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hris\ced2017\temp\forms\demand modifiers\new\"/>
    </mc:Choice>
  </mc:AlternateContent>
  <bookViews>
    <workbookView xWindow="0" yWindow="0" windowWidth="24000" windowHeight="8610"/>
  </bookViews>
  <sheets>
    <sheet name="Mid Baseline-Mid AAEE" sheetId="3" r:id="rId1"/>
    <sheet name="Notes" sheetId="2" r:id="rId2"/>
  </sheets>
  <definedNames>
    <definedName name="_xlnm.Print_Area" localSheetId="0">'Mid Baseline-Mid AAEE'!$A$1:$O$43</definedName>
  </definedNames>
  <calcPr calcId="162913"/>
</workbook>
</file>

<file path=xl/calcChain.xml><?xml version="1.0" encoding="utf-8"?>
<calcChain xmlns="http://schemas.openxmlformats.org/spreadsheetml/2006/main">
  <c r="E26" i="3" l="1"/>
  <c r="F26" i="3"/>
  <c r="G26" i="3"/>
  <c r="H26" i="3"/>
  <c r="I26" i="3"/>
  <c r="J26" i="3"/>
  <c r="K26" i="3"/>
  <c r="L26" i="3"/>
  <c r="M26" i="3"/>
  <c r="N26" i="3"/>
  <c r="O26" i="3"/>
  <c r="P26" i="3"/>
  <c r="Q26" i="3"/>
  <c r="D26" i="3"/>
  <c r="E24" i="3" l="1"/>
  <c r="F24" i="3"/>
  <c r="G24" i="3"/>
  <c r="H24" i="3"/>
  <c r="I24" i="3"/>
  <c r="J24" i="3"/>
  <c r="K24" i="3"/>
  <c r="L24" i="3"/>
  <c r="M24" i="3"/>
  <c r="N24" i="3"/>
  <c r="O24" i="3"/>
  <c r="P24" i="3"/>
  <c r="Q24" i="3"/>
  <c r="D24" i="3"/>
  <c r="E21" i="3" l="1"/>
  <c r="F21" i="3"/>
  <c r="G21" i="3"/>
  <c r="H21" i="3"/>
  <c r="I21" i="3"/>
  <c r="J21" i="3"/>
  <c r="K21" i="3"/>
  <c r="L21" i="3"/>
  <c r="M21" i="3"/>
  <c r="N21" i="3"/>
  <c r="O21" i="3"/>
  <c r="P21" i="3"/>
  <c r="Q21" i="3"/>
  <c r="D21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D19" i="3"/>
  <c r="P11" i="3"/>
  <c r="Q11" i="3"/>
  <c r="H43" i="3" l="1"/>
  <c r="I43" i="3"/>
  <c r="J43" i="3"/>
  <c r="K43" i="3"/>
  <c r="L43" i="3"/>
  <c r="M43" i="3"/>
  <c r="N43" i="3"/>
  <c r="O43" i="3"/>
  <c r="P43" i="3"/>
  <c r="Q43" i="3"/>
  <c r="G43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D41" i="3"/>
  <c r="L39" i="3" l="1"/>
  <c r="L45" i="3" s="1"/>
  <c r="D39" i="3"/>
  <c r="D45" i="3" s="1"/>
  <c r="Q37" i="3"/>
  <c r="Q44" i="3" s="1"/>
  <c r="P37" i="3"/>
  <c r="P44" i="3" s="1"/>
  <c r="O37" i="3"/>
  <c r="O44" i="3" s="1"/>
  <c r="N37" i="3"/>
  <c r="N39" i="3" s="1"/>
  <c r="N45" i="3" s="1"/>
  <c r="M37" i="3"/>
  <c r="M39" i="3" s="1"/>
  <c r="M45" i="3" s="1"/>
  <c r="L37" i="3"/>
  <c r="L44" i="3" s="1"/>
  <c r="K37" i="3"/>
  <c r="K44" i="3" s="1"/>
  <c r="J37" i="3"/>
  <c r="J39" i="3" s="1"/>
  <c r="J45" i="3" s="1"/>
  <c r="I37" i="3"/>
  <c r="I44" i="3" s="1"/>
  <c r="H37" i="3"/>
  <c r="H39" i="3" s="1"/>
  <c r="H45" i="3" s="1"/>
  <c r="G37" i="3"/>
  <c r="G44" i="3" s="1"/>
  <c r="F37" i="3"/>
  <c r="F39" i="3" s="1"/>
  <c r="F45" i="3" s="1"/>
  <c r="E37" i="3"/>
  <c r="E39" i="3" s="1"/>
  <c r="E45" i="3" s="1"/>
  <c r="D37" i="3"/>
  <c r="D44" i="3" s="1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G39" i="3" l="1"/>
  <c r="G45" i="3" s="1"/>
  <c r="O39" i="3"/>
  <c r="O45" i="3" s="1"/>
  <c r="H44" i="3"/>
  <c r="P39" i="3"/>
  <c r="P45" i="3" s="1"/>
  <c r="K39" i="3"/>
  <c r="K45" i="3" s="1"/>
  <c r="E44" i="3"/>
  <c r="M44" i="3"/>
  <c r="I39" i="3"/>
  <c r="I45" i="3" s="1"/>
  <c r="Q39" i="3"/>
  <c r="Q45" i="3" s="1"/>
  <c r="F44" i="3"/>
  <c r="J44" i="3"/>
  <c r="N44" i="3"/>
  <c r="O11" i="3" l="1"/>
  <c r="N11" i="3"/>
  <c r="M11" i="3"/>
  <c r="L11" i="3"/>
  <c r="K11" i="3"/>
  <c r="J11" i="3"/>
  <c r="I11" i="3"/>
  <c r="H11" i="3"/>
  <c r="G11" i="3"/>
  <c r="F11" i="3"/>
  <c r="E11" i="3"/>
  <c r="D11" i="3"/>
</calcChain>
</file>

<file path=xl/sharedStrings.xml><?xml version="1.0" encoding="utf-8"?>
<sst xmlns="http://schemas.openxmlformats.org/spreadsheetml/2006/main" count="57" uniqueCount="56">
  <si>
    <t>7 Includes Photovoltaic</t>
  </si>
  <si>
    <t>7 includes Storage</t>
  </si>
  <si>
    <t>11 Includes Non-Event DR</t>
  </si>
  <si>
    <t>11 Includes Event-Based DR</t>
  </si>
  <si>
    <t xml:space="preserve">1 Includes EVs </t>
  </si>
  <si>
    <t>1 Includes Other Electrification</t>
  </si>
  <si>
    <t>13. Includes critical peak pricing and peak-time rebate program impacts</t>
  </si>
  <si>
    <t>7 Includes Other Private Generation</t>
  </si>
  <si>
    <t>* Storage and DR are currently assumed to have insignificant impacts on the energy side.</t>
  </si>
  <si>
    <t>3. Includes high-speed rail, port shore power and cargo handling, truck stops, forklifts, and airport ground support equipment</t>
  </si>
  <si>
    <t xml:space="preserve">11. Grossed up for losses. </t>
  </si>
  <si>
    <t>Coincident Peak 1 in 2 (MW)</t>
  </si>
  <si>
    <t>Sales/Energy (GWh)*</t>
  </si>
  <si>
    <t>Total Consumption</t>
  </si>
  <si>
    <t>Peak End Use Consumption</t>
  </si>
  <si>
    <t>1 Includes Incremental Climate Change Impacts</t>
  </si>
  <si>
    <t>Estimated Losses</t>
  </si>
  <si>
    <t>Gross Generation for Peak End Use Consumption (1 plus 5)</t>
  </si>
  <si>
    <t>Self-Generation Corresponding to Peak End Use Consumption (committed)</t>
  </si>
  <si>
    <t>Load-Modifying Demand Response</t>
  </si>
  <si>
    <t>Baseline Net Load Corresponding to Peak End Consumption (6 minus 7 minus 11)*</t>
  </si>
  <si>
    <t>Peak Shift Impact, Baseline Forecast</t>
  </si>
  <si>
    <t>Baseline Net System Peak (14 plus 15)</t>
  </si>
  <si>
    <t>AAEE Savings Corresponding to Peak End Use Consumption (plus losses)</t>
  </si>
  <si>
    <t>AAPV Generation Corresponding to Peak End Use Consumption (plus avoided losses)</t>
  </si>
  <si>
    <t>Managed Net Load Corresponding to Peak End Consumption (14 minus 17 minus 18)*</t>
  </si>
  <si>
    <t>Peak Shift Impact, Managed Forecast</t>
  </si>
  <si>
    <t>Managed Net System Peak (19 plus 20)</t>
  </si>
  <si>
    <t>* This is the "traditional" (no peak shift) net peak estimate</t>
  </si>
  <si>
    <t xml:space="preserve">22 Includes EVs </t>
  </si>
  <si>
    <t>22 Includes Other Electrification</t>
  </si>
  <si>
    <t>22 Includes Incremental Climate Change Impacts</t>
  </si>
  <si>
    <t>Consumption from Self-Generation (committed)</t>
  </si>
  <si>
    <t>26 Includes Photovoltaic</t>
  </si>
  <si>
    <t>26 Includes Other Private Generation</t>
  </si>
  <si>
    <t>Baseline Sales (22 minus 26)</t>
  </si>
  <si>
    <t>AAEE Savings (customer side)</t>
  </si>
  <si>
    <t>AAEE Savings (including losses)</t>
  </si>
  <si>
    <t>AAPV Generation</t>
  </si>
  <si>
    <t>AAPV Generation (plus avoided losses)</t>
  </si>
  <si>
    <t>Managed Sales (29 minus 32 minus 34)</t>
  </si>
  <si>
    <t>Baseline Total Energy to Serve Load (29 plus 30)</t>
  </si>
  <si>
    <t>Managed Total Energy to Serve Load (31 minus 33 minus 35)</t>
  </si>
  <si>
    <t>1. Peak end use consumption is defined as the maximum hourly average consumption load, regardless of generation source</t>
  </si>
  <si>
    <t>2. EV peak developed from charging profiles</t>
  </si>
  <si>
    <t>4. Climate change impacts are referred to as incremental, under the assumption that climate change is already having an impact</t>
  </si>
  <si>
    <t>5. Loss factors are applied to consumption minus self-generation at peak consumption load for each TAC. The loss factors, encompassing both transmission and distribution losses, come from utility demand forms submitted for the IEPR: 1.097 for PG&amp;E, 1.076 for SCE, and 1.096 for SDG&amp;E. (NOTE: Loss factors subject to change based on resource mix). Also accounts for reduction in losses from federal distribution transformer standards.</t>
  </si>
  <si>
    <t>12. Includes time-of-use, real time pricing, and permanent load shifting program impacts incremental to 2016. For CED 2017, residential TOU beginning in 2020 is modeled separately.</t>
  </si>
  <si>
    <t>15. Accounts for changes in baseline demand modifers as well as changes in underlying end use load for the shifted peak hour</t>
  </si>
  <si>
    <t>17. Peak savings measured as incremental to last historical year (2016).</t>
  </si>
  <si>
    <t>20. Accounts for changes in all demand modifers as well as changes in underlying end use load for the shifted peak hour</t>
  </si>
  <si>
    <t>22. Total electricity consumption measured on the customer side, regardless of generation source. Weather-adjusted and calibrated to QFER historical sales plus self-generation at the planning area level. Gross electricity generation (not shown) is defined as consumption plus transmission and distribution losses.</t>
  </si>
  <si>
    <t>24. See 3 above</t>
  </si>
  <si>
    <t>25. See 4 above</t>
  </si>
  <si>
    <t>30. Energy loss factors are applied to sales for each TAC. The loss factors, encompassing both transmission and distribution losses, come from utility demand forms submitted for the IEPR: 1.096 for PG&amp;E, 1.068 for SCE, and 1.071 for SDG&amp;E. (NOTE: Loss factors subject to change based on resource mix). Also accounts for reduction in losses from federal distribution transformer standards.</t>
  </si>
  <si>
    <t>SDGE TAC Peak and Energy Forecasts: CED 2017, Mid Baseline-Mid AAEE/AAPV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</si>
</sst>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right"/>
    </xf>
    <xf numFmtId="0" fontId="0" fillId="0" borderId="0" xfId="0" applyFont="1"/>
    <xf numFmtId="1" fontId="0" fillId="0" borderId="0" xfId="0" applyNumberFormat="1"/>
    <xf numFmtId="0" fontId="4" fillId="0" borderId="0" xfId="0" applyFont="1"/>
    <xf numFmtId="0" fontId="0" fillId="2" borderId="0" xfId="0" applyFont="1" applyFill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2"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abSelected="1" zoomScale="80" zoomScaleNormal="80" workbookViewId="0">
      <selection activeCell="B6" sqref="B6"/>
    </sheetView>
  </sheetViews>
  <sheetFormatPr defaultRowHeight="15" x14ac:dyDescent="0.25"/>
  <cols>
    <col min="1" max="1" width="7.7109375" customWidth="1"/>
    <col min="2" max="2" width="83.42578125" customWidth="1"/>
    <col min="3" max="3" width="49.140625" customWidth="1"/>
    <col min="4" max="15" width="8.7109375" customWidth="1"/>
  </cols>
  <sheetData>
    <row r="2" spans="1:17" ht="15.75" x14ac:dyDescent="0.25">
      <c r="A2" s="1" t="s">
        <v>55</v>
      </c>
    </row>
    <row r="4" spans="1:17" x14ac:dyDescent="0.25">
      <c r="A4" s="2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3"/>
      <c r="B5" s="3"/>
      <c r="C5" s="3"/>
      <c r="D5" s="4">
        <v>2017</v>
      </c>
      <c r="E5" s="4">
        <v>2018</v>
      </c>
      <c r="F5" s="4">
        <v>2019</v>
      </c>
      <c r="G5" s="4">
        <v>2020</v>
      </c>
      <c r="H5" s="4">
        <v>2021</v>
      </c>
      <c r="I5" s="4">
        <v>2022</v>
      </c>
      <c r="J5" s="4">
        <v>2023</v>
      </c>
      <c r="K5" s="4">
        <v>2024</v>
      </c>
      <c r="L5" s="4">
        <v>2025</v>
      </c>
      <c r="M5" s="4">
        <v>2026</v>
      </c>
      <c r="N5" s="4">
        <v>2027</v>
      </c>
      <c r="O5" s="4">
        <v>2028</v>
      </c>
      <c r="P5" s="4">
        <v>2029</v>
      </c>
      <c r="Q5" s="4">
        <v>2030</v>
      </c>
    </row>
    <row r="6" spans="1:17" x14ac:dyDescent="0.25">
      <c r="A6" s="13">
        <v>1</v>
      </c>
      <c r="B6" s="5" t="s">
        <v>14</v>
      </c>
      <c r="C6" s="5"/>
      <c r="D6" s="6">
        <v>4412.3353783948442</v>
      </c>
      <c r="E6" s="6">
        <v>4496.1604464425</v>
      </c>
      <c r="F6" s="6">
        <v>4594.3169113608401</v>
      </c>
      <c r="G6" s="6">
        <v>4675.1294304524345</v>
      </c>
      <c r="H6" s="6">
        <v>4756.352915491655</v>
      </c>
      <c r="I6" s="6">
        <v>4879.3138938257089</v>
      </c>
      <c r="J6" s="6">
        <v>4972.1008313514913</v>
      </c>
      <c r="K6" s="6">
        <v>5061.5357846734532</v>
      </c>
      <c r="L6" s="6">
        <v>5143.7840421605997</v>
      </c>
      <c r="M6" s="6">
        <v>5215.955531069807</v>
      </c>
      <c r="N6" s="6">
        <v>5280.9745161228611</v>
      </c>
      <c r="O6" s="6">
        <v>5343.3120933826467</v>
      </c>
      <c r="P6" s="6">
        <v>5402.4018048758626</v>
      </c>
      <c r="Q6" s="6">
        <v>5461.8321808043083</v>
      </c>
    </row>
    <row r="7" spans="1:17" x14ac:dyDescent="0.25">
      <c r="A7" s="13">
        <v>2</v>
      </c>
      <c r="B7" s="5"/>
      <c r="C7" t="s">
        <v>4</v>
      </c>
      <c r="D7" s="6">
        <v>3.161835215482343</v>
      </c>
      <c r="E7" s="6">
        <v>6.6413061536000964</v>
      </c>
      <c r="F7" s="6">
        <v>11.147831511293365</v>
      </c>
      <c r="G7" s="6">
        <v>16.984155099065241</v>
      </c>
      <c r="H7" s="6">
        <v>21.899731148788899</v>
      </c>
      <c r="I7" s="6">
        <v>30.674311773399833</v>
      </c>
      <c r="J7" s="6">
        <v>37.786342065591604</v>
      </c>
      <c r="K7" s="6">
        <v>47.286807526691931</v>
      </c>
      <c r="L7" s="6">
        <v>50.061166575918001</v>
      </c>
      <c r="M7" s="6">
        <v>54.494563547457716</v>
      </c>
      <c r="N7" s="6">
        <v>57.172226139294317</v>
      </c>
      <c r="O7" s="6">
        <v>63.707084734497457</v>
      </c>
      <c r="P7" s="6">
        <v>69.818822487058682</v>
      </c>
      <c r="Q7" s="6">
        <v>76.447050172679013</v>
      </c>
    </row>
    <row r="8" spans="1:17" x14ac:dyDescent="0.25">
      <c r="A8" s="13">
        <v>3</v>
      </c>
      <c r="B8" s="5"/>
      <c r="C8" t="s">
        <v>5</v>
      </c>
      <c r="D8" s="6">
        <v>0.55497819752259026</v>
      </c>
      <c r="E8" s="6">
        <v>1.0454380169057642</v>
      </c>
      <c r="F8" s="6">
        <v>1.5488795633209371</v>
      </c>
      <c r="G8" s="6">
        <v>2.0691406438655524</v>
      </c>
      <c r="H8" s="6">
        <v>2.4782416226468666</v>
      </c>
      <c r="I8" s="6">
        <v>2.9439845428117475</v>
      </c>
      <c r="J8" s="6">
        <v>3.4511726329689263</v>
      </c>
      <c r="K8" s="6">
        <v>3.9843369114485254</v>
      </c>
      <c r="L8" s="6">
        <v>4.5194419453626127</v>
      </c>
      <c r="M8" s="6">
        <v>5.0994374063639434</v>
      </c>
      <c r="N8" s="6">
        <v>5.3334454313011204</v>
      </c>
      <c r="O8" s="6">
        <v>5.6294526906370521</v>
      </c>
      <c r="P8" s="6">
        <v>6.0250275722299005</v>
      </c>
      <c r="Q8" s="6">
        <v>6.4994549978581633</v>
      </c>
    </row>
    <row r="9" spans="1:17" x14ac:dyDescent="0.25">
      <c r="A9" s="13">
        <v>4</v>
      </c>
      <c r="B9" s="5"/>
      <c r="C9" t="s">
        <v>15</v>
      </c>
      <c r="D9" s="6">
        <v>0</v>
      </c>
      <c r="E9" s="6">
        <v>0</v>
      </c>
      <c r="F9" s="6">
        <v>4.7232345713271329</v>
      </c>
      <c r="G9" s="6">
        <v>9.5360487805522887</v>
      </c>
      <c r="H9" s="6">
        <v>14.428936386550552</v>
      </c>
      <c r="I9" s="6">
        <v>19.47553172815449</v>
      </c>
      <c r="J9" s="6">
        <v>24.645649118410898</v>
      </c>
      <c r="K9" s="6">
        <v>29.882404077134062</v>
      </c>
      <c r="L9" s="6">
        <v>35.19858179677373</v>
      </c>
      <c r="M9" s="6">
        <v>40.612490701298057</v>
      </c>
      <c r="N9" s="6">
        <v>46.112962528938098</v>
      </c>
      <c r="O9" s="6">
        <v>51.725012452276083</v>
      </c>
      <c r="P9" s="6">
        <v>57.391077239546313</v>
      </c>
      <c r="Q9" s="6">
        <v>63.128662415587421</v>
      </c>
    </row>
    <row r="10" spans="1:17" x14ac:dyDescent="0.25">
      <c r="A10" s="13">
        <v>5</v>
      </c>
      <c r="B10" t="s">
        <v>16</v>
      </c>
      <c r="C10" s="5"/>
      <c r="D10" s="6">
        <v>365.53694123306877</v>
      </c>
      <c r="E10" s="6">
        <v>361.48988327434699</v>
      </c>
      <c r="F10" s="6">
        <v>361.05462997168024</v>
      </c>
      <c r="G10" s="6">
        <v>361.73987125809663</v>
      </c>
      <c r="H10" s="6">
        <v>362.99657312424551</v>
      </c>
      <c r="I10" s="6">
        <v>368.95597791758019</v>
      </c>
      <c r="J10" s="6">
        <v>373.97068775735534</v>
      </c>
      <c r="K10" s="6">
        <v>376.05063440052754</v>
      </c>
      <c r="L10" s="6">
        <v>379.17254406807433</v>
      </c>
      <c r="M10" s="6">
        <v>381.48528342345708</v>
      </c>
      <c r="N10" s="6">
        <v>383.16131220037096</v>
      </c>
      <c r="O10" s="6">
        <v>386.20832244575968</v>
      </c>
      <c r="P10" s="6">
        <v>385.39086321187142</v>
      </c>
      <c r="Q10" s="6">
        <v>386.10898097078734</v>
      </c>
    </row>
    <row r="11" spans="1:17" x14ac:dyDescent="0.25">
      <c r="A11" s="13">
        <v>6</v>
      </c>
      <c r="B11" t="s">
        <v>17</v>
      </c>
      <c r="C11" s="5"/>
      <c r="D11" s="6">
        <f t="shared" ref="D11:Q11" si="0">D6+D10</f>
        <v>4777.8723196279134</v>
      </c>
      <c r="E11" s="6">
        <f t="shared" si="0"/>
        <v>4857.6503297168474</v>
      </c>
      <c r="F11" s="6">
        <f t="shared" si="0"/>
        <v>4955.3715413325208</v>
      </c>
      <c r="G11" s="6">
        <f t="shared" si="0"/>
        <v>5036.8693017105306</v>
      </c>
      <c r="H11" s="6">
        <f t="shared" si="0"/>
        <v>5119.3494886159006</v>
      </c>
      <c r="I11" s="6">
        <f t="shared" si="0"/>
        <v>5248.2698717432886</v>
      </c>
      <c r="J11" s="6">
        <f t="shared" si="0"/>
        <v>5346.0715191088466</v>
      </c>
      <c r="K11" s="6">
        <f t="shared" si="0"/>
        <v>5437.5864190739812</v>
      </c>
      <c r="L11" s="6">
        <f t="shared" si="0"/>
        <v>5522.9565862286745</v>
      </c>
      <c r="M11" s="6">
        <f t="shared" si="0"/>
        <v>5597.440814493264</v>
      </c>
      <c r="N11" s="6">
        <f t="shared" si="0"/>
        <v>5664.1358283232321</v>
      </c>
      <c r="O11" s="6">
        <f t="shared" si="0"/>
        <v>5729.5204158284068</v>
      </c>
      <c r="P11" s="6">
        <f t="shared" si="0"/>
        <v>5787.7926680877335</v>
      </c>
      <c r="Q11" s="6">
        <f t="shared" si="0"/>
        <v>5847.9411617750957</v>
      </c>
    </row>
    <row r="12" spans="1:17" x14ac:dyDescent="0.25">
      <c r="A12" s="13">
        <v>7</v>
      </c>
      <c r="B12" s="5" t="s">
        <v>18</v>
      </c>
      <c r="C12" s="5"/>
      <c r="D12" s="6">
        <v>604.65890721704523</v>
      </c>
      <c r="E12" s="6">
        <v>730.64082900139022</v>
      </c>
      <c r="F12" s="6">
        <v>833.33118248917481</v>
      </c>
      <c r="G12" s="6">
        <v>907.00577151393304</v>
      </c>
      <c r="H12" s="6">
        <v>975.13861211410176</v>
      </c>
      <c r="I12" s="6">
        <v>1036.0224571842491</v>
      </c>
      <c r="J12" s="6">
        <v>1076.5728338790425</v>
      </c>
      <c r="K12" s="6">
        <v>1144.3416763346265</v>
      </c>
      <c r="L12" s="6">
        <v>1194.0700414514968</v>
      </c>
      <c r="M12" s="6">
        <v>1242.1504954087993</v>
      </c>
      <c r="N12" s="6">
        <v>1289.7108473690014</v>
      </c>
      <c r="O12" s="6">
        <v>1320.3087345726528</v>
      </c>
      <c r="P12" s="6">
        <v>1387.9136464188709</v>
      </c>
      <c r="Q12" s="6">
        <v>1439.8636290252775</v>
      </c>
    </row>
    <row r="13" spans="1:17" x14ac:dyDescent="0.25">
      <c r="A13" s="13">
        <v>8</v>
      </c>
      <c r="B13" s="5"/>
      <c r="C13" t="s">
        <v>0</v>
      </c>
      <c r="D13" s="6">
        <v>470.25640335500498</v>
      </c>
      <c r="E13" s="6">
        <v>548.97193092287296</v>
      </c>
      <c r="F13" s="6">
        <v>613.73459133167398</v>
      </c>
      <c r="G13" s="6">
        <v>674.10798702036595</v>
      </c>
      <c r="H13" s="6">
        <v>729.49926616002699</v>
      </c>
      <c r="I13" s="6">
        <v>777.70655694300899</v>
      </c>
      <c r="J13" s="6">
        <v>805.62523111619896</v>
      </c>
      <c r="K13" s="6">
        <v>860.90562407795699</v>
      </c>
      <c r="L13" s="6">
        <v>898.34020555528195</v>
      </c>
      <c r="M13" s="6">
        <v>934.35190934693298</v>
      </c>
      <c r="N13" s="6">
        <v>969.87736298299603</v>
      </c>
      <c r="O13" s="6">
        <v>988.47180550056305</v>
      </c>
      <c r="P13" s="6">
        <v>1044.1231409857301</v>
      </c>
      <c r="Q13" s="6">
        <v>1084.50027839068</v>
      </c>
    </row>
    <row r="14" spans="1:17" x14ac:dyDescent="0.25">
      <c r="A14" s="13">
        <v>9</v>
      </c>
      <c r="B14" s="5"/>
      <c r="C14" t="s">
        <v>7</v>
      </c>
      <c r="D14" s="6">
        <v>120.85303728136307</v>
      </c>
      <c r="E14" s="6">
        <v>138.19108675839456</v>
      </c>
      <c r="F14" s="6">
        <v>139.17886152944254</v>
      </c>
      <c r="G14" s="6">
        <v>140.15384315949393</v>
      </c>
      <c r="H14" s="6">
        <v>141.1422098584103</v>
      </c>
      <c r="I14" s="6">
        <v>142.14366892025566</v>
      </c>
      <c r="J14" s="6">
        <v>143.16848038983807</v>
      </c>
      <c r="K14" s="6">
        <v>144.11071158357612</v>
      </c>
      <c r="L14" s="6">
        <v>144.9130598551057</v>
      </c>
      <c r="M14" s="6">
        <v>145.54044054368143</v>
      </c>
      <c r="N14" s="6">
        <v>146.18017665679571</v>
      </c>
      <c r="O14" s="6">
        <v>146.83144953263607</v>
      </c>
      <c r="P14" s="6">
        <v>147.50072844999553</v>
      </c>
      <c r="Q14" s="6">
        <v>148.3235491618731</v>
      </c>
    </row>
    <row r="15" spans="1:17" x14ac:dyDescent="0.25">
      <c r="A15" s="13">
        <v>10</v>
      </c>
      <c r="B15" s="5"/>
      <c r="C15" t="s">
        <v>1</v>
      </c>
      <c r="D15" s="6">
        <v>13.549466580677182</v>
      </c>
      <c r="E15" s="6">
        <v>43.47781132012269</v>
      </c>
      <c r="F15" s="6">
        <v>80.417729628058268</v>
      </c>
      <c r="G15" s="6">
        <v>92.743941334073156</v>
      </c>
      <c r="H15" s="6">
        <v>104.49713609566449</v>
      </c>
      <c r="I15" s="6">
        <v>116.17223132098447</v>
      </c>
      <c r="J15" s="6">
        <v>127.77912237300548</v>
      </c>
      <c r="K15" s="6">
        <v>139.32534067309342</v>
      </c>
      <c r="L15" s="6">
        <v>150.81677604110911</v>
      </c>
      <c r="M15" s="6">
        <v>162.2581455181849</v>
      </c>
      <c r="N15" s="6">
        <v>173.65330772920964</v>
      </c>
      <c r="O15" s="6">
        <v>185.00547953945372</v>
      </c>
      <c r="P15" s="6">
        <v>196.28977698314534</v>
      </c>
      <c r="Q15" s="6">
        <v>207.03980147272441</v>
      </c>
    </row>
    <row r="16" spans="1:17" x14ac:dyDescent="0.25">
      <c r="A16" s="13">
        <v>11</v>
      </c>
      <c r="B16" s="5" t="s">
        <v>19</v>
      </c>
      <c r="C16" s="5"/>
      <c r="D16" s="6">
        <v>18.039153808493605</v>
      </c>
      <c r="E16" s="6">
        <v>18.01836695032204</v>
      </c>
      <c r="F16" s="6">
        <v>18.797708159903884</v>
      </c>
      <c r="G16" s="6">
        <v>15.928141225486636</v>
      </c>
      <c r="H16" s="6">
        <v>17.124470688649048</v>
      </c>
      <c r="I16" s="6">
        <v>18.289010294791716</v>
      </c>
      <c r="J16" s="6">
        <v>18.505147469087984</v>
      </c>
      <c r="K16" s="6">
        <v>18.883285109699148</v>
      </c>
      <c r="L16" s="6">
        <v>18.678570218143101</v>
      </c>
      <c r="M16" s="6">
        <v>18.461225796378912</v>
      </c>
      <c r="N16" s="6">
        <v>18.225372031394883</v>
      </c>
      <c r="O16" s="6">
        <v>18.729208557495483</v>
      </c>
      <c r="P16" s="6">
        <v>18.000237313746482</v>
      </c>
      <c r="Q16" s="6">
        <v>17.886409611439984</v>
      </c>
    </row>
    <row r="17" spans="1:17" x14ac:dyDescent="0.25">
      <c r="A17" s="13">
        <v>12</v>
      </c>
      <c r="B17" s="5"/>
      <c r="C17" t="s">
        <v>2</v>
      </c>
      <c r="D17" s="6">
        <v>0</v>
      </c>
      <c r="E17" s="6">
        <v>0.25722693592872758</v>
      </c>
      <c r="F17" s="6">
        <v>0.69837214405788473</v>
      </c>
      <c r="G17" s="6">
        <v>-2.7731049509809989</v>
      </c>
      <c r="H17" s="6">
        <v>-2.3921755972166991</v>
      </c>
      <c r="I17" s="6">
        <v>-2.0912157286538005</v>
      </c>
      <c r="J17" s="6">
        <v>-2.1408132232242991</v>
      </c>
      <c r="K17" s="6">
        <v>-1.7397447915066024</v>
      </c>
      <c r="L17" s="6">
        <v>-1.9192940671657013</v>
      </c>
      <c r="M17" s="6">
        <v>-2.1091326428390005</v>
      </c>
      <c r="N17" s="6">
        <v>-2.3160748556166979</v>
      </c>
      <c r="O17" s="6">
        <v>-1.8122383295160986</v>
      </c>
      <c r="P17" s="6">
        <v>-2.5412095732650997</v>
      </c>
      <c r="Q17" s="6">
        <v>-2.6550372755715976</v>
      </c>
    </row>
    <row r="18" spans="1:17" x14ac:dyDescent="0.25">
      <c r="A18" s="13">
        <v>13</v>
      </c>
      <c r="B18" s="5"/>
      <c r="C18" t="s">
        <v>3</v>
      </c>
      <c r="D18" s="6">
        <v>18.039153808493605</v>
      </c>
      <c r="E18" s="6">
        <v>17.761140014393312</v>
      </c>
      <c r="F18" s="6">
        <v>18.099336015845999</v>
      </c>
      <c r="G18" s="6">
        <v>18.701246176467635</v>
      </c>
      <c r="H18" s="6">
        <v>19.516646285865747</v>
      </c>
      <c r="I18" s="6">
        <v>20.380226023445516</v>
      </c>
      <c r="J18" s="6">
        <v>20.645960692312283</v>
      </c>
      <c r="K18" s="6">
        <v>20.623029901205751</v>
      </c>
      <c r="L18" s="6">
        <v>20.597864285308802</v>
      </c>
      <c r="M18" s="6">
        <v>20.570358439217912</v>
      </c>
      <c r="N18" s="6">
        <v>20.541446887011581</v>
      </c>
      <c r="O18" s="6">
        <v>20.541446887011581</v>
      </c>
      <c r="P18" s="6">
        <v>20.541446887011581</v>
      </c>
      <c r="Q18" s="6">
        <v>20.541446887011581</v>
      </c>
    </row>
    <row r="19" spans="1:17" x14ac:dyDescent="0.25">
      <c r="A19" s="13">
        <v>14</v>
      </c>
      <c r="B19" t="s">
        <v>20</v>
      </c>
      <c r="C19" s="5"/>
      <c r="D19" s="6">
        <f>D11-D12-D16</f>
        <v>4155.1742586023747</v>
      </c>
      <c r="E19" s="6">
        <f t="shared" ref="E19:Q19" si="1">E11-E12-E16</f>
        <v>4108.9911337651347</v>
      </c>
      <c r="F19" s="6">
        <f t="shared" si="1"/>
        <v>4103.2426506834418</v>
      </c>
      <c r="G19" s="6">
        <f t="shared" si="1"/>
        <v>4113.935388971111</v>
      </c>
      <c r="H19" s="6">
        <f t="shared" si="1"/>
        <v>4127.0864058131492</v>
      </c>
      <c r="I19" s="6">
        <f t="shared" si="1"/>
        <v>4193.9584042642482</v>
      </c>
      <c r="J19" s="6">
        <f t="shared" si="1"/>
        <v>4250.9935377607162</v>
      </c>
      <c r="K19" s="6">
        <f t="shared" si="1"/>
        <v>4274.361457629655</v>
      </c>
      <c r="L19" s="6">
        <f t="shared" si="1"/>
        <v>4310.2079745590345</v>
      </c>
      <c r="M19" s="6">
        <f t="shared" si="1"/>
        <v>4336.8290932880855</v>
      </c>
      <c r="N19" s="6">
        <f t="shared" si="1"/>
        <v>4356.199608922836</v>
      </c>
      <c r="O19" s="6">
        <f t="shared" si="1"/>
        <v>4390.4824726982588</v>
      </c>
      <c r="P19" s="6">
        <f t="shared" si="1"/>
        <v>4381.8787843551163</v>
      </c>
      <c r="Q19" s="6">
        <f t="shared" si="1"/>
        <v>4390.1911231383774</v>
      </c>
    </row>
    <row r="20" spans="1:17" x14ac:dyDescent="0.25">
      <c r="A20" s="13">
        <v>15</v>
      </c>
      <c r="B20" t="s">
        <v>21</v>
      </c>
      <c r="C20" s="5"/>
      <c r="D20" s="6">
        <v>0</v>
      </c>
      <c r="E20" s="6">
        <v>0</v>
      </c>
      <c r="F20" s="6">
        <v>0</v>
      </c>
      <c r="G20" s="6">
        <v>0</v>
      </c>
      <c r="H20" s="6">
        <v>31.252684473784029</v>
      </c>
      <c r="I20" s="6">
        <v>69.931789537439727</v>
      </c>
      <c r="J20" s="6">
        <v>85.452282156905312</v>
      </c>
      <c r="K20" s="6">
        <v>136.01217447885483</v>
      </c>
      <c r="L20" s="6">
        <v>160.75062987912042</v>
      </c>
      <c r="M20" s="6">
        <v>190.69890351690992</v>
      </c>
      <c r="N20" s="6">
        <v>219.78707762308568</v>
      </c>
      <c r="O20" s="6">
        <v>234.7721168336966</v>
      </c>
      <c r="P20" s="6">
        <v>289.40329244104487</v>
      </c>
      <c r="Q20" s="6">
        <v>325.79903090954485</v>
      </c>
    </row>
    <row r="21" spans="1:17" x14ac:dyDescent="0.25">
      <c r="A21" s="13">
        <v>16</v>
      </c>
      <c r="B21" s="7" t="s">
        <v>22</v>
      </c>
      <c r="C21" s="5"/>
      <c r="D21" s="6">
        <f>D19+D20</f>
        <v>4155.1742586023747</v>
      </c>
      <c r="E21" s="6">
        <f t="shared" ref="E21:Q21" si="2">E19+E20</f>
        <v>4108.9911337651347</v>
      </c>
      <c r="F21" s="6">
        <f t="shared" si="2"/>
        <v>4103.2426506834418</v>
      </c>
      <c r="G21" s="6">
        <f t="shared" si="2"/>
        <v>4113.935388971111</v>
      </c>
      <c r="H21" s="6">
        <f t="shared" si="2"/>
        <v>4158.3390902869332</v>
      </c>
      <c r="I21" s="6">
        <f t="shared" si="2"/>
        <v>4263.8901938016879</v>
      </c>
      <c r="J21" s="6">
        <f t="shared" si="2"/>
        <v>4336.4458199176215</v>
      </c>
      <c r="K21" s="6">
        <f t="shared" si="2"/>
        <v>4410.3736321085098</v>
      </c>
      <c r="L21" s="6">
        <f t="shared" si="2"/>
        <v>4470.9586044381549</v>
      </c>
      <c r="M21" s="6">
        <f t="shared" si="2"/>
        <v>4527.5279968049954</v>
      </c>
      <c r="N21" s="6">
        <f t="shared" si="2"/>
        <v>4575.9866865459217</v>
      </c>
      <c r="O21" s="6">
        <f t="shared" si="2"/>
        <v>4625.2545895319554</v>
      </c>
      <c r="P21" s="6">
        <f t="shared" si="2"/>
        <v>4671.2820767961612</v>
      </c>
      <c r="Q21" s="6">
        <f t="shared" si="2"/>
        <v>4715.9901540479223</v>
      </c>
    </row>
    <row r="22" spans="1:17" x14ac:dyDescent="0.25">
      <c r="A22" s="13">
        <v>17</v>
      </c>
      <c r="B22" s="5" t="s">
        <v>23</v>
      </c>
      <c r="C22" s="5"/>
      <c r="D22" s="6">
        <v>0</v>
      </c>
      <c r="E22" s="6">
        <v>31.284044398059574</v>
      </c>
      <c r="F22" s="6">
        <v>64.744853051708787</v>
      </c>
      <c r="G22" s="6">
        <v>102.37486239944847</v>
      </c>
      <c r="H22" s="6">
        <v>141.11288035140853</v>
      </c>
      <c r="I22" s="6">
        <v>180.69741322713995</v>
      </c>
      <c r="J22" s="6">
        <v>240.47433842529153</v>
      </c>
      <c r="K22" s="6">
        <v>292.12422098699517</v>
      </c>
      <c r="L22" s="6">
        <v>348.95671216607013</v>
      </c>
      <c r="M22" s="6">
        <v>405.00637165598647</v>
      </c>
      <c r="N22" s="6">
        <v>470.34148408428183</v>
      </c>
      <c r="O22" s="6">
        <v>529.84998578221109</v>
      </c>
      <c r="P22" s="6">
        <v>578.571679212547</v>
      </c>
      <c r="Q22" s="6">
        <v>636.93918746162319</v>
      </c>
    </row>
    <row r="23" spans="1:17" x14ac:dyDescent="0.25">
      <c r="A23" s="13">
        <v>18</v>
      </c>
      <c r="B23" s="5" t="s">
        <v>24</v>
      </c>
      <c r="C23" s="5"/>
      <c r="D23" s="6"/>
      <c r="E23" s="6"/>
      <c r="F23" s="6"/>
      <c r="G23" s="6">
        <v>6.5200737289806057</v>
      </c>
      <c r="H23" s="6">
        <v>15.345323740330969</v>
      </c>
      <c r="I23" s="6">
        <v>24.340968137204072</v>
      </c>
      <c r="J23" s="6">
        <v>32.139873034605444</v>
      </c>
      <c r="K23" s="6">
        <v>42.473315610797727</v>
      </c>
      <c r="L23" s="6">
        <v>51.597208290758317</v>
      </c>
      <c r="M23" s="6">
        <v>60.5618203321701</v>
      </c>
      <c r="N23" s="6">
        <v>69.279014005905992</v>
      </c>
      <c r="O23" s="6">
        <v>76.067755499763734</v>
      </c>
      <c r="P23" s="6">
        <v>86.347862255222026</v>
      </c>
      <c r="Q23" s="6">
        <v>94.454421977107813</v>
      </c>
    </row>
    <row r="24" spans="1:17" x14ac:dyDescent="0.25">
      <c r="A24" s="13">
        <v>19</v>
      </c>
      <c r="B24" t="s">
        <v>25</v>
      </c>
      <c r="C24" s="5"/>
      <c r="D24" s="6">
        <f>D19-D22-D23</f>
        <v>4155.1742586023747</v>
      </c>
      <c r="E24" s="6">
        <f t="shared" ref="E24:Q24" si="3">E19-E22-E23</f>
        <v>4077.7070893670752</v>
      </c>
      <c r="F24" s="6">
        <f t="shared" si="3"/>
        <v>4038.4977976317332</v>
      </c>
      <c r="G24" s="6">
        <f t="shared" si="3"/>
        <v>4005.040452842682</v>
      </c>
      <c r="H24" s="6">
        <f t="shared" si="3"/>
        <v>3970.6282017214098</v>
      </c>
      <c r="I24" s="6">
        <f t="shared" si="3"/>
        <v>3988.9200228999043</v>
      </c>
      <c r="J24" s="6">
        <f t="shared" si="3"/>
        <v>3978.3793263008192</v>
      </c>
      <c r="K24" s="6">
        <f t="shared" si="3"/>
        <v>3939.7639210318621</v>
      </c>
      <c r="L24" s="6">
        <f t="shared" si="3"/>
        <v>3909.6540541022059</v>
      </c>
      <c r="M24" s="6">
        <f t="shared" si="3"/>
        <v>3871.2609012999287</v>
      </c>
      <c r="N24" s="6">
        <f t="shared" si="3"/>
        <v>3816.579110832648</v>
      </c>
      <c r="O24" s="6">
        <f t="shared" si="3"/>
        <v>3784.5647314162838</v>
      </c>
      <c r="P24" s="6">
        <f t="shared" si="3"/>
        <v>3716.9592428873475</v>
      </c>
      <c r="Q24" s="6">
        <f t="shared" si="3"/>
        <v>3658.7975136996465</v>
      </c>
    </row>
    <row r="25" spans="1:17" x14ac:dyDescent="0.25">
      <c r="A25" s="13">
        <v>20</v>
      </c>
      <c r="B25" t="s">
        <v>26</v>
      </c>
      <c r="C25" s="5"/>
      <c r="D25" s="6">
        <v>0</v>
      </c>
      <c r="E25" s="6">
        <v>0</v>
      </c>
      <c r="F25" s="6">
        <v>0</v>
      </c>
      <c r="G25" s="6">
        <v>4.9196906610104634</v>
      </c>
      <c r="H25" s="6">
        <v>67.180582726898137</v>
      </c>
      <c r="I25" s="6">
        <v>120.88458044001436</v>
      </c>
      <c r="J25" s="6">
        <v>159.99093951879513</v>
      </c>
      <c r="K25" s="6">
        <v>223.7575776984304</v>
      </c>
      <c r="L25" s="6">
        <v>270.57362145290517</v>
      </c>
      <c r="M25" s="6">
        <v>322.40474129425593</v>
      </c>
      <c r="N25" s="6">
        <v>393.90939581197154</v>
      </c>
      <c r="O25" s="6">
        <v>432.35633633083262</v>
      </c>
      <c r="P25" s="6">
        <v>488.57414575932489</v>
      </c>
      <c r="Q25" s="6">
        <v>547.70497130336207</v>
      </c>
    </row>
    <row r="26" spans="1:17" x14ac:dyDescent="0.25">
      <c r="A26" s="13">
        <v>21</v>
      </c>
      <c r="B26" s="7" t="s">
        <v>27</v>
      </c>
      <c r="C26" s="5"/>
      <c r="D26" s="6">
        <f>D24+D25</f>
        <v>4155.1742586023747</v>
      </c>
      <c r="E26" s="6">
        <f t="shared" ref="E26:Q26" si="4">E24+E25</f>
        <v>4077.7070893670752</v>
      </c>
      <c r="F26" s="6">
        <f t="shared" si="4"/>
        <v>4038.4977976317332</v>
      </c>
      <c r="G26" s="6">
        <f t="shared" si="4"/>
        <v>4009.9601435036925</v>
      </c>
      <c r="H26" s="6">
        <f t="shared" si="4"/>
        <v>4037.808784448308</v>
      </c>
      <c r="I26" s="6">
        <f t="shared" si="4"/>
        <v>4109.8046033399187</v>
      </c>
      <c r="J26" s="6">
        <f t="shared" si="4"/>
        <v>4138.3702658196144</v>
      </c>
      <c r="K26" s="6">
        <f t="shared" si="4"/>
        <v>4163.5214987302925</v>
      </c>
      <c r="L26" s="6">
        <f t="shared" si="4"/>
        <v>4180.2276755551111</v>
      </c>
      <c r="M26" s="6">
        <f t="shared" si="4"/>
        <v>4193.6656425941846</v>
      </c>
      <c r="N26" s="6">
        <f t="shared" si="4"/>
        <v>4210.4885066446195</v>
      </c>
      <c r="O26" s="6">
        <f t="shared" si="4"/>
        <v>4216.9210677471165</v>
      </c>
      <c r="P26" s="6">
        <f t="shared" si="4"/>
        <v>4205.5333886466724</v>
      </c>
      <c r="Q26" s="6">
        <f t="shared" si="4"/>
        <v>4206.5024850030086</v>
      </c>
    </row>
    <row r="27" spans="1:17" x14ac:dyDescent="0.25">
      <c r="A27" t="s">
        <v>28</v>
      </c>
      <c r="B27" s="9"/>
      <c r="C27" s="5"/>
    </row>
    <row r="28" spans="1:17" x14ac:dyDescent="0.25">
      <c r="A28" s="2" t="s">
        <v>12</v>
      </c>
      <c r="B28" s="8"/>
      <c r="C28" s="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2"/>
      <c r="B29" s="8"/>
      <c r="C29" s="8"/>
      <c r="D29" s="4">
        <v>2017</v>
      </c>
      <c r="E29" s="4">
        <v>2018</v>
      </c>
      <c r="F29" s="4">
        <v>2019</v>
      </c>
      <c r="G29" s="4">
        <v>2020</v>
      </c>
      <c r="H29" s="4">
        <v>2021</v>
      </c>
      <c r="I29" s="4">
        <v>2022</v>
      </c>
      <c r="J29" s="4">
        <v>2023</v>
      </c>
      <c r="K29" s="4">
        <v>2024</v>
      </c>
      <c r="L29" s="4">
        <v>2025</v>
      </c>
      <c r="M29" s="4">
        <v>2026</v>
      </c>
      <c r="N29" s="4">
        <v>2027</v>
      </c>
      <c r="O29" s="4">
        <v>2028</v>
      </c>
      <c r="P29" s="4">
        <v>2029</v>
      </c>
      <c r="Q29" s="4">
        <v>2030</v>
      </c>
    </row>
    <row r="30" spans="1:17" x14ac:dyDescent="0.25">
      <c r="A30" s="13">
        <v>22</v>
      </c>
      <c r="B30" s="5" t="s">
        <v>13</v>
      </c>
      <c r="C30" s="5"/>
      <c r="D30" s="6">
        <v>20903.383520056399</v>
      </c>
      <c r="E30" s="6">
        <v>21230.112324969592</v>
      </c>
      <c r="F30" s="6">
        <v>21536.879781393312</v>
      </c>
      <c r="G30" s="6">
        <v>21873.059693908501</v>
      </c>
      <c r="H30" s="6">
        <v>22218.234781632578</v>
      </c>
      <c r="I30" s="6">
        <v>22778.900465981027</v>
      </c>
      <c r="J30" s="6">
        <v>23193.901670374045</v>
      </c>
      <c r="K30" s="6">
        <v>23586.529021699382</v>
      </c>
      <c r="L30" s="6">
        <v>23941.48485359464</v>
      </c>
      <c r="M30" s="6">
        <v>24235.377425117167</v>
      </c>
      <c r="N30" s="6">
        <v>24499.116468399949</v>
      </c>
      <c r="O30" s="6">
        <v>24759.821224887961</v>
      </c>
      <c r="P30" s="6">
        <v>25009.480878428763</v>
      </c>
      <c r="Q30" s="6">
        <v>25262.035171025433</v>
      </c>
    </row>
    <row r="31" spans="1:17" x14ac:dyDescent="0.25">
      <c r="A31" s="13">
        <v>23</v>
      </c>
      <c r="B31" s="5"/>
      <c r="C31" t="s">
        <v>29</v>
      </c>
      <c r="D31" s="6">
        <v>147.58424672234787</v>
      </c>
      <c r="E31" s="6">
        <v>196.42554126585173</v>
      </c>
      <c r="F31" s="6">
        <v>260.24053602298375</v>
      </c>
      <c r="G31" s="6">
        <v>341.54318944473698</v>
      </c>
      <c r="H31" s="6">
        <v>429.0744920399224</v>
      </c>
      <c r="I31" s="6">
        <v>530.88869565711184</v>
      </c>
      <c r="J31" s="6">
        <v>636.62250717229631</v>
      </c>
      <c r="K31" s="6">
        <v>737.54128329645346</v>
      </c>
      <c r="L31" s="6">
        <v>840.94772699048008</v>
      </c>
      <c r="M31" s="6">
        <v>908.61172319715513</v>
      </c>
      <c r="N31" s="6">
        <v>981.89146841147794</v>
      </c>
      <c r="O31" s="6">
        <v>1063.1139159358245</v>
      </c>
      <c r="P31" s="6">
        <v>1152.0005367033916</v>
      </c>
      <c r="Q31" s="6">
        <v>1251.5234749259191</v>
      </c>
    </row>
    <row r="32" spans="1:17" x14ac:dyDescent="0.25">
      <c r="A32" s="13">
        <v>24</v>
      </c>
      <c r="B32" s="5"/>
      <c r="C32" t="s">
        <v>30</v>
      </c>
      <c r="D32" s="6">
        <v>3.6998546501506016</v>
      </c>
      <c r="E32" s="6">
        <v>6.9695867793717623</v>
      </c>
      <c r="F32" s="6">
        <v>10.325863755472914</v>
      </c>
      <c r="G32" s="6">
        <v>13.794270959103685</v>
      </c>
      <c r="H32" s="6">
        <v>16.521610817645779</v>
      </c>
      <c r="I32" s="6">
        <v>19.626563618744985</v>
      </c>
      <c r="J32" s="6">
        <v>23.007817553126177</v>
      </c>
      <c r="K32" s="6">
        <v>26.562246076323504</v>
      </c>
      <c r="L32" s="6">
        <v>30.129612969084086</v>
      </c>
      <c r="M32" s="6">
        <v>33.996249375759625</v>
      </c>
      <c r="N32" s="6">
        <v>35.556302875340805</v>
      </c>
      <c r="O32" s="6">
        <v>37.529684604247016</v>
      </c>
      <c r="P32" s="6">
        <v>40.16685048153267</v>
      </c>
      <c r="Q32" s="6">
        <v>43.329699985721092</v>
      </c>
    </row>
    <row r="33" spans="1:17" x14ac:dyDescent="0.25">
      <c r="A33" s="13">
        <v>25</v>
      </c>
      <c r="B33" s="5"/>
      <c r="C33" t="s">
        <v>31</v>
      </c>
      <c r="D33" s="6">
        <v>0</v>
      </c>
      <c r="E33" s="6">
        <v>6.3983278871019138</v>
      </c>
      <c r="F33" s="6">
        <v>12.873087315992962</v>
      </c>
      <c r="G33" s="6">
        <v>19.341739877590953</v>
      </c>
      <c r="H33" s="6">
        <v>25.771995139542014</v>
      </c>
      <c r="I33" s="6">
        <v>32.441016472148476</v>
      </c>
      <c r="J33" s="6">
        <v>39.16495762953582</v>
      </c>
      <c r="K33" s="6">
        <v>45.791479642703962</v>
      </c>
      <c r="L33" s="6">
        <v>52.383514026832927</v>
      </c>
      <c r="M33" s="6">
        <v>59.00373670557201</v>
      </c>
      <c r="N33" s="6">
        <v>65.620067230449422</v>
      </c>
      <c r="O33" s="6">
        <v>72.300045996560584</v>
      </c>
      <c r="P33" s="6">
        <v>78.953974108088005</v>
      </c>
      <c r="Q33" s="6">
        <v>85.609268239964877</v>
      </c>
    </row>
    <row r="34" spans="1:17" x14ac:dyDescent="0.25">
      <c r="A34" s="13">
        <v>26</v>
      </c>
      <c r="B34" s="5" t="s">
        <v>32</v>
      </c>
      <c r="C34" s="5"/>
      <c r="D34" s="6">
        <v>2275.3743082666783</v>
      </c>
      <c r="E34" s="6">
        <v>2613.7360915455656</v>
      </c>
      <c r="F34" s="6">
        <v>2823.5700963142581</v>
      </c>
      <c r="G34" s="6">
        <v>3013.8322371663512</v>
      </c>
      <c r="H34" s="6">
        <v>3188.9147335833995</v>
      </c>
      <c r="I34" s="6">
        <v>3344.2589044489391</v>
      </c>
      <c r="J34" s="6">
        <v>3482.1937608649173</v>
      </c>
      <c r="K34" s="6">
        <v>3608.9161266863994</v>
      </c>
      <c r="L34" s="6">
        <v>3726.6972351110126</v>
      </c>
      <c r="M34" s="6">
        <v>3838.4355309789335</v>
      </c>
      <c r="N34" s="6">
        <v>3948.1327123594083</v>
      </c>
      <c r="O34" s="6">
        <v>4058.9325495685453</v>
      </c>
      <c r="P34" s="6">
        <v>4174.586799348067</v>
      </c>
      <c r="Q34" s="6">
        <v>4296.46340914336</v>
      </c>
    </row>
    <row r="35" spans="1:17" x14ac:dyDescent="0.25">
      <c r="A35" s="13">
        <v>27</v>
      </c>
      <c r="B35" s="5"/>
      <c r="C35" t="s">
        <v>33</v>
      </c>
      <c r="D35" s="6">
        <v>1398.7964279350679</v>
      </c>
      <c r="E35" s="6">
        <v>1596.5964390499578</v>
      </c>
      <c r="F35" s="6">
        <v>1791.5343448396254</v>
      </c>
      <c r="G35" s="6">
        <v>1975.277137633376</v>
      </c>
      <c r="H35" s="6">
        <v>2144.0100273011458</v>
      </c>
      <c r="I35" s="6">
        <v>2293.2389731448225</v>
      </c>
      <c r="J35" s="6">
        <v>2425.1397520348046</v>
      </c>
      <c r="K35" s="6">
        <v>2546.4786577030059</v>
      </c>
      <c r="L35" s="6">
        <v>2659.7889641469746</v>
      </c>
      <c r="M35" s="6">
        <v>2768.1378627278395</v>
      </c>
      <c r="N35" s="6">
        <v>2874.4527675445106</v>
      </c>
      <c r="O35" s="6">
        <v>2981.8718342134853</v>
      </c>
      <c r="P35" s="6">
        <v>3094.2049692733226</v>
      </c>
      <c r="Q35" s="6">
        <v>3213.3476165525535</v>
      </c>
    </row>
    <row r="36" spans="1:17" x14ac:dyDescent="0.25">
      <c r="A36" s="13">
        <v>28</v>
      </c>
      <c r="B36" s="5"/>
      <c r="C36" t="s">
        <v>34</v>
      </c>
      <c r="D36" s="6">
        <f>D34-D35</f>
        <v>876.57788033161046</v>
      </c>
      <c r="E36" s="6">
        <f t="shared" ref="E36:Q36" si="5">E34-E35</f>
        <v>1017.1396524956078</v>
      </c>
      <c r="F36" s="6">
        <f t="shared" si="5"/>
        <v>1032.0357514746327</v>
      </c>
      <c r="G36" s="6">
        <f t="shared" si="5"/>
        <v>1038.5550995329752</v>
      </c>
      <c r="H36" s="6">
        <f t="shared" si="5"/>
        <v>1044.9047062822538</v>
      </c>
      <c r="I36" s="6">
        <f t="shared" si="5"/>
        <v>1051.0199313041167</v>
      </c>
      <c r="J36" s="6">
        <f t="shared" si="5"/>
        <v>1057.0540088301127</v>
      </c>
      <c r="K36" s="6">
        <f t="shared" si="5"/>
        <v>1062.4374689833935</v>
      </c>
      <c r="L36" s="6">
        <f t="shared" si="5"/>
        <v>1066.9082709640379</v>
      </c>
      <c r="M36" s="6">
        <f t="shared" si="5"/>
        <v>1070.2976682510939</v>
      </c>
      <c r="N36" s="6">
        <f t="shared" si="5"/>
        <v>1073.6799448148977</v>
      </c>
      <c r="O36" s="6">
        <f t="shared" si="5"/>
        <v>1077.06071535506</v>
      </c>
      <c r="P36" s="6">
        <f t="shared" si="5"/>
        <v>1080.3818300747444</v>
      </c>
      <c r="Q36" s="6">
        <f t="shared" si="5"/>
        <v>1083.1157925908064</v>
      </c>
    </row>
    <row r="37" spans="1:17" x14ac:dyDescent="0.25">
      <c r="A37" s="13">
        <v>29</v>
      </c>
      <c r="B37" s="7" t="s">
        <v>35</v>
      </c>
      <c r="C37" s="5"/>
      <c r="D37" s="6">
        <f t="shared" ref="D37:Q37" si="6">D30-D34</f>
        <v>18628.009211789722</v>
      </c>
      <c r="E37" s="6">
        <f t="shared" si="6"/>
        <v>18616.376233424027</v>
      </c>
      <c r="F37" s="6">
        <f t="shared" si="6"/>
        <v>18713.309685079053</v>
      </c>
      <c r="G37" s="6">
        <f t="shared" si="6"/>
        <v>18859.227456742148</v>
      </c>
      <c r="H37" s="6">
        <f t="shared" si="6"/>
        <v>19029.32004804918</v>
      </c>
      <c r="I37" s="6">
        <f t="shared" si="6"/>
        <v>19434.641561532088</v>
      </c>
      <c r="J37" s="6">
        <f t="shared" si="6"/>
        <v>19711.707909509129</v>
      </c>
      <c r="K37" s="6">
        <f t="shared" si="6"/>
        <v>19977.612895012982</v>
      </c>
      <c r="L37" s="6">
        <f t="shared" si="6"/>
        <v>20214.787618483628</v>
      </c>
      <c r="M37" s="6">
        <f t="shared" si="6"/>
        <v>20396.941894138232</v>
      </c>
      <c r="N37" s="6">
        <f t="shared" si="6"/>
        <v>20550.983756040539</v>
      </c>
      <c r="O37" s="6">
        <f t="shared" si="6"/>
        <v>20700.888675319417</v>
      </c>
      <c r="P37" s="6">
        <f t="shared" si="6"/>
        <v>20834.894079080696</v>
      </c>
      <c r="Q37" s="6">
        <f t="shared" si="6"/>
        <v>20965.571761882071</v>
      </c>
    </row>
    <row r="38" spans="1:17" x14ac:dyDescent="0.25">
      <c r="A38" s="13">
        <v>30</v>
      </c>
      <c r="B38" t="s">
        <v>16</v>
      </c>
      <c r="C38" s="5"/>
      <c r="D38" s="6">
        <v>1317.517507081081</v>
      </c>
      <c r="E38" s="6">
        <v>1315.0133341710252</v>
      </c>
      <c r="F38" s="6">
        <v>1320.1625008482147</v>
      </c>
      <c r="G38" s="6">
        <v>1328.7262858618851</v>
      </c>
      <c r="H38" s="6">
        <v>1338.9483253110329</v>
      </c>
      <c r="I38" s="6">
        <v>1365.6793556489511</v>
      </c>
      <c r="J38" s="6">
        <v>1383.3204702204705</v>
      </c>
      <c r="K38" s="6">
        <v>1400.1220011086868</v>
      </c>
      <c r="L38" s="6">
        <v>1414.8552041711471</v>
      </c>
      <c r="M38" s="6">
        <v>1425.6845247163862</v>
      </c>
      <c r="N38" s="6">
        <v>1434.3153239926583</v>
      </c>
      <c r="O38" s="6">
        <v>1442.4023461867566</v>
      </c>
      <c r="P38" s="6">
        <v>1449.0937497528105</v>
      </c>
      <c r="Q38" s="6">
        <v>1455.2366309940171</v>
      </c>
    </row>
    <row r="39" spans="1:17" x14ac:dyDescent="0.25">
      <c r="A39" s="13">
        <v>31</v>
      </c>
      <c r="B39" s="7" t="s">
        <v>41</v>
      </c>
      <c r="C39" s="5"/>
      <c r="D39" s="6">
        <f t="shared" ref="D39:Q39" si="7">D37+D38</f>
        <v>19945.526718870802</v>
      </c>
      <c r="E39" s="6">
        <f t="shared" si="7"/>
        <v>19931.389567595052</v>
      </c>
      <c r="F39" s="6">
        <f t="shared" si="7"/>
        <v>20033.472185927269</v>
      </c>
      <c r="G39" s="6">
        <f t="shared" si="7"/>
        <v>20187.953742604033</v>
      </c>
      <c r="H39" s="6">
        <f t="shared" si="7"/>
        <v>20368.268373360213</v>
      </c>
      <c r="I39" s="6">
        <f t="shared" si="7"/>
        <v>20800.320917181038</v>
      </c>
      <c r="J39" s="6">
        <f t="shared" si="7"/>
        <v>21095.0283797296</v>
      </c>
      <c r="K39" s="6">
        <f t="shared" si="7"/>
        <v>21377.73489612167</v>
      </c>
      <c r="L39" s="6">
        <f t="shared" si="7"/>
        <v>21629.642822654776</v>
      </c>
      <c r="M39" s="6">
        <f t="shared" si="7"/>
        <v>21822.626418854619</v>
      </c>
      <c r="N39" s="6">
        <f t="shared" si="7"/>
        <v>21985.299080033197</v>
      </c>
      <c r="O39" s="6">
        <f t="shared" si="7"/>
        <v>22143.291021506175</v>
      </c>
      <c r="P39" s="6">
        <f t="shared" si="7"/>
        <v>22283.987828833506</v>
      </c>
      <c r="Q39" s="6">
        <f t="shared" si="7"/>
        <v>22420.80839287609</v>
      </c>
    </row>
    <row r="40" spans="1:17" x14ac:dyDescent="0.25">
      <c r="A40" s="13">
        <v>32</v>
      </c>
      <c r="B40" s="5" t="s">
        <v>36</v>
      </c>
      <c r="C40" s="5"/>
      <c r="D40" s="6">
        <v>23.666280267132318</v>
      </c>
      <c r="E40" s="6">
        <v>185.64033137037205</v>
      </c>
      <c r="F40" s="6">
        <v>364.72000260442996</v>
      </c>
      <c r="G40" s="6">
        <v>552.76953908762698</v>
      </c>
      <c r="H40" s="6">
        <v>750.22126549706286</v>
      </c>
      <c r="I40" s="6">
        <v>950.0033385644897</v>
      </c>
      <c r="J40" s="6">
        <v>1192.1874805849127</v>
      </c>
      <c r="K40" s="6">
        <v>1419.755983752261</v>
      </c>
      <c r="L40" s="6">
        <v>1651.0359609350824</v>
      </c>
      <c r="M40" s="6">
        <v>1884.1245929009394</v>
      </c>
      <c r="N40" s="6">
        <v>2121.4409930392885</v>
      </c>
      <c r="O40" s="6">
        <v>2356.1629684122827</v>
      </c>
      <c r="P40" s="6">
        <v>2589.3975161231015</v>
      </c>
      <c r="Q40" s="6">
        <v>2827.0155860947657</v>
      </c>
    </row>
    <row r="41" spans="1:17" x14ac:dyDescent="0.25">
      <c r="A41" s="13">
        <v>33</v>
      </c>
      <c r="B41" s="5" t="s">
        <v>37</v>
      </c>
      <c r="C41" s="5"/>
      <c r="D41" s="6">
        <f>D40*1.0709</f>
        <v>25.344219538072</v>
      </c>
      <c r="E41" s="6">
        <f t="shared" ref="E41:Q41" si="8">E40*1.0709</f>
        <v>198.80223086453142</v>
      </c>
      <c r="F41" s="6">
        <f t="shared" si="8"/>
        <v>390.57865078908401</v>
      </c>
      <c r="G41" s="6">
        <f t="shared" si="8"/>
        <v>591.96089940893967</v>
      </c>
      <c r="H41" s="6">
        <f t="shared" si="8"/>
        <v>803.41195322080455</v>
      </c>
      <c r="I41" s="6">
        <f t="shared" si="8"/>
        <v>1017.358575268712</v>
      </c>
      <c r="J41" s="6">
        <f t="shared" si="8"/>
        <v>1276.7135729583829</v>
      </c>
      <c r="K41" s="6">
        <f t="shared" si="8"/>
        <v>1520.4166830002962</v>
      </c>
      <c r="L41" s="6">
        <f t="shared" si="8"/>
        <v>1768.0944105653796</v>
      </c>
      <c r="M41" s="6">
        <f t="shared" si="8"/>
        <v>2017.709026537616</v>
      </c>
      <c r="N41" s="6">
        <f t="shared" si="8"/>
        <v>2271.8511594457741</v>
      </c>
      <c r="O41" s="6">
        <f t="shared" si="8"/>
        <v>2523.2149228727135</v>
      </c>
      <c r="P41" s="6">
        <f t="shared" si="8"/>
        <v>2772.9858000162294</v>
      </c>
      <c r="Q41" s="6">
        <f t="shared" si="8"/>
        <v>3027.4509911488844</v>
      </c>
    </row>
    <row r="42" spans="1:17" x14ac:dyDescent="0.25">
      <c r="A42" s="13">
        <v>34</v>
      </c>
      <c r="B42" s="5" t="s">
        <v>38</v>
      </c>
      <c r="C42" s="5"/>
      <c r="D42" s="6"/>
      <c r="E42" s="6"/>
      <c r="F42" s="6"/>
      <c r="G42" s="6">
        <v>12.875199186210011</v>
      </c>
      <c r="H42" s="6">
        <v>37.384557905079873</v>
      </c>
      <c r="I42" s="6">
        <v>62.378650027420008</v>
      </c>
      <c r="J42" s="6">
        <v>87.563804143640027</v>
      </c>
      <c r="K42" s="6">
        <v>112.90135381358004</v>
      </c>
      <c r="L42" s="6">
        <v>138.3658883115404</v>
      </c>
      <c r="M42" s="6">
        <v>163.50042869128993</v>
      </c>
      <c r="N42" s="6">
        <v>187.97843964873027</v>
      </c>
      <c r="O42" s="6">
        <v>212.06268421596997</v>
      </c>
      <c r="P42" s="6">
        <v>235.76080451048983</v>
      </c>
      <c r="Q42" s="6">
        <v>258.60389707523063</v>
      </c>
    </row>
    <row r="43" spans="1:17" x14ac:dyDescent="0.25">
      <c r="A43" s="13">
        <v>35</v>
      </c>
      <c r="B43" s="5" t="s">
        <v>39</v>
      </c>
      <c r="C43" s="5"/>
      <c r="D43" s="6"/>
      <c r="E43" s="6"/>
      <c r="F43" s="6"/>
      <c r="G43" s="6">
        <f>G42*1.0709</f>
        <v>13.788050808512301</v>
      </c>
      <c r="H43" s="6">
        <f t="shared" ref="H43:Q43" si="9">H42*1.0709</f>
        <v>40.035123060550035</v>
      </c>
      <c r="I43" s="6">
        <f t="shared" si="9"/>
        <v>66.80129631436408</v>
      </c>
      <c r="J43" s="6">
        <f t="shared" si="9"/>
        <v>93.772077857424108</v>
      </c>
      <c r="K43" s="6">
        <f t="shared" si="9"/>
        <v>120.90605979896287</v>
      </c>
      <c r="L43" s="6">
        <f t="shared" si="9"/>
        <v>148.17602979282861</v>
      </c>
      <c r="M43" s="6">
        <f t="shared" si="9"/>
        <v>175.09260908550237</v>
      </c>
      <c r="N43" s="6">
        <f t="shared" si="9"/>
        <v>201.30611101982524</v>
      </c>
      <c r="O43" s="6">
        <f t="shared" si="9"/>
        <v>227.09792852688224</v>
      </c>
      <c r="P43" s="6">
        <f t="shared" si="9"/>
        <v>252.47624555028355</v>
      </c>
      <c r="Q43" s="6">
        <f t="shared" si="9"/>
        <v>276.93891337786448</v>
      </c>
    </row>
    <row r="44" spans="1:17" x14ac:dyDescent="0.25">
      <c r="A44" s="13">
        <v>36</v>
      </c>
      <c r="B44" s="7" t="s">
        <v>40</v>
      </c>
      <c r="C44" s="5"/>
      <c r="D44" s="6">
        <f>D37-D40-D42</f>
        <v>18604.342931522591</v>
      </c>
      <c r="E44" s="6">
        <f t="shared" ref="E44:Q44" si="10">E37-E40-E42</f>
        <v>18430.735902053657</v>
      </c>
      <c r="F44" s="6">
        <f t="shared" si="10"/>
        <v>18348.589682474623</v>
      </c>
      <c r="G44" s="6">
        <f t="shared" si="10"/>
        <v>18293.582718468315</v>
      </c>
      <c r="H44" s="6">
        <f t="shared" si="10"/>
        <v>18241.714224647036</v>
      </c>
      <c r="I44" s="6">
        <f t="shared" si="10"/>
        <v>18422.25957294018</v>
      </c>
      <c r="J44" s="6">
        <f t="shared" si="10"/>
        <v>18431.956624780578</v>
      </c>
      <c r="K44" s="6">
        <f t="shared" si="10"/>
        <v>18444.955557447141</v>
      </c>
      <c r="L44" s="6">
        <f t="shared" si="10"/>
        <v>18425.385769237007</v>
      </c>
      <c r="M44" s="6">
        <f t="shared" si="10"/>
        <v>18349.316872546005</v>
      </c>
      <c r="N44" s="6">
        <f t="shared" si="10"/>
        <v>18241.564323352519</v>
      </c>
      <c r="O44" s="6">
        <f t="shared" si="10"/>
        <v>18132.663022691166</v>
      </c>
      <c r="P44" s="6">
        <f t="shared" si="10"/>
        <v>18009.735758447103</v>
      </c>
      <c r="Q44" s="6">
        <f t="shared" si="10"/>
        <v>17879.952278712073</v>
      </c>
    </row>
    <row r="45" spans="1:17" x14ac:dyDescent="0.25">
      <c r="A45" s="13">
        <v>37</v>
      </c>
      <c r="B45" s="7" t="s">
        <v>42</v>
      </c>
      <c r="C45" s="5"/>
      <c r="D45" s="6">
        <f>D39-D41-D43</f>
        <v>19920.182499332732</v>
      </c>
      <c r="E45" s="6">
        <f t="shared" ref="E45:Q45" si="11">E39-E41-E43</f>
        <v>19732.587336730521</v>
      </c>
      <c r="F45" s="6">
        <f t="shared" si="11"/>
        <v>19642.893535138184</v>
      </c>
      <c r="G45" s="6">
        <f t="shared" si="11"/>
        <v>19582.204792386583</v>
      </c>
      <c r="H45" s="6">
        <f t="shared" si="11"/>
        <v>19524.821297078859</v>
      </c>
      <c r="I45" s="6">
        <f t="shared" si="11"/>
        <v>19716.161045597964</v>
      </c>
      <c r="J45" s="6">
        <f t="shared" si="11"/>
        <v>19724.542728913792</v>
      </c>
      <c r="K45" s="6">
        <f t="shared" si="11"/>
        <v>19736.41215332241</v>
      </c>
      <c r="L45" s="6">
        <f t="shared" si="11"/>
        <v>19713.372382296566</v>
      </c>
      <c r="M45" s="6">
        <f t="shared" si="11"/>
        <v>19629.824783231499</v>
      </c>
      <c r="N45" s="6">
        <f t="shared" si="11"/>
        <v>19512.141809567598</v>
      </c>
      <c r="O45" s="6">
        <f t="shared" si="11"/>
        <v>19392.97817010658</v>
      </c>
      <c r="P45" s="6">
        <f t="shared" si="11"/>
        <v>19258.525783266992</v>
      </c>
      <c r="Q45" s="6">
        <f t="shared" si="11"/>
        <v>19116.41848834934</v>
      </c>
    </row>
    <row r="46" spans="1:17" x14ac:dyDescent="0.25">
      <c r="A46" t="s">
        <v>8</v>
      </c>
    </row>
  </sheetData>
  <pageMargins left="0.25" right="0.25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defaultRowHeight="15" x14ac:dyDescent="0.25"/>
  <cols>
    <col min="1" max="1" width="163.5703125" customWidth="1"/>
  </cols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9</v>
      </c>
    </row>
    <row r="4" spans="1:1" x14ac:dyDescent="0.25">
      <c r="A4" s="11" t="s">
        <v>45</v>
      </c>
    </row>
    <row r="5" spans="1:1" ht="45" x14ac:dyDescent="0.25">
      <c r="A5" s="12" t="s">
        <v>46</v>
      </c>
    </row>
    <row r="6" spans="1:1" x14ac:dyDescent="0.25">
      <c r="A6" s="10">
        <v>6</v>
      </c>
    </row>
    <row r="7" spans="1:1" x14ac:dyDescent="0.25">
      <c r="A7" s="10">
        <v>7</v>
      </c>
    </row>
    <row r="8" spans="1:1" x14ac:dyDescent="0.25">
      <c r="A8" s="10">
        <v>8</v>
      </c>
    </row>
    <row r="9" spans="1:1" x14ac:dyDescent="0.25">
      <c r="A9" s="10">
        <v>9</v>
      </c>
    </row>
    <row r="10" spans="1:1" x14ac:dyDescent="0.25">
      <c r="A10" s="10">
        <v>10</v>
      </c>
    </row>
    <row r="11" spans="1:1" x14ac:dyDescent="0.25">
      <c r="A11" s="10" t="s">
        <v>10</v>
      </c>
    </row>
    <row r="12" spans="1:1" x14ac:dyDescent="0.25">
      <c r="A12" t="s">
        <v>47</v>
      </c>
    </row>
    <row r="13" spans="1:1" x14ac:dyDescent="0.25">
      <c r="A13" t="s">
        <v>6</v>
      </c>
    </row>
    <row r="14" spans="1:1" x14ac:dyDescent="0.25">
      <c r="A14" s="10">
        <v>14</v>
      </c>
    </row>
    <row r="15" spans="1:1" x14ac:dyDescent="0.25">
      <c r="A15" s="10" t="s">
        <v>48</v>
      </c>
    </row>
    <row r="16" spans="1:1" x14ac:dyDescent="0.25">
      <c r="A16" s="10">
        <v>16</v>
      </c>
    </row>
    <row r="17" spans="1:1" x14ac:dyDescent="0.25">
      <c r="A17" s="10" t="s">
        <v>49</v>
      </c>
    </row>
    <row r="18" spans="1:1" ht="14.25" customHeight="1" x14ac:dyDescent="0.25">
      <c r="A18" s="10">
        <v>18</v>
      </c>
    </row>
    <row r="19" spans="1:1" ht="14.25" customHeight="1" x14ac:dyDescent="0.25">
      <c r="A19" s="10">
        <v>19</v>
      </c>
    </row>
    <row r="20" spans="1:1" ht="14.25" customHeight="1" x14ac:dyDescent="0.25">
      <c r="A20" s="10" t="s">
        <v>50</v>
      </c>
    </row>
    <row r="21" spans="1:1" ht="14.25" customHeight="1" x14ac:dyDescent="0.25">
      <c r="A21" s="14">
        <v>21</v>
      </c>
    </row>
    <row r="22" spans="1:1" ht="30" x14ac:dyDescent="0.25">
      <c r="A22" s="12" t="s">
        <v>51</v>
      </c>
    </row>
    <row r="23" spans="1:1" x14ac:dyDescent="0.25">
      <c r="A23" s="10">
        <v>23</v>
      </c>
    </row>
    <row r="24" spans="1:1" x14ac:dyDescent="0.25">
      <c r="A24" s="10" t="s">
        <v>52</v>
      </c>
    </row>
    <row r="25" spans="1:1" x14ac:dyDescent="0.25">
      <c r="A25" s="10" t="s">
        <v>53</v>
      </c>
    </row>
    <row r="26" spans="1:1" x14ac:dyDescent="0.25">
      <c r="A26" s="10">
        <v>26</v>
      </c>
    </row>
    <row r="27" spans="1:1" x14ac:dyDescent="0.25">
      <c r="A27" s="10">
        <v>27</v>
      </c>
    </row>
    <row r="28" spans="1:1" x14ac:dyDescent="0.25">
      <c r="A28" s="10">
        <v>28</v>
      </c>
    </row>
    <row r="29" spans="1:1" x14ac:dyDescent="0.25">
      <c r="A29" s="10">
        <v>29</v>
      </c>
    </row>
    <row r="30" spans="1:1" ht="45" x14ac:dyDescent="0.25">
      <c r="A30" s="12" t="s">
        <v>54</v>
      </c>
    </row>
    <row r="31" spans="1:1" x14ac:dyDescent="0.25">
      <c r="A31" s="10">
        <v>31</v>
      </c>
    </row>
    <row r="32" spans="1:1" x14ac:dyDescent="0.25">
      <c r="A32" s="10">
        <v>32</v>
      </c>
    </row>
    <row r="33" spans="1:1" x14ac:dyDescent="0.25">
      <c r="A33" s="10">
        <v>33</v>
      </c>
    </row>
    <row r="34" spans="1:1" x14ac:dyDescent="0.25">
      <c r="A34" s="10">
        <v>34</v>
      </c>
    </row>
    <row r="35" spans="1:1" x14ac:dyDescent="0.25">
      <c r="A35" s="10">
        <v>35</v>
      </c>
    </row>
    <row r="36" spans="1:1" x14ac:dyDescent="0.25">
      <c r="A36" s="10">
        <v>36</v>
      </c>
    </row>
    <row r="37" spans="1:1" x14ac:dyDescent="0.25">
      <c r="A37" s="10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17-IEPR-03</Docket_x0020_Number>
    <TaxCatchAll xmlns="8eef3743-c7b3-4cbe-8837-b6e805be353c">
      <Value>87</Value>
      <Value>157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CED 2018-2030 Revised Forecast Adoption 02-21-18 Business Meeting</TermName>
          <TermId xmlns="http://schemas.microsoft.com/office/infopath/2007/PartnerControls">9ba88596-079d-46b4-8c04-47f9248e8d9f</TermId>
        </TermInfo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Z5JXHV6S7NA6-3-114302</_dlc_DocId>
    <_dlc_DocIdUrl xmlns="8eef3743-c7b3-4cbe-8837-b6e805be353c">
      <Url>http://efilingspinternal/_layouts/DocIdRedir.aspx?ID=Z5JXHV6S7NA6-3-114302</Url>
      <Description>Z5JXHV6S7NA6-3-114302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9F773-0939-4F5E-AC19-0FA8CDE8C538}"/>
</file>

<file path=customXml/itemProps2.xml><?xml version="1.0" encoding="utf-8"?>
<ds:datastoreItem xmlns:ds="http://schemas.openxmlformats.org/officeDocument/2006/customXml" ds:itemID="{9D95B70F-D836-4489-B5BB-7E3B59FE2D88}"/>
</file>

<file path=customXml/itemProps3.xml><?xml version="1.0" encoding="utf-8"?>
<ds:datastoreItem xmlns:ds="http://schemas.openxmlformats.org/officeDocument/2006/customXml" ds:itemID="{59A5A2A9-3DA7-4919-85FB-3D417406D7DD}"/>
</file>

<file path=customXml/itemProps4.xml><?xml version="1.0" encoding="utf-8"?>
<ds:datastoreItem xmlns:ds="http://schemas.openxmlformats.org/officeDocument/2006/customXml" ds:itemID="{0C209761-BC58-484E-991F-3FDC2ACC49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Mid Baseline-Mid AAEE</vt:lpstr>
      <vt:lpstr>Notes</vt:lpstr>
      <vt:lpstr>'Mid Baseline-Mid AAEE'!Print_Area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SDGE Load Modifiers Mid Baseline-Mid AAEE-AAPV CED 2017</dc:title>
  <dc:creator>ckavalec</dc:creator>
  <cp:lastModifiedBy>chris</cp:lastModifiedBy>
  <cp:lastPrinted>2015-08-05T21:56:54Z</cp:lastPrinted>
  <dcterms:created xsi:type="dcterms:W3CDTF">2015-08-04T22:14:21Z</dcterms:created>
  <dcterms:modified xsi:type="dcterms:W3CDTF">2018-02-07T09:14:09Z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8e626a80-b257-4037-9632-a0d7a6c68186</vt:lpwstr>
  </property>
  <property fmtid="{D5CDD505-2E9C-101B-9397-08002B2CF9AE}" pid="4" name="Subject_x0020_Areas">
    <vt:lpwstr>157;#CED 2018-2030 Revised Forecast Adoption 02-21-18 Business Meeting|9ba88596-079d-46b4-8c04-47f9248e8d9f;#87;#IEPR Reports|1a96db64-c85f-491f-ba69-812585a0c007</vt:lpwstr>
  </property>
  <property fmtid="{D5CDD505-2E9C-101B-9397-08002B2CF9AE}" pid="5" name="_CopySource">
    <vt:lpwstr>http://efilingspinternal/PendingDocuments/17-IEPR-03/20180208T074511_SDGE_Load_Modifiers_Mid_BaselineMid_AAEEAAPV_CED_2017.xlsx</vt:lpwstr>
  </property>
  <property fmtid="{D5CDD505-2E9C-101B-9397-08002B2CF9AE}" pid="6" name="Subject Areas">
    <vt:lpwstr>157;#CED 2018-2030 Revised Forecast Adoption 02-21-18 Business Meeting|9ba88596-079d-46b4-8c04-47f9248e8d9f;#87;#IEPR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2597900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