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List of Forms" sheetId="1" r:id="rId1"/>
    <sheet name="Form 1.1" sheetId="2" r:id="rId2"/>
    <sheet name="Form 1.1b" sheetId="3" r:id="rId3"/>
    <sheet name="Form 1.2" sheetId="4" r:id="rId4"/>
    <sheet name="Form 1.4" sheetId="5" r:id="rId5"/>
    <sheet name="Form 1.5" sheetId="6" r:id="rId6"/>
    <sheet name="Form 1.7a" sheetId="7" r:id="rId7"/>
    <sheet name="Form 2.2" sheetId="8" r:id="rId8"/>
    <sheet name="Form 2.3" sheetId="9" r:id="rId9"/>
  </sheets>
  <definedNames/>
  <calcPr fullCalcOnLoad="1"/>
</workbook>
</file>

<file path=xl/sharedStrings.xml><?xml version="1.0" encoding="utf-8"?>
<sst xmlns="http://schemas.openxmlformats.org/spreadsheetml/2006/main" count="167" uniqueCount="80">
  <si>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</si>
  <si>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</si>
  <si>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</si>
  <si>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</si>
  <si>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1.4:  Net Peak Demand (equals total end use load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</si>
  <si>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</si>
  <si>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</si>
  <si>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</si>
  <si>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</si>
  <si>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</si>
  <si>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</si>
  <si>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</si>
  <si>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</si>
  <si>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
Electric Vehicles*</t>
  </si>
  <si>
    <t>Commercial</t>
  </si>
  <si>
    <t>Commercial
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</si>
  <si>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</si>
  <si>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</si>
  <si>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</si>
  <si>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</si>
  <si>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</si>
  <si>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</si>
  <si>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</si>
  <si>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Annual Growth Rates (%)</t>
  </si>
  <si>
    <t>1990-2000</t>
  </si>
  <si>
    <t>Electricity Sales by Sector (GWh)</t>
  </si>
  <si>
    <t>Total Sales</t>
  </si>
  <si>
    <t>Gross
Generation</t>
  </si>
  <si>
    <t>Non-PV
Self Generation</t>
  </si>
  <si>
    <t>PV</t>
  </si>
  <si>
    <t>Total
Private Supply</t>
  </si>
  <si>
    <t>Peak Demand (MW)</t>
  </si>
  <si>
    <t>Net Losses</t>
  </si>
  <si>
    <t>Non-PV Self
Generation</t>
  </si>
  <si>
    <t>Total Private
Supply</t>
  </si>
  <si>
    <t>2000-2016</t>
  </si>
  <si>
    <t>2016-2020</t>
  </si>
  <si>
    <t>Extreme Temperature Peak Demand (MW)</t>
  </si>
  <si>
    <t>1-in-2
Temperatures</t>
  </si>
  <si>
    <t>1-in-5
Temperatures</t>
  </si>
  <si>
    <t>1-in-10
Temperatures</t>
  </si>
  <si>
    <t>1-in-20
Temperatures</t>
  </si>
  <si>
    <t>Private Supply by Sector (GWh)</t>
  </si>
  <si>
    <t>Planning Area Economic and Demographic Assumptions</t>
  </si>
  <si>
    <t>Population
(Thousands)</t>
  </si>
  <si>
    <t>Industrial</t>
  </si>
  <si>
    <t>--</t>
  </si>
  <si>
    <t>Total Energy to Serve Load (GWh)</t>
  </si>
  <si>
    <t>Form 1.2:  Total Energy to Serve Load (equals sales plus line losses)</t>
  </si>
  <si>
    <t>Line
Losses</t>
  </si>
  <si>
    <t>Total Energy
to Serve Load</t>
  </si>
  <si>
    <t>Load-Modifying Demand Response</t>
  </si>
  <si>
    <t>Households (Thousands)</t>
  </si>
  <si>
    <t>Personal Income
(Millions 2016$)</t>
  </si>
  <si>
    <t>Commercial
Floor Space
(Million sq. ft.)</t>
  </si>
  <si>
    <t>Electricity Prices (2016 cents/kWh)</t>
  </si>
  <si>
    <t>Form 1.1 - SDGE Planning Area</t>
  </si>
  <si>
    <t>Form 1.5 - SDGE Planning Area</t>
  </si>
  <si>
    <t>Form 1.7a - SDGE Planning Area</t>
  </si>
  <si>
    <t>Form 2.2 - SDGE Planning Area</t>
  </si>
  <si>
    <t>Form 2.3 - SDGE Planning Area</t>
  </si>
  <si>
    <t>Last historic year is 2016. Consumption includes self-generation.</t>
  </si>
  <si>
    <t>2016-2030</t>
  </si>
  <si>
    <t>California Energy Demand 2018-2030 Revised Baseline Forecast - Low Demand Case</t>
  </si>
  <si>
    <t>Last historic year is 2016. Sales excludes self-generation.</t>
  </si>
  <si>
    <t>Last historic year is 2016.</t>
  </si>
  <si>
    <t>Form 1.1b - SDG&amp;E Planning Area</t>
  </si>
  <si>
    <t>Form 1.2 - SDG&amp;E Planning Area</t>
  </si>
  <si>
    <t>Peak  End Use  Load</t>
  </si>
  <si>
    <t>Unadjusted  Net Peak Demand</t>
  </si>
  <si>
    <t>Peak Shift Impact*</t>
  </si>
  <si>
    <t>Final Net Peak Demand</t>
  </si>
  <si>
    <t>Last historic year is weather normalized 2017. Net peak demand includes the impact of demand response programs.</t>
  </si>
  <si>
    <t>*Peak shift impact accounts for utility peaks occurring later in the day compared to the end use peak due to demand modifiers.</t>
  </si>
  <si>
    <t>2000-2017</t>
  </si>
  <si>
    <t>2017-2020</t>
  </si>
  <si>
    <t>2017-2030</t>
  </si>
  <si>
    <t>Form 1.4 - SDG&amp;E Planning Area</t>
  </si>
  <si>
    <t>Total Non-Agricultural Employment</t>
  </si>
  <si>
    <t>December 2017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</si>
</sst>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Black]\-#,##0;[Black]0;"/>
    <numFmt numFmtId="169" formatCode="#0.00%;[Black]\-##0.00%;[Black]\-\-;"/>
    <numFmt numFmtId="170" formatCode="##0.00%;[Black]\-##0.00%;[Black]\-\-;"/>
    <numFmt numFmtId="171" formatCode="#,##0.00;[Black]\-#,##0.00;[Black]0;"/>
    <numFmt numFmtId="172" formatCode="#,###.###;[Black]\-#,###.###;[Black]0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_);_(* \(#,##0.000\);_(* &quot;-&quot;???_);_(@_)"/>
    <numFmt numFmtId="177" formatCode="#,##0;[Black]\-#,##0;[Black]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right" wrapText="1"/>
      <protection/>
    </xf>
    <xf numFmtId="168" fontId="2" fillId="0" borderId="12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4" fontId="2" fillId="0" borderId="12" xfId="0" applyNumberFormat="1" applyFont="1" applyFill="1" applyBorder="1" applyAlignment="1" applyProtection="1">
      <alignment horizontal="right" wrapText="1"/>
      <protection/>
    </xf>
    <xf numFmtId="17" fontId="2" fillId="0" borderId="0" xfId="0" applyNumberFormat="1" applyFont="1" applyFill="1" applyBorder="1" applyAlignment="1" applyProtection="1" quotePrefix="1">
      <alignment/>
      <protection/>
    </xf>
    <xf numFmtId="10" fontId="0" fillId="0" borderId="0" xfId="0" applyNumberFormat="1" applyAlignment="1">
      <alignment/>
    </xf>
    <xf numFmtId="10" fontId="0" fillId="0" borderId="0" xfId="0" applyNumberFormat="1" applyAlignment="1" quotePrefix="1">
      <alignment horizontal="center"/>
    </xf>
    <xf numFmtId="168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175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168" fontId="2" fillId="0" borderId="0" xfId="0" applyNumberFormat="1" applyFont="1" applyFill="1" applyBorder="1" applyAlignment="1" applyProtection="1">
      <alignment horizontal="right" wrapText="1"/>
      <protection/>
    </xf>
    <xf numFmtId="168" fontId="2" fillId="0" borderId="12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right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177" fontId="2" fillId="0" borderId="12" xfId="0" applyNumberFormat="1" applyFont="1" applyFill="1" applyBorder="1" applyAlignment="1" applyProtection="1">
      <alignment horizontal="right" wrapText="1"/>
      <protection/>
    </xf>
    <xf numFmtId="174" fontId="2" fillId="0" borderId="12" xfId="42" applyNumberFormat="1" applyFont="1" applyFill="1" applyBorder="1" applyAlignment="1" applyProtection="1">
      <alignment horizontal="righ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0" zoomScaleNormal="80" zoomScalePageLayoutView="0" workbookViewId="0" topLeftCell="A1">
      <selection activeCell="A1" sqref="A1:K1"/>
    </sheetView>
  </sheetViews>
  <sheetFormatPr defaultColWidth="9.140625" defaultRowHeight="15"/>
  <cols>
    <col min="1" max="1" width="107.140625" style="1" bestFit="1" customWidth="1"/>
    <col min="2" max="16384" width="9.140625" style="1" customWidth="1"/>
  </cols>
  <sheetData>
    <row r="1" spans="1:11" ht="15.75">
      <c r="A1" s="26" t="s">
        <v>63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ht="15">
      <c r="A2" s="10" t="s">
        <v>79</v>
      </c>
    </row>
    <row r="3" ht="15">
      <c r="A3" s="2" t="s">
        <v>0</v>
      </c>
    </row>
    <row r="4" ht="15">
      <c r="A4" s="2" t="s">
        <v>1</v>
      </c>
    </row>
    <row r="5" ht="15">
      <c r="A5" s="2" t="s">
        <v>0</v>
      </c>
    </row>
    <row r="6" ht="15">
      <c r="A6" s="2" t="s">
        <v>2</v>
      </c>
    </row>
    <row r="7" ht="15">
      <c r="A7" s="2" t="s">
        <v>3</v>
      </c>
    </row>
    <row r="8" ht="15">
      <c r="A8" s="2" t="s">
        <v>48</v>
      </c>
    </row>
    <row r="9" ht="15">
      <c r="A9" s="2" t="s">
        <v>4</v>
      </c>
    </row>
    <row r="10" ht="15">
      <c r="A10" s="2" t="s">
        <v>5</v>
      </c>
    </row>
    <row r="11" ht="15">
      <c r="A11" s="2" t="s">
        <v>6</v>
      </c>
    </row>
    <row r="12" ht="15">
      <c r="A12" s="2" t="s">
        <v>7</v>
      </c>
    </row>
    <row r="13" ht="15">
      <c r="A13" s="2" t="s">
        <v>8</v>
      </c>
    </row>
    <row r="14" ht="15">
      <c r="A14" s="3" t="s">
        <v>9</v>
      </c>
    </row>
  </sheetData>
  <sheetProtection/>
  <mergeCells count="1">
    <mergeCell ref="A1:K1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="80" zoomScaleNormal="80" zoomScalePageLayoutView="0" workbookViewId="0" topLeftCell="A1">
      <selection activeCell="A1" sqref="A1:K1"/>
    </sheetView>
  </sheetViews>
  <sheetFormatPr defaultColWidth="9.140625" defaultRowHeight="15"/>
  <cols>
    <col min="1" max="2" width="14.28125" style="1" bestFit="1" customWidth="1"/>
    <col min="3" max="3" width="22.8515625" style="1" bestFit="1" customWidth="1"/>
    <col min="4" max="4" width="14.28125" style="1" bestFit="1" customWidth="1"/>
    <col min="5" max="5" width="22.8515625" style="1" bestFit="1" customWidth="1"/>
    <col min="6" max="6" width="17.140625" style="1" bestFit="1" customWidth="1"/>
    <col min="7" max="8" width="14.28125" style="1" bestFit="1" customWidth="1"/>
    <col min="9" max="9" width="11.421875" style="1" bestFit="1" customWidth="1"/>
    <col min="10" max="10" width="14.28125" style="1" bestFit="1" customWidth="1"/>
    <col min="11" max="11" width="17.140625" style="1" bestFit="1" customWidth="1"/>
    <col min="12" max="16384" width="9.140625" style="1" customWidth="1"/>
  </cols>
  <sheetData>
    <row r="1" spans="1:11" ht="15.75" customHeight="1">
      <c r="A1" s="28" t="s">
        <v>56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.75" customHeight="1">
      <c r="A2" s="28" t="s">
        <v>63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.75" customHeight="1">
      <c r="A3" s="28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ht="13.5" customHeight="1" thickBot="1">
      <c r="A4" s="4"/>
    </row>
    <row r="5" spans="1:11" ht="27" thickBot="1">
      <c r="A5" s="5" t="s">
        <v>11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</row>
    <row r="6" spans="1:12" ht="15.75" thickBot="1">
      <c r="A6" s="6">
        <v>1990</v>
      </c>
      <c r="B6" s="7">
        <v>5420.990104</v>
      </c>
      <c r="C6" s="7">
        <v>0</v>
      </c>
      <c r="D6" s="7">
        <v>5834.159777221843</v>
      </c>
      <c r="E6" s="7">
        <v>0</v>
      </c>
      <c r="F6" s="7">
        <v>1626.9657782046982</v>
      </c>
      <c r="G6" s="7">
        <v>292.17720599999996</v>
      </c>
      <c r="H6" s="7">
        <v>239.617481</v>
      </c>
      <c r="I6" s="7">
        <v>1369.8693574226013</v>
      </c>
      <c r="J6" s="7">
        <v>73.430699</v>
      </c>
      <c r="K6" s="18">
        <v>14857.210402849143</v>
      </c>
      <c r="L6" s="13"/>
    </row>
    <row r="7" spans="1:11" ht="15.75" thickBot="1">
      <c r="A7" s="6">
        <v>1991</v>
      </c>
      <c r="B7" s="7">
        <v>5332.748817999999</v>
      </c>
      <c r="C7" s="7">
        <v>0</v>
      </c>
      <c r="D7" s="7">
        <v>5693.642160422627</v>
      </c>
      <c r="E7" s="7">
        <v>0</v>
      </c>
      <c r="F7" s="7">
        <v>1623.2279491820498</v>
      </c>
      <c r="G7" s="7">
        <v>315.76886499999995</v>
      </c>
      <c r="H7" s="7">
        <v>206.68030500000003</v>
      </c>
      <c r="I7" s="7">
        <v>1462.544500055282</v>
      </c>
      <c r="J7" s="7">
        <v>75.875295</v>
      </c>
      <c r="K7" s="18">
        <v>14710.48789265996</v>
      </c>
    </row>
    <row r="8" spans="1:11" ht="15.75" thickBot="1">
      <c r="A8" s="6">
        <v>1992</v>
      </c>
      <c r="B8" s="7">
        <v>5611.398999999999</v>
      </c>
      <c r="C8" s="7">
        <v>0</v>
      </c>
      <c r="D8" s="7">
        <v>6199.093553130825</v>
      </c>
      <c r="E8" s="7">
        <v>0</v>
      </c>
      <c r="F8" s="7">
        <v>1655.029127045155</v>
      </c>
      <c r="G8" s="7">
        <v>329.23543008849185</v>
      </c>
      <c r="H8" s="7">
        <v>192.9610011437293</v>
      </c>
      <c r="I8" s="7">
        <v>1467.575964001469</v>
      </c>
      <c r="J8" s="7">
        <v>75.65453259033094</v>
      </c>
      <c r="K8" s="18">
        <v>15530.948608000002</v>
      </c>
    </row>
    <row r="9" spans="1:11" ht="15.75" thickBot="1">
      <c r="A9" s="6">
        <v>1993</v>
      </c>
      <c r="B9" s="7">
        <v>5550.9929999999995</v>
      </c>
      <c r="C9" s="7">
        <v>0</v>
      </c>
      <c r="D9" s="7">
        <v>6205.792862706961</v>
      </c>
      <c r="E9" s="7">
        <v>0</v>
      </c>
      <c r="F9" s="7">
        <v>1649.9726947516272</v>
      </c>
      <c r="G9" s="7">
        <v>269.85016720591375</v>
      </c>
      <c r="H9" s="7">
        <v>209.5432645453215</v>
      </c>
      <c r="I9" s="7">
        <v>1475.9863053688243</v>
      </c>
      <c r="J9" s="7">
        <v>76.3563434213518</v>
      </c>
      <c r="K9" s="18">
        <v>15438.494638</v>
      </c>
    </row>
    <row r="10" spans="1:11" ht="15.75" thickBot="1">
      <c r="A10" s="6">
        <v>1994</v>
      </c>
      <c r="B10" s="7">
        <v>5731.222000000001</v>
      </c>
      <c r="C10" s="7">
        <v>0</v>
      </c>
      <c r="D10" s="7">
        <v>6358.363287915352</v>
      </c>
      <c r="E10" s="7">
        <v>0</v>
      </c>
      <c r="F10" s="7">
        <v>1633.76757569059</v>
      </c>
      <c r="G10" s="7">
        <v>229.8105537985237</v>
      </c>
      <c r="H10" s="7">
        <v>232.2685327670802</v>
      </c>
      <c r="I10" s="7">
        <v>1508.4925370284416</v>
      </c>
      <c r="J10" s="7">
        <v>78.80583280001028</v>
      </c>
      <c r="K10" s="18">
        <v>15772.730319999999</v>
      </c>
    </row>
    <row r="11" spans="1:11" ht="15.75" thickBot="1">
      <c r="A11" s="6">
        <v>1995</v>
      </c>
      <c r="B11" s="7">
        <v>5736.2069999999985</v>
      </c>
      <c r="C11" s="7">
        <v>0</v>
      </c>
      <c r="D11" s="7">
        <v>6509.920384201036</v>
      </c>
      <c r="E11" s="7">
        <v>0</v>
      </c>
      <c r="F11" s="7">
        <v>1607.916612488436</v>
      </c>
      <c r="G11" s="7">
        <v>246.01673416093246</v>
      </c>
      <c r="H11" s="7">
        <v>228.01397993134998</v>
      </c>
      <c r="I11" s="7">
        <v>1506.4650927679866</v>
      </c>
      <c r="J11" s="7">
        <v>80.75920645025747</v>
      </c>
      <c r="K11" s="18">
        <v>15915.299009999995</v>
      </c>
    </row>
    <row r="12" spans="1:11" ht="15.75" thickBot="1">
      <c r="A12" s="6">
        <v>1996</v>
      </c>
      <c r="B12" s="7">
        <v>5936.5470000000005</v>
      </c>
      <c r="C12" s="7">
        <v>0</v>
      </c>
      <c r="D12" s="7">
        <v>6863.386914008983</v>
      </c>
      <c r="E12" s="7">
        <v>0</v>
      </c>
      <c r="F12" s="7">
        <v>1581.8502895603053</v>
      </c>
      <c r="G12" s="7">
        <v>248.19409040300536</v>
      </c>
      <c r="H12" s="7">
        <v>250.93310282062487</v>
      </c>
      <c r="I12" s="7">
        <v>1471.0814849972758</v>
      </c>
      <c r="J12" s="7">
        <v>82.43796020980345</v>
      </c>
      <c r="K12" s="18">
        <v>16434.430841999998</v>
      </c>
    </row>
    <row r="13" spans="1:11" ht="15.75" thickBot="1">
      <c r="A13" s="6">
        <v>1997</v>
      </c>
      <c r="B13" s="7">
        <v>6124.898000000001</v>
      </c>
      <c r="C13" s="7">
        <v>0</v>
      </c>
      <c r="D13" s="7">
        <v>7430.32817343979</v>
      </c>
      <c r="E13" s="7">
        <v>0</v>
      </c>
      <c r="F13" s="7">
        <v>1711.8428312432536</v>
      </c>
      <c r="G13" s="7">
        <v>77.39444821093744</v>
      </c>
      <c r="H13" s="7">
        <v>84.06543673999295</v>
      </c>
      <c r="I13" s="7">
        <v>1619.4336039420907</v>
      </c>
      <c r="J13" s="7">
        <v>83.90209942393973</v>
      </c>
      <c r="K13" s="18">
        <v>17131.864593000006</v>
      </c>
    </row>
    <row r="14" spans="1:11" ht="15.75" thickBot="1">
      <c r="A14" s="6">
        <v>1998</v>
      </c>
      <c r="B14" s="7">
        <v>6318.682838593114</v>
      </c>
      <c r="C14" s="7">
        <v>0</v>
      </c>
      <c r="D14" s="7">
        <v>7353.723716088013</v>
      </c>
      <c r="E14" s="7">
        <v>0</v>
      </c>
      <c r="F14" s="7">
        <v>1829.37652299032</v>
      </c>
      <c r="G14" s="7">
        <v>216.77653499999997</v>
      </c>
      <c r="H14" s="7">
        <v>216.14725600000003</v>
      </c>
      <c r="I14" s="7">
        <v>1586.1050006494947</v>
      </c>
      <c r="J14" s="7">
        <v>92.946621</v>
      </c>
      <c r="K14" s="18">
        <v>17613.758490320943</v>
      </c>
    </row>
    <row r="15" spans="1:11" ht="15.75" thickBot="1">
      <c r="A15" s="6">
        <v>1999</v>
      </c>
      <c r="B15" s="7">
        <v>6452.541106016774</v>
      </c>
      <c r="C15" s="7">
        <v>0</v>
      </c>
      <c r="D15" s="7">
        <v>7706.762357817178</v>
      </c>
      <c r="E15" s="7">
        <v>0</v>
      </c>
      <c r="F15" s="7">
        <v>1931.295001725215</v>
      </c>
      <c r="G15" s="7">
        <v>207.396952</v>
      </c>
      <c r="H15" s="7">
        <v>239.37492299999997</v>
      </c>
      <c r="I15" s="7">
        <v>1610.7083361675138</v>
      </c>
      <c r="J15" s="7">
        <v>93.396801</v>
      </c>
      <c r="K15" s="18">
        <v>18241.47547772668</v>
      </c>
    </row>
    <row r="16" spans="1:11" ht="15.75" thickBot="1">
      <c r="A16" s="6">
        <v>2000</v>
      </c>
      <c r="B16" s="7">
        <v>6512.586488825007</v>
      </c>
      <c r="C16" s="7">
        <v>0</v>
      </c>
      <c r="D16" s="7">
        <v>8286.046548391958</v>
      </c>
      <c r="E16" s="7">
        <v>0</v>
      </c>
      <c r="F16" s="7">
        <v>1894.5224444549501</v>
      </c>
      <c r="G16" s="7">
        <v>137.45942660165016</v>
      </c>
      <c r="H16" s="7">
        <v>146.37829457288612</v>
      </c>
      <c r="I16" s="7">
        <v>1710.6912277397757</v>
      </c>
      <c r="J16" s="7">
        <v>95.92926699999998</v>
      </c>
      <c r="K16" s="18">
        <v>18783.613697586225</v>
      </c>
    </row>
    <row r="17" spans="1:11" ht="15.75" thickBot="1">
      <c r="A17" s="6">
        <v>2001</v>
      </c>
      <c r="B17" s="7">
        <v>6116.62808628131</v>
      </c>
      <c r="C17" s="7">
        <v>0</v>
      </c>
      <c r="D17" s="7">
        <v>7617.472824085531</v>
      </c>
      <c r="E17" s="7">
        <v>0</v>
      </c>
      <c r="F17" s="7">
        <v>1851.6831499629552</v>
      </c>
      <c r="G17" s="7">
        <v>200.1636392509837</v>
      </c>
      <c r="H17" s="7">
        <v>233.33741732927325</v>
      </c>
      <c r="I17" s="7">
        <v>1722.3222898946144</v>
      </c>
      <c r="J17" s="7">
        <v>94.93821000000001</v>
      </c>
      <c r="K17" s="18">
        <v>17836.54561680467</v>
      </c>
    </row>
    <row r="18" spans="1:11" ht="15.75" thickBot="1">
      <c r="A18" s="6">
        <v>2002</v>
      </c>
      <c r="B18" s="7">
        <v>6328.340716867872</v>
      </c>
      <c r="C18" s="7">
        <v>0</v>
      </c>
      <c r="D18" s="7">
        <v>7983.261467264303</v>
      </c>
      <c r="E18" s="7">
        <v>0</v>
      </c>
      <c r="F18" s="7">
        <v>1749.4087390687791</v>
      </c>
      <c r="G18" s="7">
        <v>225.2161510506408</v>
      </c>
      <c r="H18" s="7">
        <v>233.17654026533745</v>
      </c>
      <c r="I18" s="7">
        <v>1659.0855953943203</v>
      </c>
      <c r="J18" s="7">
        <v>95.829319</v>
      </c>
      <c r="K18" s="18">
        <v>18274.31852891125</v>
      </c>
    </row>
    <row r="19" spans="1:11" ht="15.75" thickBot="1">
      <c r="A19" s="6">
        <v>2003</v>
      </c>
      <c r="B19" s="7">
        <v>6749.960757696618</v>
      </c>
      <c r="C19" s="7">
        <v>0</v>
      </c>
      <c r="D19" s="7">
        <v>8318.41975147041</v>
      </c>
      <c r="E19" s="7">
        <v>0</v>
      </c>
      <c r="F19" s="7">
        <v>1701.7177018317643</v>
      </c>
      <c r="G19" s="7">
        <v>206.96489214726353</v>
      </c>
      <c r="H19" s="7">
        <v>228.12142896109552</v>
      </c>
      <c r="I19" s="7">
        <v>1675.4661905915964</v>
      </c>
      <c r="J19" s="7">
        <v>98.778795</v>
      </c>
      <c r="K19" s="18">
        <v>18979.429517698747</v>
      </c>
    </row>
    <row r="20" spans="1:11" ht="15.75" thickBot="1">
      <c r="A20" s="6">
        <v>2004</v>
      </c>
      <c r="B20" s="7">
        <v>7080.030348262114</v>
      </c>
      <c r="C20" s="7">
        <v>0</v>
      </c>
      <c r="D20" s="7">
        <v>8962.680726908391</v>
      </c>
      <c r="E20" s="7">
        <v>0</v>
      </c>
      <c r="F20" s="7">
        <v>1746.5753860086852</v>
      </c>
      <c r="G20" s="7">
        <v>176.11839214417333</v>
      </c>
      <c r="H20" s="7">
        <v>251.94311468967828</v>
      </c>
      <c r="I20" s="7">
        <v>1666.9848294016406</v>
      </c>
      <c r="J20" s="7">
        <v>104.507609</v>
      </c>
      <c r="K20" s="18">
        <v>19988.84040641468</v>
      </c>
    </row>
    <row r="21" spans="1:11" ht="15.75" thickBot="1">
      <c r="A21" s="6">
        <v>2005</v>
      </c>
      <c r="B21" s="7">
        <v>7113.466860454154</v>
      </c>
      <c r="C21" s="7">
        <v>0</v>
      </c>
      <c r="D21" s="7">
        <v>8989.34259915974</v>
      </c>
      <c r="E21" s="7">
        <v>0</v>
      </c>
      <c r="F21" s="7">
        <v>1710.4098826642517</v>
      </c>
      <c r="G21" s="7">
        <v>170.59517259392607</v>
      </c>
      <c r="H21" s="7">
        <v>255.30549342602643</v>
      </c>
      <c r="I21" s="7">
        <v>1678.1823228497142</v>
      </c>
      <c r="J21" s="7">
        <v>99.958851</v>
      </c>
      <c r="K21" s="18">
        <v>20017.26118214781</v>
      </c>
    </row>
    <row r="22" spans="1:11" ht="15.75" thickBot="1">
      <c r="A22" s="6">
        <v>2006</v>
      </c>
      <c r="B22" s="7">
        <v>7537.2039141921705</v>
      </c>
      <c r="C22" s="7">
        <v>0</v>
      </c>
      <c r="D22" s="7">
        <v>9442.024031737954</v>
      </c>
      <c r="E22" s="7">
        <v>0</v>
      </c>
      <c r="F22" s="7">
        <v>1690.9039719053821</v>
      </c>
      <c r="G22" s="7">
        <v>190.60498215733438</v>
      </c>
      <c r="H22" s="7">
        <v>315.47465777813966</v>
      </c>
      <c r="I22" s="7">
        <v>1805.9201061550366</v>
      </c>
      <c r="J22" s="7">
        <v>108.67603799999999</v>
      </c>
      <c r="K22" s="18">
        <v>21090.807701926024</v>
      </c>
    </row>
    <row r="23" spans="1:11" ht="15.75" thickBot="1">
      <c r="A23" s="6">
        <v>2007</v>
      </c>
      <c r="B23" s="7">
        <v>7558.738676365127</v>
      </c>
      <c r="C23" s="7">
        <v>0</v>
      </c>
      <c r="D23" s="7">
        <v>9452.576643166029</v>
      </c>
      <c r="E23" s="7">
        <v>0</v>
      </c>
      <c r="F23" s="7">
        <v>1657.0119602518948</v>
      </c>
      <c r="G23" s="7">
        <v>203.74461951396765</v>
      </c>
      <c r="H23" s="7">
        <v>337.65245652278503</v>
      </c>
      <c r="I23" s="7">
        <v>1865.7283533450604</v>
      </c>
      <c r="J23" s="7">
        <v>113.762871</v>
      </c>
      <c r="K23" s="18">
        <v>21189.21558016486</v>
      </c>
    </row>
    <row r="24" spans="1:11" ht="15.75" thickBot="1">
      <c r="A24" s="6">
        <v>2008</v>
      </c>
      <c r="B24" s="7">
        <v>7741.498904741105</v>
      </c>
      <c r="C24" s="7">
        <v>0</v>
      </c>
      <c r="D24" s="7">
        <v>9708.385273196687</v>
      </c>
      <c r="E24" s="7">
        <v>0</v>
      </c>
      <c r="F24" s="7">
        <v>1686.5936008474423</v>
      </c>
      <c r="G24" s="7">
        <v>197.36680770138136</v>
      </c>
      <c r="H24" s="7">
        <v>323.9458884852319</v>
      </c>
      <c r="I24" s="7">
        <v>1797.4758086645786</v>
      </c>
      <c r="J24" s="7">
        <v>112.59575000000004</v>
      </c>
      <c r="K24" s="18">
        <v>21567.862033636426</v>
      </c>
    </row>
    <row r="25" spans="1:11" ht="15.75" thickBot="1">
      <c r="A25" s="6">
        <v>2009</v>
      </c>
      <c r="B25" s="7">
        <v>7585.762617245499</v>
      </c>
      <c r="C25" s="7">
        <v>0</v>
      </c>
      <c r="D25" s="7">
        <v>9363.581206387513</v>
      </c>
      <c r="E25" s="7">
        <v>0</v>
      </c>
      <c r="F25" s="7">
        <v>1554.0405126237758</v>
      </c>
      <c r="G25" s="7">
        <v>174.8948662631129</v>
      </c>
      <c r="H25" s="7">
        <v>321.7652274172872</v>
      </c>
      <c r="I25" s="7">
        <v>1912.3899497067455</v>
      </c>
      <c r="J25" s="7">
        <v>115.94972199999994</v>
      </c>
      <c r="K25" s="18">
        <v>21028.384101643933</v>
      </c>
    </row>
    <row r="26" spans="1:11" ht="15.75" thickBot="1">
      <c r="A26" s="6">
        <v>2010</v>
      </c>
      <c r="B26" s="7">
        <v>7375.83240729056</v>
      </c>
      <c r="C26" s="7">
        <v>0</v>
      </c>
      <c r="D26" s="7">
        <v>8993.729814442182</v>
      </c>
      <c r="E26" s="7">
        <v>0</v>
      </c>
      <c r="F26" s="7">
        <v>1501.3288977521086</v>
      </c>
      <c r="G26" s="7">
        <v>167.66946916422071</v>
      </c>
      <c r="H26" s="7">
        <v>312.99992741597316</v>
      </c>
      <c r="I26" s="7">
        <v>1952.5895951540965</v>
      </c>
      <c r="J26" s="7">
        <v>113.63868800000006</v>
      </c>
      <c r="K26" s="18">
        <v>20417.788799219143</v>
      </c>
    </row>
    <row r="27" spans="1:11" ht="15.75" thickBot="1">
      <c r="A27" s="6">
        <v>2011</v>
      </c>
      <c r="B27" s="7">
        <v>7471.536001625506</v>
      </c>
      <c r="C27" s="7">
        <v>0</v>
      </c>
      <c r="D27" s="7">
        <v>9075.097144374122</v>
      </c>
      <c r="E27" s="7">
        <v>0</v>
      </c>
      <c r="F27" s="7">
        <v>1483.4245334211744</v>
      </c>
      <c r="G27" s="7">
        <v>163.3909730104936</v>
      </c>
      <c r="H27" s="7">
        <v>377.6129663866162</v>
      </c>
      <c r="I27" s="7">
        <v>1793.0430512469743</v>
      </c>
      <c r="J27" s="7">
        <v>105.89992699999999</v>
      </c>
      <c r="K27" s="18">
        <v>20470.004597064886</v>
      </c>
    </row>
    <row r="28" spans="1:11" ht="15.75" thickBot="1">
      <c r="A28" s="6">
        <v>2012</v>
      </c>
      <c r="B28" s="7">
        <v>7718.652524239781</v>
      </c>
      <c r="C28" s="7">
        <v>0</v>
      </c>
      <c r="D28" s="7">
        <v>9304.786685615722</v>
      </c>
      <c r="E28" s="7">
        <v>0</v>
      </c>
      <c r="F28" s="7">
        <v>1492.848659444896</v>
      </c>
      <c r="G28" s="7">
        <v>174.91350016747805</v>
      </c>
      <c r="H28" s="7">
        <v>390.14704644020827</v>
      </c>
      <c r="I28" s="7">
        <v>1869.6627043482351</v>
      </c>
      <c r="J28" s="7">
        <v>101.39161000000001</v>
      </c>
      <c r="K28" s="18">
        <v>21052.40273025632</v>
      </c>
    </row>
    <row r="29" spans="1:11" ht="15.75" thickBot="1">
      <c r="A29" s="6">
        <v>2013</v>
      </c>
      <c r="B29" s="7">
        <v>7590.865952978968</v>
      </c>
      <c r="C29" s="7">
        <v>0</v>
      </c>
      <c r="D29" s="7">
        <v>9356.032868382332</v>
      </c>
      <c r="E29" s="7">
        <v>0</v>
      </c>
      <c r="F29" s="7">
        <v>1441.8547396461931</v>
      </c>
      <c r="G29" s="7">
        <v>167.9358579471809</v>
      </c>
      <c r="H29" s="7">
        <v>357.508583045436</v>
      </c>
      <c r="I29" s="7">
        <v>1888.6917182895847</v>
      </c>
      <c r="J29" s="7">
        <v>93.08658300000002</v>
      </c>
      <c r="K29" s="18">
        <v>20895.9763032897</v>
      </c>
    </row>
    <row r="30" spans="1:11" ht="15.75" thickBot="1">
      <c r="A30" s="6">
        <v>2014</v>
      </c>
      <c r="B30" s="7">
        <v>7670.432037007861</v>
      </c>
      <c r="C30" s="7">
        <v>0</v>
      </c>
      <c r="D30" s="7">
        <v>9803.756059602736</v>
      </c>
      <c r="E30" s="7">
        <v>0</v>
      </c>
      <c r="F30" s="7">
        <v>1457.5796790605448</v>
      </c>
      <c r="G30" s="7">
        <v>164.90987665551728</v>
      </c>
      <c r="H30" s="7">
        <v>349.4917687527606</v>
      </c>
      <c r="I30" s="7">
        <v>1892.3528503306097</v>
      </c>
      <c r="J30" s="7">
        <v>94.07905800000006</v>
      </c>
      <c r="K30" s="18">
        <v>21432.60132941003</v>
      </c>
    </row>
    <row r="31" spans="1:11" ht="15.75" thickBot="1">
      <c r="A31" s="6">
        <v>2015</v>
      </c>
      <c r="B31" s="7">
        <v>7681.819785121947</v>
      </c>
      <c r="C31" s="7">
        <v>62.551943168265886</v>
      </c>
      <c r="D31" s="7">
        <v>9829.640834926759</v>
      </c>
      <c r="E31" s="7">
        <v>9.511486145812862</v>
      </c>
      <c r="F31" s="7">
        <v>1508.2978193456895</v>
      </c>
      <c r="G31" s="7">
        <v>160.603385392881</v>
      </c>
      <c r="H31" s="7">
        <v>315.3395726898249</v>
      </c>
      <c r="I31" s="7">
        <v>1935.047426444385</v>
      </c>
      <c r="J31" s="7">
        <v>89.64133500000008</v>
      </c>
      <c r="K31" s="18">
        <v>21520.390158921484</v>
      </c>
    </row>
    <row r="32" spans="1:11" ht="15.75" thickBot="1">
      <c r="A32" s="6">
        <v>2016</v>
      </c>
      <c r="B32" s="7">
        <v>7553.422235913131</v>
      </c>
      <c r="C32" s="7">
        <v>85.46736993128746</v>
      </c>
      <c r="D32" s="7">
        <v>9595.217608964324</v>
      </c>
      <c r="E32" s="7">
        <v>17.789391208098046</v>
      </c>
      <c r="F32" s="7">
        <v>1374.9404061658106</v>
      </c>
      <c r="G32" s="7">
        <v>387.7638920144013</v>
      </c>
      <c r="H32" s="7">
        <v>309.6961046906706</v>
      </c>
      <c r="I32" s="7">
        <v>1835.5540276595175</v>
      </c>
      <c r="J32" s="7">
        <v>81.197494</v>
      </c>
      <c r="K32" s="18">
        <v>21137.791769407853</v>
      </c>
    </row>
    <row r="33" spans="1:11" ht="15.75" thickBot="1">
      <c r="A33" s="6">
        <v>2017</v>
      </c>
      <c r="B33" s="7">
        <v>7545.552529085083</v>
      </c>
      <c r="C33" s="7">
        <v>117.16420197315071</v>
      </c>
      <c r="D33" s="7">
        <v>9353.150006024078</v>
      </c>
      <c r="E33" s="7">
        <v>29.695806136674353</v>
      </c>
      <c r="F33" s="7">
        <v>1356.6820079712602</v>
      </c>
      <c r="G33" s="7">
        <v>391.83872044875267</v>
      </c>
      <c r="H33" s="7">
        <v>313.72914412531765</v>
      </c>
      <c r="I33" s="7">
        <v>1844.0276331872346</v>
      </c>
      <c r="J33" s="7">
        <v>81.197494</v>
      </c>
      <c r="K33" s="18">
        <v>20886.177534841725</v>
      </c>
    </row>
    <row r="34" spans="1:11" ht="15.75" thickBot="1">
      <c r="A34" s="6">
        <v>2018</v>
      </c>
      <c r="B34" s="7">
        <v>7621.913983950557</v>
      </c>
      <c r="C34" s="7">
        <v>149.98129347956905</v>
      </c>
      <c r="D34" s="7">
        <v>9517.520615964613</v>
      </c>
      <c r="E34" s="7">
        <v>43.64851265682201</v>
      </c>
      <c r="F34" s="7">
        <v>1333.1901005610437</v>
      </c>
      <c r="G34" s="7">
        <v>390.71717501608185</v>
      </c>
      <c r="H34" s="7">
        <v>313.279656858732</v>
      </c>
      <c r="I34" s="7">
        <v>1843.7374076386009</v>
      </c>
      <c r="J34" s="7">
        <v>81.197494</v>
      </c>
      <c r="K34" s="18">
        <v>21101.55643398963</v>
      </c>
    </row>
    <row r="35" spans="1:11" ht="15.75" thickBot="1">
      <c r="A35" s="6">
        <v>2019</v>
      </c>
      <c r="B35" s="7">
        <v>7702.846733963789</v>
      </c>
      <c r="C35" s="7">
        <v>187.9892541746283</v>
      </c>
      <c r="D35" s="7">
        <v>9703.198778561527</v>
      </c>
      <c r="E35" s="7">
        <v>66.8233455431825</v>
      </c>
      <c r="F35" s="7">
        <v>1321.9795434741927</v>
      </c>
      <c r="G35" s="7">
        <v>392.9711654096955</v>
      </c>
      <c r="H35" s="7">
        <v>314.58566830724806</v>
      </c>
      <c r="I35" s="7">
        <v>1849.8765312630892</v>
      </c>
      <c r="J35" s="7">
        <v>81.197494</v>
      </c>
      <c r="K35" s="18">
        <v>21366.655914979547</v>
      </c>
    </row>
    <row r="36" spans="1:11" ht="15.75" thickBot="1">
      <c r="A36" s="6">
        <v>2020</v>
      </c>
      <c r="B36" s="7">
        <v>7796.0330947281645</v>
      </c>
      <c r="C36" s="7">
        <v>216.71060044951332</v>
      </c>
      <c r="D36" s="7">
        <v>9885.169362551189</v>
      </c>
      <c r="E36" s="7">
        <v>96.0498170643975</v>
      </c>
      <c r="F36" s="7">
        <v>1304.3641816152349</v>
      </c>
      <c r="G36" s="7">
        <v>393.19030322398413</v>
      </c>
      <c r="H36" s="7">
        <v>315.87608193045963</v>
      </c>
      <c r="I36" s="7">
        <v>1854.1271327686443</v>
      </c>
      <c r="J36" s="7">
        <v>81.197494</v>
      </c>
      <c r="K36" s="18">
        <v>21629.957650817672</v>
      </c>
    </row>
    <row r="37" spans="1:11" ht="15.75" thickBot="1">
      <c r="A37" s="6">
        <v>2021</v>
      </c>
      <c r="B37" s="7">
        <v>7917.652255553267</v>
      </c>
      <c r="C37" s="7">
        <v>245.7694349889874</v>
      </c>
      <c r="D37" s="7">
        <v>10045.001105784053</v>
      </c>
      <c r="E37" s="7">
        <v>128.10753667659785</v>
      </c>
      <c r="F37" s="7">
        <v>1295.9598903294664</v>
      </c>
      <c r="G37" s="7">
        <v>392.9317671634517</v>
      </c>
      <c r="H37" s="7">
        <v>317.18071066609383</v>
      </c>
      <c r="I37" s="7">
        <v>1858.3177557998129</v>
      </c>
      <c r="J37" s="7">
        <v>81.197494</v>
      </c>
      <c r="K37" s="18">
        <v>21908.240979296144</v>
      </c>
    </row>
    <row r="38" spans="1:11" ht="15.75" thickBot="1">
      <c r="A38" s="6">
        <v>2022</v>
      </c>
      <c r="B38" s="7">
        <v>8103.999266144539</v>
      </c>
      <c r="C38" s="7">
        <v>272.0555769376105</v>
      </c>
      <c r="D38" s="7">
        <v>10319.329123305244</v>
      </c>
      <c r="E38" s="7">
        <v>158.0307055508273</v>
      </c>
      <c r="F38" s="7">
        <v>1297.224822713312</v>
      </c>
      <c r="G38" s="7">
        <v>396.1654601822311</v>
      </c>
      <c r="H38" s="7">
        <v>320.5964199187824</v>
      </c>
      <c r="I38" s="7">
        <v>1863.6428291200386</v>
      </c>
      <c r="J38" s="7">
        <v>81.197494</v>
      </c>
      <c r="K38" s="18">
        <v>22382.15541538415</v>
      </c>
    </row>
    <row r="39" spans="1:11" ht="15.75" thickBot="1">
      <c r="A39" s="6">
        <v>2023</v>
      </c>
      <c r="B39" s="7">
        <v>8266.872807663087</v>
      </c>
      <c r="C39" s="7">
        <v>300.64854132324393</v>
      </c>
      <c r="D39" s="7">
        <v>10478.11068091356</v>
      </c>
      <c r="E39" s="7">
        <v>185.960553549951</v>
      </c>
      <c r="F39" s="7">
        <v>1287.684507631551</v>
      </c>
      <c r="G39" s="7">
        <v>397.0652004550845</v>
      </c>
      <c r="H39" s="7">
        <v>322.28463290393904</v>
      </c>
      <c r="I39" s="7">
        <v>1869.580295856602</v>
      </c>
      <c r="J39" s="7">
        <v>81.197494</v>
      </c>
      <c r="K39" s="18">
        <v>22702.79561942382</v>
      </c>
    </row>
    <row r="40" spans="1:11" ht="15.75" thickBot="1">
      <c r="A40" s="6">
        <v>2024</v>
      </c>
      <c r="B40" s="7">
        <v>8433.206354039876</v>
      </c>
      <c r="C40" s="7">
        <v>330.36265941466206</v>
      </c>
      <c r="D40" s="7">
        <v>10618.116778211413</v>
      </c>
      <c r="E40" s="7">
        <v>211.15820450809852</v>
      </c>
      <c r="F40" s="7">
        <v>1273.5221986820977</v>
      </c>
      <c r="G40" s="7">
        <v>396.76428011615343</v>
      </c>
      <c r="H40" s="7">
        <v>323.98618888055796</v>
      </c>
      <c r="I40" s="7">
        <v>1873.7317205543336</v>
      </c>
      <c r="J40" s="7">
        <v>81.197494</v>
      </c>
      <c r="K40" s="18">
        <v>23000.52501448443</v>
      </c>
    </row>
    <row r="41" spans="1:11" ht="15.75" thickBot="1">
      <c r="A41" s="6">
        <v>2025</v>
      </c>
      <c r="B41" s="7">
        <v>8587.72197117347</v>
      </c>
      <c r="C41" s="7">
        <v>361.94567652978526</v>
      </c>
      <c r="D41" s="7">
        <v>10726.748242060394</v>
      </c>
      <c r="E41" s="7">
        <v>237.3742091090659</v>
      </c>
      <c r="F41" s="7">
        <v>1263.1839426768177</v>
      </c>
      <c r="G41" s="7">
        <v>395.8887121061359</v>
      </c>
      <c r="H41" s="7">
        <v>325.5420874741966</v>
      </c>
      <c r="I41" s="7">
        <v>1876.4625501726077</v>
      </c>
      <c r="J41" s="7">
        <v>81.197494</v>
      </c>
      <c r="K41" s="18">
        <v>23256.74499966362</v>
      </c>
    </row>
    <row r="42" spans="1:11" ht="15.75" thickBot="1">
      <c r="A42" s="6">
        <v>2026</v>
      </c>
      <c r="B42" s="7">
        <v>8744.705662387483</v>
      </c>
      <c r="C42" s="7">
        <v>395.7988632592641</v>
      </c>
      <c r="D42" s="7">
        <v>10811.755761867555</v>
      </c>
      <c r="E42" s="7">
        <v>264.1154727191197</v>
      </c>
      <c r="F42" s="7">
        <v>1256.1203128127372</v>
      </c>
      <c r="G42" s="7">
        <v>394.68712062126184</v>
      </c>
      <c r="H42" s="7">
        <v>327.11009651696065</v>
      </c>
      <c r="I42" s="7">
        <v>1879.7683393410477</v>
      </c>
      <c r="J42" s="7">
        <v>81.197494</v>
      </c>
      <c r="K42" s="18">
        <v>23495.34478754705</v>
      </c>
    </row>
    <row r="43" spans="1:11" ht="15.75" thickBot="1">
      <c r="A43" s="6">
        <v>2027</v>
      </c>
      <c r="B43" s="7">
        <v>8899.04420975732</v>
      </c>
      <c r="C43" s="7">
        <v>433.1422903166356</v>
      </c>
      <c r="D43" s="7">
        <v>10873.17031987938</v>
      </c>
      <c r="E43" s="7">
        <v>291.54019518681247</v>
      </c>
      <c r="F43" s="7">
        <v>1249.5069044535403</v>
      </c>
      <c r="G43" s="7">
        <v>393.6396533334029</v>
      </c>
      <c r="H43" s="7">
        <v>328.5524779930634</v>
      </c>
      <c r="I43" s="7">
        <v>1883.5838067629597</v>
      </c>
      <c r="J43" s="7">
        <v>81.197494</v>
      </c>
      <c r="K43" s="18">
        <v>23708.69486617967</v>
      </c>
    </row>
    <row r="44" spans="1:11" ht="15.75" thickBot="1">
      <c r="A44" s="6">
        <v>2028</v>
      </c>
      <c r="B44" s="7">
        <v>9058.607451839258</v>
      </c>
      <c r="C44" s="7">
        <v>475.65382818044725</v>
      </c>
      <c r="D44" s="7">
        <v>10919.185872613592</v>
      </c>
      <c r="E44" s="7">
        <v>318.9423309590868</v>
      </c>
      <c r="F44" s="7">
        <v>1244.6318946901365</v>
      </c>
      <c r="G44" s="7">
        <v>392.93722508708635</v>
      </c>
      <c r="H44" s="7">
        <v>330.61021378914114</v>
      </c>
      <c r="I44" s="7">
        <v>1887.4200065251096</v>
      </c>
      <c r="J44" s="7">
        <v>81.197494</v>
      </c>
      <c r="K44" s="18">
        <v>23914.590158544324</v>
      </c>
    </row>
    <row r="45" spans="1:11" ht="15.75" thickBot="1">
      <c r="A45" s="6">
        <v>2029</v>
      </c>
      <c r="B45" s="7">
        <v>9229.799571967562</v>
      </c>
      <c r="C45" s="7">
        <v>523.1380024988853</v>
      </c>
      <c r="D45" s="7">
        <v>10942.44461313512</v>
      </c>
      <c r="E45" s="7">
        <v>346.29436858423526</v>
      </c>
      <c r="F45" s="7">
        <v>1238.9839916951921</v>
      </c>
      <c r="G45" s="7">
        <v>392.4397905712978</v>
      </c>
      <c r="H45" s="7">
        <v>331.88477426452715</v>
      </c>
      <c r="I45" s="7">
        <v>1890.7110978777464</v>
      </c>
      <c r="J45" s="7">
        <v>81.197494</v>
      </c>
      <c r="K45" s="18">
        <v>24107.461333511445</v>
      </c>
    </row>
    <row r="46" spans="1:11" ht="15.75" thickBot="1">
      <c r="A46" s="6">
        <v>2030</v>
      </c>
      <c r="B46" s="7">
        <v>9408.115787536182</v>
      </c>
      <c r="C46" s="7">
        <v>576.1669557993434</v>
      </c>
      <c r="D46" s="7">
        <v>10954.865551924046</v>
      </c>
      <c r="E46" s="7">
        <v>373.1749030921955</v>
      </c>
      <c r="F46" s="7">
        <v>1231.9227065606283</v>
      </c>
      <c r="G46" s="7">
        <v>392.02386555603306</v>
      </c>
      <c r="H46" s="7">
        <v>333.00622379066783</v>
      </c>
      <c r="I46" s="7">
        <v>1893.5636638743197</v>
      </c>
      <c r="J46" s="7">
        <v>81.197494</v>
      </c>
      <c r="K46" s="18">
        <v>24294.695293241875</v>
      </c>
    </row>
    <row r="47" spans="1:11" ht="15">
      <c r="A47" s="29" t="s">
        <v>0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ht="13.5" customHeight="1">
      <c r="A48" s="29" t="s">
        <v>22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ht="13.5" customHeight="1">
      <c r="A49" s="29" t="s">
        <v>61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ht="13.5" customHeight="1">
      <c r="A50" s="4"/>
    </row>
    <row r="51" spans="1:11" ht="15.75">
      <c r="A51" s="27" t="s">
        <v>23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ht="15">
      <c r="A52" s="19" t="s">
        <v>24</v>
      </c>
      <c r="B52" s="11">
        <f>EXP((LN(B16/B6)/10))-1</f>
        <v>0.01851513968671914</v>
      </c>
      <c r="C52" s="12" t="s">
        <v>46</v>
      </c>
      <c r="D52" s="11">
        <f>EXP((LN(D16/D6)/10))-1</f>
        <v>0.03570698446397835</v>
      </c>
      <c r="E52" s="12" t="s">
        <v>46</v>
      </c>
      <c r="F52" s="11">
        <f aca="true" t="shared" si="0" ref="F52:K52">EXP((LN(F16/F6)/10))-1</f>
        <v>0.01534149118221495</v>
      </c>
      <c r="G52" s="11">
        <f t="shared" si="0"/>
        <v>-0.07263047604365325</v>
      </c>
      <c r="H52" s="11">
        <f t="shared" si="0"/>
        <v>-0.048090155019324676</v>
      </c>
      <c r="I52" s="11">
        <f t="shared" si="0"/>
        <v>0.022466876699086535</v>
      </c>
      <c r="J52" s="11">
        <f t="shared" si="0"/>
        <v>0.027087269711356887</v>
      </c>
      <c r="K52" s="11">
        <f t="shared" si="0"/>
        <v>0.02372707026929577</v>
      </c>
    </row>
    <row r="53" spans="1:11" ht="15">
      <c r="A53" s="19" t="s">
        <v>35</v>
      </c>
      <c r="B53" s="11">
        <f>EXP((LN(B32/B16)/16))-1</f>
        <v>0.009309570052241867</v>
      </c>
      <c r="C53" s="12" t="s">
        <v>46</v>
      </c>
      <c r="D53" s="11">
        <f>EXP((LN(D32/D16)/16))-1</f>
        <v>0.00921039750710273</v>
      </c>
      <c r="E53" s="12" t="s">
        <v>46</v>
      </c>
      <c r="F53" s="11">
        <f aca="true" t="shared" si="1" ref="F53:K53">EXP((LN(F32/F16)/16))-1</f>
        <v>-0.019835413083007736</v>
      </c>
      <c r="G53" s="11">
        <f t="shared" si="1"/>
        <v>0.06696347436396133</v>
      </c>
      <c r="H53" s="11">
        <f t="shared" si="1"/>
        <v>0.047951518375877855</v>
      </c>
      <c r="I53" s="11">
        <f t="shared" si="1"/>
        <v>0.004412760352879408</v>
      </c>
      <c r="J53" s="11">
        <f t="shared" si="1"/>
        <v>-0.010366316332900305</v>
      </c>
      <c r="K53" s="11">
        <f t="shared" si="1"/>
        <v>0.007407150697268827</v>
      </c>
    </row>
    <row r="54" spans="1:11" ht="15">
      <c r="A54" s="19" t="s">
        <v>36</v>
      </c>
      <c r="B54" s="11">
        <f aca="true" t="shared" si="2" ref="B54:K54">EXP((LN(B36/B32)/4))-1</f>
        <v>0.007934888147689056</v>
      </c>
      <c r="C54" s="11">
        <f t="shared" si="2"/>
        <v>0.26188551138747385</v>
      </c>
      <c r="D54" s="11">
        <f t="shared" si="2"/>
        <v>0.007470460984850602</v>
      </c>
      <c r="E54" s="11">
        <f t="shared" si="2"/>
        <v>0.524347083080039</v>
      </c>
      <c r="F54" s="11">
        <f t="shared" si="2"/>
        <v>-0.013087278061383989</v>
      </c>
      <c r="G54" s="11">
        <f t="shared" si="2"/>
        <v>0.003480316819396645</v>
      </c>
      <c r="H54" s="11">
        <f t="shared" si="2"/>
        <v>0.0049518404558919205</v>
      </c>
      <c r="I54" s="11">
        <f t="shared" si="2"/>
        <v>0.0025200897454922266</v>
      </c>
      <c r="J54" s="11">
        <f t="shared" si="2"/>
        <v>0</v>
      </c>
      <c r="K54" s="11">
        <f t="shared" si="2"/>
        <v>0.005770778292951029</v>
      </c>
    </row>
    <row r="55" spans="1:11" ht="15">
      <c r="A55" s="19" t="s">
        <v>62</v>
      </c>
      <c r="B55" s="11">
        <f>EXP((LN(B46/B32)/14))-1</f>
        <v>0.01580734645156845</v>
      </c>
      <c r="C55" s="11">
        <f aca="true" t="shared" si="3" ref="C55:K55">EXP((LN(C46/C32)/14))-1</f>
        <v>0.1460307911047498</v>
      </c>
      <c r="D55" s="11">
        <f t="shared" si="3"/>
        <v>0.009510575924039921</v>
      </c>
      <c r="E55" s="11">
        <f t="shared" si="3"/>
        <v>0.24282737379219177</v>
      </c>
      <c r="F55" s="11">
        <f t="shared" si="3"/>
        <v>-0.007814610507618003</v>
      </c>
      <c r="G55" s="11">
        <f t="shared" si="3"/>
        <v>0.0007807396756425167</v>
      </c>
      <c r="H55" s="11">
        <f t="shared" si="3"/>
        <v>0.005197005731322424</v>
      </c>
      <c r="I55" s="11">
        <f t="shared" si="3"/>
        <v>0.0022249165869479004</v>
      </c>
      <c r="J55" s="11">
        <f t="shared" si="3"/>
        <v>0</v>
      </c>
      <c r="K55" s="11">
        <f t="shared" si="3"/>
        <v>0.009992127538796192</v>
      </c>
    </row>
    <row r="56" ht="13.5" customHeight="1">
      <c r="A56" s="4"/>
    </row>
  </sheetData>
  <sheetProtection/>
  <mergeCells count="7">
    <mergeCell ref="A51:K51"/>
    <mergeCell ref="A1:K1"/>
    <mergeCell ref="A2:K2"/>
    <mergeCell ref="A3:K3"/>
    <mergeCell ref="A47:K47"/>
    <mergeCell ref="A48:K48"/>
    <mergeCell ref="A49:K49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9" width="14.28125" style="1" bestFit="1" customWidth="1"/>
    <col min="10" max="16384" width="9.140625" style="1" customWidth="1"/>
  </cols>
  <sheetData>
    <row r="1" spans="1:9" ht="15.75" customHeight="1">
      <c r="A1" s="30" t="s">
        <v>66</v>
      </c>
      <c r="B1" s="30"/>
      <c r="C1" s="30"/>
      <c r="D1" s="30"/>
      <c r="E1" s="30"/>
      <c r="F1" s="30"/>
      <c r="G1" s="30"/>
      <c r="H1" s="30"/>
      <c r="I1" s="30"/>
    </row>
    <row r="2" spans="1:11" ht="15.75" customHeight="1">
      <c r="A2" s="28" t="s">
        <v>63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9" ht="15.75" customHeight="1">
      <c r="A3" s="30" t="s">
        <v>25</v>
      </c>
      <c r="B3" s="30"/>
      <c r="C3" s="30"/>
      <c r="D3" s="30"/>
      <c r="E3" s="30"/>
      <c r="F3" s="30"/>
      <c r="G3" s="30"/>
      <c r="H3" s="30"/>
      <c r="I3" s="30"/>
    </row>
    <row r="4" ht="13.5" customHeight="1" thickBot="1">
      <c r="A4" s="20"/>
    </row>
    <row r="5" spans="1:9" ht="27" thickBot="1">
      <c r="A5" s="21" t="s">
        <v>11</v>
      </c>
      <c r="B5" s="21" t="s">
        <v>12</v>
      </c>
      <c r="C5" s="21" t="s">
        <v>14</v>
      </c>
      <c r="D5" s="21" t="s">
        <v>16</v>
      </c>
      <c r="E5" s="21" t="s">
        <v>17</v>
      </c>
      <c r="F5" s="21" t="s">
        <v>18</v>
      </c>
      <c r="G5" s="21" t="s">
        <v>19</v>
      </c>
      <c r="H5" s="21" t="s">
        <v>20</v>
      </c>
      <c r="I5" s="21" t="s">
        <v>26</v>
      </c>
    </row>
    <row r="6" spans="1:9" ht="15.75" thickBot="1">
      <c r="A6" s="22">
        <v>1990</v>
      </c>
      <c r="B6" s="18">
        <v>5420.990104</v>
      </c>
      <c r="C6" s="18">
        <v>5663.477960221843</v>
      </c>
      <c r="D6" s="18">
        <v>1423.881248204698</v>
      </c>
      <c r="E6" s="18">
        <v>292.17720599999996</v>
      </c>
      <c r="F6" s="18">
        <v>239.19457</v>
      </c>
      <c r="G6" s="18">
        <v>1283.7484934226013</v>
      </c>
      <c r="H6" s="18">
        <v>73.430699</v>
      </c>
      <c r="I6" s="18">
        <f>SUM(B6:H6)</f>
        <v>14396.900280849144</v>
      </c>
    </row>
    <row r="7" spans="1:9" ht="15.75" thickBot="1">
      <c r="A7" s="22">
        <v>1991</v>
      </c>
      <c r="B7" s="18">
        <v>5332.748817999999</v>
      </c>
      <c r="C7" s="18">
        <v>5536.230455422627</v>
      </c>
      <c r="D7" s="18">
        <v>1405.9098541820497</v>
      </c>
      <c r="E7" s="18">
        <v>315.76886499999995</v>
      </c>
      <c r="F7" s="18">
        <v>206.34885700000004</v>
      </c>
      <c r="G7" s="18">
        <v>1372.876424055282</v>
      </c>
      <c r="H7" s="18">
        <v>75.875295</v>
      </c>
      <c r="I7" s="18">
        <f aca="true" t="shared" si="0" ref="I7:I46">SUM(B7:H7)</f>
        <v>14245.758568659958</v>
      </c>
    </row>
    <row r="8" spans="1:9" ht="15.75" thickBot="1">
      <c r="A8" s="22">
        <v>1992</v>
      </c>
      <c r="B8" s="18">
        <v>5611.398999999999</v>
      </c>
      <c r="C8" s="18">
        <v>6052.874602130825</v>
      </c>
      <c r="D8" s="18">
        <v>1441.672847045155</v>
      </c>
      <c r="E8" s="18">
        <v>329.23543008849185</v>
      </c>
      <c r="F8" s="18">
        <v>192.6297701437293</v>
      </c>
      <c r="G8" s="18">
        <v>1390.083818001469</v>
      </c>
      <c r="H8" s="18">
        <v>75.65453259033094</v>
      </c>
      <c r="I8" s="18">
        <f t="shared" si="0"/>
        <v>15093.550000000001</v>
      </c>
    </row>
    <row r="9" spans="1:9" ht="15.75" thickBot="1">
      <c r="A9" s="22">
        <v>1993</v>
      </c>
      <c r="B9" s="18">
        <v>5550.9929999999995</v>
      </c>
      <c r="C9" s="18">
        <v>6056.862812706961</v>
      </c>
      <c r="D9" s="18">
        <v>1450.6793317516272</v>
      </c>
      <c r="E9" s="18">
        <v>269.85016720591375</v>
      </c>
      <c r="F9" s="18">
        <v>209.4778355453215</v>
      </c>
      <c r="G9" s="18">
        <v>1421.5475093688244</v>
      </c>
      <c r="H9" s="18">
        <v>76.3563434213518</v>
      </c>
      <c r="I9" s="18">
        <f t="shared" si="0"/>
        <v>15035.767</v>
      </c>
    </row>
    <row r="10" spans="1:9" ht="15.75" thickBot="1">
      <c r="A10" s="22">
        <v>1994</v>
      </c>
      <c r="B10" s="18">
        <v>5731.222000000001</v>
      </c>
      <c r="C10" s="18">
        <v>6212.227550915352</v>
      </c>
      <c r="D10" s="18">
        <v>1443.50148569059</v>
      </c>
      <c r="E10" s="18">
        <v>229.8105537985237</v>
      </c>
      <c r="F10" s="18">
        <v>232.2685327670802</v>
      </c>
      <c r="G10" s="18">
        <v>1452.9490440284417</v>
      </c>
      <c r="H10" s="18">
        <v>78.80583280001028</v>
      </c>
      <c r="I10" s="18">
        <f t="shared" si="0"/>
        <v>15380.784999999998</v>
      </c>
    </row>
    <row r="11" spans="1:9" ht="15.75" thickBot="1">
      <c r="A11" s="22">
        <v>1995</v>
      </c>
      <c r="B11" s="18">
        <v>5736.2069999999985</v>
      </c>
      <c r="C11" s="18">
        <v>6362.050656201036</v>
      </c>
      <c r="D11" s="18">
        <v>1415.6793384884359</v>
      </c>
      <c r="E11" s="18">
        <v>246.01673416093246</v>
      </c>
      <c r="F11" s="18">
        <v>228.01397993134998</v>
      </c>
      <c r="G11" s="18">
        <v>1454.6030847679865</v>
      </c>
      <c r="H11" s="18">
        <v>80.75920645025747</v>
      </c>
      <c r="I11" s="18">
        <f t="shared" si="0"/>
        <v>15523.329999999994</v>
      </c>
    </row>
    <row r="12" spans="1:9" ht="15.75" thickBot="1">
      <c r="A12" s="22">
        <v>1996</v>
      </c>
      <c r="B12" s="18">
        <v>5936.5470000000005</v>
      </c>
      <c r="C12" s="18">
        <v>6711.106517008982</v>
      </c>
      <c r="D12" s="18">
        <v>1401.9105855603052</v>
      </c>
      <c r="E12" s="18">
        <v>248.19409040300536</v>
      </c>
      <c r="F12" s="18">
        <v>250.93310282062487</v>
      </c>
      <c r="G12" s="18">
        <v>1414.3017439972757</v>
      </c>
      <c r="H12" s="18">
        <v>82.43796020980345</v>
      </c>
      <c r="I12" s="18">
        <f t="shared" si="0"/>
        <v>16045.430999999997</v>
      </c>
    </row>
    <row r="13" spans="1:9" ht="15.75" thickBot="1">
      <c r="A13" s="22">
        <v>1997</v>
      </c>
      <c r="B13" s="18">
        <v>6124.898000000001</v>
      </c>
      <c r="C13" s="18">
        <v>7280.52910343979</v>
      </c>
      <c r="D13" s="18">
        <v>1531.2459362432537</v>
      </c>
      <c r="E13" s="18">
        <v>77.39444821093744</v>
      </c>
      <c r="F13" s="18">
        <v>84.06543673999295</v>
      </c>
      <c r="G13" s="18">
        <v>1565.7589759420907</v>
      </c>
      <c r="H13" s="18">
        <v>83.90209942393973</v>
      </c>
      <c r="I13" s="18">
        <f t="shared" si="0"/>
        <v>16747.794000000005</v>
      </c>
    </row>
    <row r="14" spans="1:9" ht="15.75" thickBot="1">
      <c r="A14" s="22">
        <v>1998</v>
      </c>
      <c r="B14" s="18">
        <v>6318.6827539999995</v>
      </c>
      <c r="C14" s="18">
        <v>7211.834751088013</v>
      </c>
      <c r="D14" s="18">
        <v>1657.9876339903199</v>
      </c>
      <c r="E14" s="18">
        <v>216.77653499999997</v>
      </c>
      <c r="F14" s="18">
        <v>216.14725600000003</v>
      </c>
      <c r="G14" s="18">
        <v>1533.0585186494948</v>
      </c>
      <c r="H14" s="18">
        <v>92.946621</v>
      </c>
      <c r="I14" s="18">
        <f t="shared" si="0"/>
        <v>17247.434069727828</v>
      </c>
    </row>
    <row r="15" spans="1:9" ht="15.75" thickBot="1">
      <c r="A15" s="22">
        <v>1999</v>
      </c>
      <c r="B15" s="18">
        <v>6452.52718</v>
      </c>
      <c r="C15" s="18">
        <v>7569.937361817178</v>
      </c>
      <c r="D15" s="18">
        <v>1807.3153997252148</v>
      </c>
      <c r="E15" s="18">
        <v>207.396952</v>
      </c>
      <c r="F15" s="18">
        <v>239.37492299999997</v>
      </c>
      <c r="G15" s="18">
        <v>1543.0803521675139</v>
      </c>
      <c r="H15" s="18">
        <v>93.396801</v>
      </c>
      <c r="I15" s="18">
        <f t="shared" si="0"/>
        <v>17913.028969709907</v>
      </c>
    </row>
    <row r="16" spans="1:9" ht="15.75" thickBot="1">
      <c r="A16" s="22">
        <v>2000</v>
      </c>
      <c r="B16" s="18">
        <v>6512.520055</v>
      </c>
      <c r="C16" s="18">
        <v>8145.103654630742</v>
      </c>
      <c r="D16" s="18">
        <v>1768.48547045495</v>
      </c>
      <c r="E16" s="18">
        <v>137.45942660165016</v>
      </c>
      <c r="F16" s="18">
        <v>146.37829457288612</v>
      </c>
      <c r="G16" s="18">
        <v>1618.4212197397758</v>
      </c>
      <c r="H16" s="18">
        <v>95.92926699999998</v>
      </c>
      <c r="I16" s="18">
        <f t="shared" si="0"/>
        <v>18424.297388000003</v>
      </c>
    </row>
    <row r="17" spans="1:9" ht="15.75" thickBot="1">
      <c r="A17" s="22">
        <v>2001</v>
      </c>
      <c r="B17" s="18">
        <v>6115.974563</v>
      </c>
      <c r="C17" s="18">
        <v>7492.581588718975</v>
      </c>
      <c r="D17" s="18">
        <v>1697.9475409629551</v>
      </c>
      <c r="E17" s="18">
        <v>200.1636392509837</v>
      </c>
      <c r="F17" s="18">
        <v>233.30976832927325</v>
      </c>
      <c r="G17" s="18">
        <v>1628.2374957378145</v>
      </c>
      <c r="H17" s="18">
        <v>94.93821000000001</v>
      </c>
      <c r="I17" s="18">
        <f t="shared" si="0"/>
        <v>17463.152806000002</v>
      </c>
    </row>
    <row r="18" spans="1:9" ht="15.75" thickBot="1">
      <c r="A18" s="22">
        <v>2002</v>
      </c>
      <c r="B18" s="18">
        <v>6325.7710480000005</v>
      </c>
      <c r="C18" s="18">
        <v>7702.690998968925</v>
      </c>
      <c r="D18" s="18">
        <v>1592.509736228779</v>
      </c>
      <c r="E18" s="18">
        <v>225.2161510506408</v>
      </c>
      <c r="F18" s="18">
        <v>232.46797726533745</v>
      </c>
      <c r="G18" s="18">
        <v>1574.3373244863203</v>
      </c>
      <c r="H18" s="18">
        <v>95.829319</v>
      </c>
      <c r="I18" s="18">
        <f t="shared" si="0"/>
        <v>17748.822555000006</v>
      </c>
    </row>
    <row r="19" spans="1:9" ht="15.75" thickBot="1">
      <c r="A19" s="22">
        <v>2003</v>
      </c>
      <c r="B19" s="18">
        <v>6745.460650999999</v>
      </c>
      <c r="C19" s="18">
        <v>7988.4954869338</v>
      </c>
      <c r="D19" s="18">
        <v>1515.4201970275453</v>
      </c>
      <c r="E19" s="18">
        <v>206.96489214726353</v>
      </c>
      <c r="F19" s="18">
        <v>227.67073296109552</v>
      </c>
      <c r="G19" s="18">
        <v>1582.9209939302907</v>
      </c>
      <c r="H19" s="18">
        <v>98.778795</v>
      </c>
      <c r="I19" s="18">
        <f t="shared" si="0"/>
        <v>18365.711748999987</v>
      </c>
    </row>
    <row r="20" spans="1:9" ht="15.75" thickBot="1">
      <c r="A20" s="22">
        <v>2004</v>
      </c>
      <c r="B20" s="18">
        <v>7072.0966100000005</v>
      </c>
      <c r="C20" s="18">
        <v>8528.446503514015</v>
      </c>
      <c r="D20" s="18">
        <v>1543.0008472611976</v>
      </c>
      <c r="E20" s="18">
        <v>176.11839214417333</v>
      </c>
      <c r="F20" s="18">
        <v>251.8288276896783</v>
      </c>
      <c r="G20" s="18">
        <v>1576.5776913909351</v>
      </c>
      <c r="H20" s="18">
        <v>104.507609</v>
      </c>
      <c r="I20" s="18">
        <f t="shared" si="0"/>
        <v>19252.576481</v>
      </c>
    </row>
    <row r="21" spans="1:9" ht="15.75" thickBot="1">
      <c r="A21" s="22">
        <v>2005</v>
      </c>
      <c r="B21" s="18">
        <v>7102.400820000002</v>
      </c>
      <c r="C21" s="18">
        <v>8504.825104617139</v>
      </c>
      <c r="D21" s="18">
        <v>1505.2779834206235</v>
      </c>
      <c r="E21" s="18">
        <v>170.59517259392607</v>
      </c>
      <c r="F21" s="18">
        <v>254.94926342602642</v>
      </c>
      <c r="G21" s="18">
        <v>1576.0576169422886</v>
      </c>
      <c r="H21" s="18">
        <v>99.958851</v>
      </c>
      <c r="I21" s="18">
        <f t="shared" si="0"/>
        <v>19214.064812000008</v>
      </c>
    </row>
    <row r="22" spans="1:9" ht="15.75" thickBot="1">
      <c r="A22" s="22">
        <v>2006</v>
      </c>
      <c r="B22" s="18">
        <v>7522.364527000001</v>
      </c>
      <c r="C22" s="18">
        <v>8928.594197850289</v>
      </c>
      <c r="D22" s="18">
        <v>1495.4693768767015</v>
      </c>
      <c r="E22" s="18">
        <v>190.60498215733438</v>
      </c>
      <c r="F22" s="18">
        <v>314.7766473374805</v>
      </c>
      <c r="G22" s="18">
        <v>1676.0581047781893</v>
      </c>
      <c r="H22" s="18">
        <v>108.67603799999999</v>
      </c>
      <c r="I22" s="18">
        <f t="shared" si="0"/>
        <v>20236.543874</v>
      </c>
    </row>
    <row r="23" spans="1:9" ht="15.75" thickBot="1">
      <c r="A23" s="22">
        <v>2007</v>
      </c>
      <c r="B23" s="18">
        <v>7539.041335000001</v>
      </c>
      <c r="C23" s="18">
        <v>8860.778410954392</v>
      </c>
      <c r="D23" s="18">
        <v>1485.9923155474946</v>
      </c>
      <c r="E23" s="18">
        <v>203.74166735941665</v>
      </c>
      <c r="F23" s="18">
        <v>336.5888199120001</v>
      </c>
      <c r="G23" s="18">
        <v>1736.0087192266928</v>
      </c>
      <c r="H23" s="18">
        <v>113.762871</v>
      </c>
      <c r="I23" s="18">
        <f t="shared" si="0"/>
        <v>20275.914138999993</v>
      </c>
    </row>
    <row r="24" spans="1:9" ht="15.75" thickBot="1">
      <c r="A24" s="22">
        <v>2008</v>
      </c>
      <c r="B24" s="18">
        <v>7715.593146999999</v>
      </c>
      <c r="C24" s="18">
        <v>9092.37243590431</v>
      </c>
      <c r="D24" s="18">
        <v>1499.0912464531116</v>
      </c>
      <c r="E24" s="18">
        <v>197.26663418821371</v>
      </c>
      <c r="F24" s="18">
        <v>322.94912490239363</v>
      </c>
      <c r="G24" s="18">
        <v>1704.6590185519701</v>
      </c>
      <c r="H24" s="18">
        <v>112.59575000000004</v>
      </c>
      <c r="I24" s="18">
        <f t="shared" si="0"/>
        <v>20644.527356999995</v>
      </c>
    </row>
    <row r="25" spans="1:9" ht="15.75" thickBot="1">
      <c r="A25" s="22">
        <v>2009</v>
      </c>
      <c r="B25" s="18">
        <v>7549.865613000001</v>
      </c>
      <c r="C25" s="18">
        <v>8752.595028586677</v>
      </c>
      <c r="D25" s="18">
        <v>1386.5331884715697</v>
      </c>
      <c r="E25" s="18">
        <v>174.75783824923556</v>
      </c>
      <c r="F25" s="18">
        <v>317.65177143896204</v>
      </c>
      <c r="G25" s="18">
        <v>1815.3913642536477</v>
      </c>
      <c r="H25" s="18">
        <v>115.94972199999994</v>
      </c>
      <c r="I25" s="18">
        <f t="shared" si="0"/>
        <v>20112.744526000093</v>
      </c>
    </row>
    <row r="26" spans="1:9" ht="15.75" thickBot="1">
      <c r="A26" s="22">
        <v>2010</v>
      </c>
      <c r="B26" s="18">
        <v>7315.869907000001</v>
      </c>
      <c r="C26" s="18">
        <v>8388.9442280549</v>
      </c>
      <c r="D26" s="18">
        <v>1337.8078923305757</v>
      </c>
      <c r="E26" s="18">
        <v>167.53312629041275</v>
      </c>
      <c r="F26" s="18">
        <v>307.1615626856312</v>
      </c>
      <c r="G26" s="18">
        <v>1854.1130146385708</v>
      </c>
      <c r="H26" s="18">
        <v>113.63868800000006</v>
      </c>
      <c r="I26" s="18">
        <f t="shared" si="0"/>
        <v>19485.06841900009</v>
      </c>
    </row>
    <row r="27" spans="1:9" ht="15.75" thickBot="1">
      <c r="A27" s="22">
        <v>2011</v>
      </c>
      <c r="B27" s="18">
        <v>7385.461359000002</v>
      </c>
      <c r="C27" s="18">
        <v>8435.821702523948</v>
      </c>
      <c r="D27" s="18">
        <v>1335.0049591922314</v>
      </c>
      <c r="E27" s="18">
        <v>163.25531185105467</v>
      </c>
      <c r="F27" s="18">
        <v>366.3954444389151</v>
      </c>
      <c r="G27" s="18">
        <v>1722.670602993766</v>
      </c>
      <c r="H27" s="18">
        <v>105.89992699999999</v>
      </c>
      <c r="I27" s="18">
        <f t="shared" si="0"/>
        <v>19514.50930699992</v>
      </c>
    </row>
    <row r="28" spans="1:9" ht="15.75" thickBot="1">
      <c r="A28" s="22">
        <v>2012</v>
      </c>
      <c r="B28" s="18">
        <v>7597.700551999998</v>
      </c>
      <c r="C28" s="18">
        <v>8674.430529790981</v>
      </c>
      <c r="D28" s="18">
        <v>1339.8297546905321</v>
      </c>
      <c r="E28" s="18">
        <v>174.77851731383632</v>
      </c>
      <c r="F28" s="18">
        <v>378.3134082032539</v>
      </c>
      <c r="G28" s="18">
        <v>1759.2546500012743</v>
      </c>
      <c r="H28" s="18">
        <v>101.39161000000001</v>
      </c>
      <c r="I28" s="18">
        <f t="shared" si="0"/>
        <v>20025.699021999877</v>
      </c>
    </row>
    <row r="29" spans="1:9" ht="15.75" thickBot="1">
      <c r="A29" s="22">
        <v>2013</v>
      </c>
      <c r="B29" s="18">
        <v>7402.046227999999</v>
      </c>
      <c r="C29" s="18">
        <v>8690.122834629858</v>
      </c>
      <c r="D29" s="18">
        <v>1282.8088894699392</v>
      </c>
      <c r="E29" s="18">
        <v>167.59656600780735</v>
      </c>
      <c r="F29" s="18">
        <v>344.34955837795167</v>
      </c>
      <c r="G29" s="18">
        <v>1776.6812755144051</v>
      </c>
      <c r="H29" s="18">
        <v>93.08658300000002</v>
      </c>
      <c r="I29" s="18">
        <f t="shared" si="0"/>
        <v>19756.69193499996</v>
      </c>
    </row>
    <row r="30" spans="1:9" ht="15.75" thickBot="1">
      <c r="A30" s="22">
        <v>2014</v>
      </c>
      <c r="B30" s="18">
        <v>7347.369271999999</v>
      </c>
      <c r="C30" s="18">
        <v>9091.120897067318</v>
      </c>
      <c r="D30" s="18">
        <v>1313.315647712405</v>
      </c>
      <c r="E30" s="18">
        <v>164.57330609584062</v>
      </c>
      <c r="F30" s="18">
        <v>334.805764232095</v>
      </c>
      <c r="G30" s="18">
        <v>1770.6896728923764</v>
      </c>
      <c r="H30" s="18">
        <v>94.07905800000006</v>
      </c>
      <c r="I30" s="18">
        <f t="shared" si="0"/>
        <v>20115.953618000036</v>
      </c>
    </row>
    <row r="31" spans="1:9" ht="15.75" thickBot="1">
      <c r="A31" s="22">
        <v>2015</v>
      </c>
      <c r="B31" s="18">
        <v>7151.8163089999925</v>
      </c>
      <c r="C31" s="18">
        <v>9081.404319857995</v>
      </c>
      <c r="D31" s="18">
        <v>1364.4878098300685</v>
      </c>
      <c r="E31" s="18">
        <v>160.26233445660273</v>
      </c>
      <c r="F31" s="18">
        <v>298.0833498575396</v>
      </c>
      <c r="G31" s="18">
        <v>1773.0992599977392</v>
      </c>
      <c r="H31" s="18">
        <v>89.64133500000008</v>
      </c>
      <c r="I31" s="18">
        <f t="shared" si="0"/>
        <v>19918.79471799994</v>
      </c>
    </row>
    <row r="32" spans="1:9" ht="15.75" thickBot="1">
      <c r="A32" s="22">
        <v>2016</v>
      </c>
      <c r="B32" s="18">
        <v>6692.278378999999</v>
      </c>
      <c r="C32" s="18">
        <v>8793.517155879934</v>
      </c>
      <c r="D32" s="18">
        <v>1243.5052153154868</v>
      </c>
      <c r="E32" s="18">
        <v>387.4217786867974</v>
      </c>
      <c r="F32" s="18">
        <v>290.3767925071829</v>
      </c>
      <c r="G32" s="18">
        <v>1680.4069046105815</v>
      </c>
      <c r="H32" s="18">
        <v>81.197494</v>
      </c>
      <c r="I32" s="18">
        <f t="shared" si="0"/>
        <v>19168.703719999983</v>
      </c>
    </row>
    <row r="33" spans="1:9" ht="15.75" thickBot="1">
      <c r="A33" s="22">
        <v>2017</v>
      </c>
      <c r="B33" s="18">
        <v>6388.627569254802</v>
      </c>
      <c r="C33" s="18">
        <v>8483.64778233409</v>
      </c>
      <c r="D33" s="18">
        <v>1218.1323149406182</v>
      </c>
      <c r="E33" s="18">
        <v>391.48870775675374</v>
      </c>
      <c r="F33" s="18">
        <v>293.8095478561198</v>
      </c>
      <c r="G33" s="18">
        <v>1668.242088943262</v>
      </c>
      <c r="H33" s="18">
        <v>81.197494</v>
      </c>
      <c r="I33" s="18">
        <f t="shared" si="0"/>
        <v>18525.145505085646</v>
      </c>
    </row>
    <row r="34" spans="1:10" ht="15.75" thickBot="1">
      <c r="A34" s="22">
        <v>2018</v>
      </c>
      <c r="B34" s="18">
        <v>6161.614741953321</v>
      </c>
      <c r="C34" s="18">
        <v>8503.64829479137</v>
      </c>
      <c r="D34" s="18">
        <v>1176.4172697773445</v>
      </c>
      <c r="E34" s="18">
        <v>390.3415280686961</v>
      </c>
      <c r="F34" s="18">
        <v>292.93318348492323</v>
      </c>
      <c r="G34" s="18">
        <v>1644.5156295814816</v>
      </c>
      <c r="H34" s="18">
        <v>81.197494</v>
      </c>
      <c r="I34" s="18">
        <f t="shared" si="0"/>
        <v>18250.668141657137</v>
      </c>
      <c r="J34" s="13"/>
    </row>
    <row r="35" spans="1:9" ht="15.75" thickBot="1">
      <c r="A35" s="22">
        <v>2019</v>
      </c>
      <c r="B35" s="18">
        <v>5946.94081794009</v>
      </c>
      <c r="C35" s="18">
        <v>8641.519426107645</v>
      </c>
      <c r="D35" s="18">
        <v>1159.8677854574005</v>
      </c>
      <c r="E35" s="18">
        <v>392.54397200828856</v>
      </c>
      <c r="F35" s="18">
        <v>293.45553371775674</v>
      </c>
      <c r="G35" s="18">
        <v>1642.4790696606424</v>
      </c>
      <c r="H35" s="18">
        <v>81.197494</v>
      </c>
      <c r="I35" s="18">
        <f t="shared" si="0"/>
        <v>18158.004098891823</v>
      </c>
    </row>
    <row r="36" spans="1:9" ht="15.75" thickBot="1">
      <c r="A36" s="22">
        <v>2020</v>
      </c>
      <c r="B36" s="18">
        <v>5767.134665518285</v>
      </c>
      <c r="C36" s="18">
        <v>8776.501872625515</v>
      </c>
      <c r="D36" s="18">
        <v>1137.564992448521</v>
      </c>
      <c r="E36" s="18">
        <v>392.7614365557701</v>
      </c>
      <c r="F36" s="18">
        <v>294.6179584121082</v>
      </c>
      <c r="G36" s="18">
        <v>1640.737863975019</v>
      </c>
      <c r="H36" s="18">
        <v>81.197494</v>
      </c>
      <c r="I36" s="18">
        <f t="shared" si="0"/>
        <v>18090.516283535217</v>
      </c>
    </row>
    <row r="37" spans="1:9" ht="15.75" thickBot="1">
      <c r="A37" s="22">
        <v>2021</v>
      </c>
      <c r="B37" s="18">
        <v>5645.077170827897</v>
      </c>
      <c r="C37" s="18">
        <v>8886.288719164824</v>
      </c>
      <c r="D37" s="18">
        <v>1124.504281436351</v>
      </c>
      <c r="E37" s="18">
        <v>392.5012360257577</v>
      </c>
      <c r="F37" s="18">
        <v>295.79887843018355</v>
      </c>
      <c r="G37" s="18">
        <v>1638.997493109705</v>
      </c>
      <c r="H37" s="18">
        <v>81.197494</v>
      </c>
      <c r="I37" s="18">
        <f t="shared" si="0"/>
        <v>18064.365272994717</v>
      </c>
    </row>
    <row r="38" spans="1:9" ht="15.75" thickBot="1">
      <c r="A38" s="22">
        <v>2022</v>
      </c>
      <c r="B38" s="18">
        <v>5619.948834231662</v>
      </c>
      <c r="C38" s="18">
        <v>9107.12325192405</v>
      </c>
      <c r="D38" s="18">
        <v>1121.1434842765957</v>
      </c>
      <c r="E38" s="18">
        <v>395.7332541569313</v>
      </c>
      <c r="F38" s="18">
        <v>299.0950881660721</v>
      </c>
      <c r="G38" s="18">
        <v>1638.4427906130913</v>
      </c>
      <c r="H38" s="18">
        <v>81.197494</v>
      </c>
      <c r="I38" s="18">
        <f t="shared" si="0"/>
        <v>18262.684197368402</v>
      </c>
    </row>
    <row r="39" spans="1:9" ht="15.75" thickBot="1">
      <c r="A39" s="22">
        <v>2023</v>
      </c>
      <c r="B39" s="18">
        <v>5603.373666189634</v>
      </c>
      <c r="C39" s="18">
        <v>9209.208176521837</v>
      </c>
      <c r="D39" s="18">
        <v>1107.0078136307616</v>
      </c>
      <c r="E39" s="18">
        <v>396.6313007373272</v>
      </c>
      <c r="F39" s="18">
        <v>300.66794080786104</v>
      </c>
      <c r="G39" s="18">
        <v>1638.54530793554</v>
      </c>
      <c r="H39" s="18">
        <v>81.197494</v>
      </c>
      <c r="I39" s="18">
        <f t="shared" si="0"/>
        <v>18336.63169982296</v>
      </c>
    </row>
    <row r="40" spans="1:9" ht="15.75" thickBot="1">
      <c r="A40" s="22">
        <v>2024</v>
      </c>
      <c r="B40" s="18">
        <v>5618.967719696428</v>
      </c>
      <c r="C40" s="18">
        <v>9288.14963282894</v>
      </c>
      <c r="D40" s="18">
        <v>1088.280211832395</v>
      </c>
      <c r="E40" s="18">
        <v>396.3286637438001</v>
      </c>
      <c r="F40" s="18">
        <v>302.25820655791506</v>
      </c>
      <c r="G40" s="18">
        <v>1636.902174530669</v>
      </c>
      <c r="H40" s="18">
        <v>81.197494</v>
      </c>
      <c r="I40" s="18">
        <f t="shared" si="0"/>
        <v>18412.084103190144</v>
      </c>
    </row>
    <row r="41" spans="1:9" ht="15.75" thickBot="1">
      <c r="A41" s="22">
        <v>2025</v>
      </c>
      <c r="B41" s="18">
        <v>5647.155091277181</v>
      </c>
      <c r="C41" s="18">
        <v>9331.774743503127</v>
      </c>
      <c r="D41" s="18">
        <v>1073.4064192715305</v>
      </c>
      <c r="E41" s="18">
        <v>395.45135389071163</v>
      </c>
      <c r="F41" s="18">
        <v>303.7068169434929</v>
      </c>
      <c r="G41" s="18">
        <v>1633.8756523246775</v>
      </c>
      <c r="H41" s="18">
        <v>81.197494</v>
      </c>
      <c r="I41" s="18">
        <f t="shared" si="0"/>
        <v>18466.567571210722</v>
      </c>
    </row>
    <row r="42" spans="1:9" ht="15.75" thickBot="1">
      <c r="A42" s="22">
        <v>2026</v>
      </c>
      <c r="B42" s="18">
        <v>5697.635199586536</v>
      </c>
      <c r="C42" s="18">
        <v>9346.991884464365</v>
      </c>
      <c r="D42" s="18">
        <v>1061.8367074716493</v>
      </c>
      <c r="E42" s="18">
        <v>394.24799413160554</v>
      </c>
      <c r="F42" s="18">
        <v>305.17147264451637</v>
      </c>
      <c r="G42" s="18">
        <v>1631.458940022945</v>
      </c>
      <c r="H42" s="18">
        <v>81.197494</v>
      </c>
      <c r="I42" s="18">
        <f t="shared" si="0"/>
        <v>18518.53969232162</v>
      </c>
    </row>
    <row r="43" spans="1:9" ht="15.75" thickBot="1">
      <c r="A43" s="22">
        <v>2027</v>
      </c>
      <c r="B43" s="18">
        <v>5761.1321700945555</v>
      </c>
      <c r="C43" s="18">
        <v>9331.800330539589</v>
      </c>
      <c r="D43" s="18">
        <v>1050.7463747789986</v>
      </c>
      <c r="E43" s="18">
        <v>393.1987314392146</v>
      </c>
      <c r="F43" s="18">
        <v>306.51436942706033</v>
      </c>
      <c r="G43" s="18">
        <v>1629.584967973254</v>
      </c>
      <c r="H43" s="18">
        <v>81.197494</v>
      </c>
      <c r="I43" s="18">
        <f t="shared" si="0"/>
        <v>18554.17443825267</v>
      </c>
    </row>
    <row r="44" spans="1:11" ht="15.75" thickBot="1">
      <c r="A44" s="22">
        <v>2028</v>
      </c>
      <c r="B44" s="18">
        <v>5841.881423682783</v>
      </c>
      <c r="C44" s="18">
        <v>9292.61649939896</v>
      </c>
      <c r="D44" s="18">
        <v>1041.4233058329949</v>
      </c>
      <c r="E44" s="18">
        <v>392.4944802787108</v>
      </c>
      <c r="F44" s="18">
        <v>308.4764238817472</v>
      </c>
      <c r="G44" s="18">
        <v>1627.7634010979395</v>
      </c>
      <c r="H44" s="18">
        <v>81.197494</v>
      </c>
      <c r="I44" s="18">
        <f t="shared" si="0"/>
        <v>18585.853028173136</v>
      </c>
      <c r="K44" s="1" t="s">
        <v>0</v>
      </c>
    </row>
    <row r="45" spans="1:9" ht="15.75" thickBot="1">
      <c r="A45" s="22">
        <v>2029</v>
      </c>
      <c r="B45" s="18">
        <v>5939.170707441786</v>
      </c>
      <c r="C45" s="18">
        <v>9221.176121689661</v>
      </c>
      <c r="D45" s="18">
        <v>1031.3589528347995</v>
      </c>
      <c r="E45" s="18">
        <v>391.9953224245548</v>
      </c>
      <c r="F45" s="18">
        <v>309.66022686322583</v>
      </c>
      <c r="G45" s="18">
        <v>1625.4448940319094</v>
      </c>
      <c r="H45" s="18">
        <v>81.197494</v>
      </c>
      <c r="I45" s="18">
        <f t="shared" si="0"/>
        <v>18600.003719285938</v>
      </c>
    </row>
    <row r="46" spans="1:9" ht="15.75" thickBot="1">
      <c r="A46" s="22">
        <v>2030</v>
      </c>
      <c r="B46" s="18">
        <v>6044.03061973779</v>
      </c>
      <c r="C46" s="18">
        <v>9129.507499885665</v>
      </c>
      <c r="D46" s="18">
        <v>1019.9802887083974</v>
      </c>
      <c r="E46" s="18">
        <v>391.5784706774806</v>
      </c>
      <c r="F46" s="18">
        <v>310.72784775158584</v>
      </c>
      <c r="G46" s="18">
        <v>1622.962402097088</v>
      </c>
      <c r="H46" s="18">
        <v>81.197494</v>
      </c>
      <c r="I46" s="18">
        <f t="shared" si="0"/>
        <v>18599.984622858006</v>
      </c>
    </row>
    <row r="47" spans="1:9" ht="15">
      <c r="A47" s="31" t="s">
        <v>0</v>
      </c>
      <c r="B47" s="31"/>
      <c r="C47" s="31"/>
      <c r="D47" s="31"/>
      <c r="E47" s="31"/>
      <c r="F47" s="31"/>
      <c r="G47" s="31"/>
      <c r="H47" s="31"/>
      <c r="I47" s="31"/>
    </row>
    <row r="48" spans="1:9" ht="13.5" customHeight="1">
      <c r="A48" s="31" t="s">
        <v>64</v>
      </c>
      <c r="B48" s="31"/>
      <c r="C48" s="31"/>
      <c r="D48" s="31"/>
      <c r="E48" s="31"/>
      <c r="F48" s="31"/>
      <c r="G48" s="31"/>
      <c r="H48" s="31"/>
      <c r="I48" s="31"/>
    </row>
    <row r="49" ht="13.5" customHeight="1">
      <c r="A49" s="20"/>
    </row>
    <row r="50" spans="1:9" ht="15.75">
      <c r="A50" s="32" t="s">
        <v>23</v>
      </c>
      <c r="B50" s="32"/>
      <c r="C50" s="32"/>
      <c r="D50" s="32"/>
      <c r="E50" s="32"/>
      <c r="F50" s="32"/>
      <c r="G50" s="32"/>
      <c r="H50" s="32"/>
      <c r="I50" s="32"/>
    </row>
    <row r="51" spans="1:9" ht="15">
      <c r="A51" s="19" t="s">
        <v>24</v>
      </c>
      <c r="B51" s="11">
        <f>EXP((LN(B16/B6)/10))-1</f>
        <v>0.01851410071138604</v>
      </c>
      <c r="C51" s="11">
        <f aca="true" t="shared" si="1" ref="C51:I51">EXP((LN(C16/C6)/10))-1</f>
        <v>0.03700616929337586</v>
      </c>
      <c r="D51" s="11">
        <f t="shared" si="1"/>
        <v>0.02191029069994843</v>
      </c>
      <c r="E51" s="11">
        <f t="shared" si="1"/>
        <v>-0.07263047604365325</v>
      </c>
      <c r="F51" s="11">
        <f t="shared" si="1"/>
        <v>-0.0479219851465309</v>
      </c>
      <c r="G51" s="11">
        <f t="shared" si="1"/>
        <v>0.023437112817294325</v>
      </c>
      <c r="H51" s="11">
        <f t="shared" si="1"/>
        <v>0.027087269711356887</v>
      </c>
      <c r="I51" s="11">
        <f t="shared" si="1"/>
        <v>0.024972453770422565</v>
      </c>
    </row>
    <row r="52" spans="1:9" ht="15">
      <c r="A52" s="19" t="s">
        <v>35</v>
      </c>
      <c r="B52" s="11">
        <f>EXP((LN(B32/B16)/16))-1</f>
        <v>0.0017031921930592553</v>
      </c>
      <c r="C52" s="11">
        <f aca="true" t="shared" si="2" ref="C52:I52">EXP((LN(C32/C16)/16))-1</f>
        <v>0.004798839916139386</v>
      </c>
      <c r="D52" s="11">
        <f t="shared" si="2"/>
        <v>-0.021771340859866317</v>
      </c>
      <c r="E52" s="11">
        <f t="shared" si="2"/>
        <v>0.06690461550055482</v>
      </c>
      <c r="F52" s="11">
        <f t="shared" si="2"/>
        <v>0.04374119860220116</v>
      </c>
      <c r="G52" s="11">
        <f t="shared" si="2"/>
        <v>0.0023518143666592106</v>
      </c>
      <c r="H52" s="11">
        <f t="shared" si="2"/>
        <v>-0.010366316332900305</v>
      </c>
      <c r="I52" s="11">
        <f t="shared" si="2"/>
        <v>0.002478606103120562</v>
      </c>
    </row>
    <row r="53" spans="1:9" ht="15">
      <c r="A53" s="19" t="s">
        <v>36</v>
      </c>
      <c r="B53" s="11">
        <f>EXP((LN(B36/B32)/4))-1</f>
        <v>-0.03651152606724617</v>
      </c>
      <c r="C53" s="11">
        <f aca="true" t="shared" si="3" ref="C53:I53">EXP((LN(C36/C32)/4))-1</f>
        <v>-0.00048409650817182737</v>
      </c>
      <c r="D53" s="11">
        <f t="shared" si="3"/>
        <v>-0.022015094358871168</v>
      </c>
      <c r="E53" s="11">
        <f t="shared" si="3"/>
        <v>0.0034279693247036835</v>
      </c>
      <c r="F53" s="11">
        <f t="shared" si="3"/>
        <v>0.0036316025094020876</v>
      </c>
      <c r="G53" s="11">
        <f t="shared" si="3"/>
        <v>-0.005954678083399889</v>
      </c>
      <c r="H53" s="11">
        <f t="shared" si="3"/>
        <v>0</v>
      </c>
      <c r="I53" s="11">
        <f t="shared" si="3"/>
        <v>-0.014368546784466862</v>
      </c>
    </row>
    <row r="54" spans="1:9" ht="15">
      <c r="A54" s="19" t="s">
        <v>62</v>
      </c>
      <c r="B54" s="11">
        <f>EXP((LN(B46/B32)/14))-1</f>
        <v>-0.007250960478604518</v>
      </c>
      <c r="C54" s="11">
        <f aca="true" t="shared" si="4" ref="C54:I54">EXP((LN(C46/C32)/14))-1</f>
        <v>0.0026819462096061564</v>
      </c>
      <c r="D54" s="11">
        <f t="shared" si="4"/>
        <v>-0.014053942210238146</v>
      </c>
      <c r="E54" s="11">
        <f t="shared" si="4"/>
        <v>0.0007625737788552467</v>
      </c>
      <c r="F54" s="11">
        <f t="shared" si="4"/>
        <v>0.0048501582164608426</v>
      </c>
      <c r="G54" s="11">
        <f t="shared" si="4"/>
        <v>-0.002481405256650082</v>
      </c>
      <c r="H54" s="11">
        <f t="shared" si="4"/>
        <v>0</v>
      </c>
      <c r="I54" s="11">
        <f t="shared" si="4"/>
        <v>-0.002148986225687377</v>
      </c>
    </row>
    <row r="55" ht="13.5" customHeight="1">
      <c r="A55" s="20"/>
    </row>
  </sheetData>
  <sheetProtection/>
  <mergeCells count="6">
    <mergeCell ref="A1:I1"/>
    <mergeCell ref="A2:K2"/>
    <mergeCell ref="A3:I3"/>
    <mergeCell ref="A47:I47"/>
    <mergeCell ref="A48:I48"/>
    <mergeCell ref="A50:I50"/>
  </mergeCells>
  <printOptions horizontalCentered="1"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4" width="14.28125" style="1" bestFit="1" customWidth="1"/>
    <col min="5" max="5" width="17.140625" style="1" bestFit="1" customWidth="1"/>
    <col min="6" max="8" width="14.28125" style="1" bestFit="1" customWidth="1"/>
    <col min="9" max="16384" width="9.140625" style="1" customWidth="1"/>
  </cols>
  <sheetData>
    <row r="1" spans="1:8" ht="15.75" customHeight="1">
      <c r="A1" s="30" t="s">
        <v>67</v>
      </c>
      <c r="B1" s="30"/>
      <c r="C1" s="30"/>
      <c r="D1" s="30"/>
      <c r="E1" s="30"/>
      <c r="F1" s="30"/>
      <c r="G1" s="30"/>
      <c r="H1" s="30"/>
    </row>
    <row r="2" spans="1:11" ht="15.75" customHeight="1">
      <c r="A2" s="28" t="s">
        <v>63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8" ht="15.75" customHeight="1">
      <c r="A3" s="30" t="s">
        <v>47</v>
      </c>
      <c r="B3" s="30"/>
      <c r="C3" s="30"/>
      <c r="D3" s="30"/>
      <c r="E3" s="30"/>
      <c r="F3" s="30"/>
      <c r="G3" s="30"/>
      <c r="H3" s="30"/>
    </row>
    <row r="4" ht="13.5" customHeight="1" thickBot="1">
      <c r="A4" s="20"/>
    </row>
    <row r="5" spans="1:8" ht="27" thickBot="1">
      <c r="A5" s="21" t="s">
        <v>11</v>
      </c>
      <c r="B5" s="21" t="s">
        <v>21</v>
      </c>
      <c r="C5" s="21" t="s">
        <v>49</v>
      </c>
      <c r="D5" s="21" t="s">
        <v>27</v>
      </c>
      <c r="E5" s="21" t="s">
        <v>28</v>
      </c>
      <c r="F5" s="21" t="s">
        <v>29</v>
      </c>
      <c r="G5" s="21" t="s">
        <v>30</v>
      </c>
      <c r="H5" s="21" t="s">
        <v>50</v>
      </c>
    </row>
    <row r="6" spans="1:9" ht="15.75" thickBot="1">
      <c r="A6" s="22">
        <v>1990</v>
      </c>
      <c r="B6" s="18">
        <f>'Form 1.1'!K6</f>
        <v>14857.210402849143</v>
      </c>
      <c r="C6" s="18">
        <v>1020.7402299122037</v>
      </c>
      <c r="D6" s="18">
        <f>B6+C6</f>
        <v>15877.950632761347</v>
      </c>
      <c r="E6" s="18">
        <v>3926.19894433251</v>
      </c>
      <c r="F6" s="18">
        <v>0</v>
      </c>
      <c r="G6" s="18">
        <v>460.310122</v>
      </c>
      <c r="H6" s="18">
        <f>D6-G6</f>
        <v>15417.640510761346</v>
      </c>
      <c r="I6" s="13"/>
    </row>
    <row r="7" spans="1:9" ht="15.75" thickBot="1">
      <c r="A7" s="22">
        <v>1991</v>
      </c>
      <c r="B7" s="18">
        <f>'Form 1.1'!K7</f>
        <v>14710.48789265996</v>
      </c>
      <c r="C7" s="18">
        <v>1010.0242825179905</v>
      </c>
      <c r="D7" s="18">
        <f aca="true" t="shared" si="0" ref="D7:D46">B7+C7</f>
        <v>15720.51217517795</v>
      </c>
      <c r="E7" s="18">
        <v>3777.707358094242</v>
      </c>
      <c r="F7" s="18">
        <v>0</v>
      </c>
      <c r="G7" s="18">
        <v>464.729324</v>
      </c>
      <c r="H7" s="18">
        <f aca="true" t="shared" si="1" ref="H7:H46">D7-G7</f>
        <v>15255.78285117795</v>
      </c>
      <c r="I7" s="13"/>
    </row>
    <row r="8" spans="1:9" ht="15.75" thickBot="1">
      <c r="A8" s="22">
        <v>1992</v>
      </c>
      <c r="B8" s="18">
        <f>'Form 1.1'!K8</f>
        <v>15530.948608000002</v>
      </c>
      <c r="C8" s="18">
        <v>1070.1326949999996</v>
      </c>
      <c r="D8" s="18">
        <f t="shared" si="0"/>
        <v>16601.081303000003</v>
      </c>
      <c r="E8" s="18">
        <v>3679.0376772015165</v>
      </c>
      <c r="F8" s="18">
        <v>0</v>
      </c>
      <c r="G8" s="18">
        <v>437.398608</v>
      </c>
      <c r="H8" s="18">
        <f t="shared" si="1"/>
        <v>16163.682695000003</v>
      </c>
      <c r="I8" s="13"/>
    </row>
    <row r="9" spans="1:9" ht="15.75" thickBot="1">
      <c r="A9" s="22">
        <v>1993</v>
      </c>
      <c r="B9" s="18">
        <f>'Form 1.1'!K9</f>
        <v>15438.494638</v>
      </c>
      <c r="C9" s="18">
        <v>1066.0358802999992</v>
      </c>
      <c r="D9" s="18">
        <f t="shared" si="0"/>
        <v>16504.5305183</v>
      </c>
      <c r="E9" s="18">
        <v>4521.1869884180405</v>
      </c>
      <c r="F9" s="18">
        <v>0</v>
      </c>
      <c r="G9" s="18">
        <v>402.72763799999996</v>
      </c>
      <c r="H9" s="18">
        <f t="shared" si="1"/>
        <v>16101.802880299998</v>
      </c>
      <c r="I9" s="13"/>
    </row>
    <row r="10" spans="1:9" ht="15.75" thickBot="1">
      <c r="A10" s="22">
        <v>1994</v>
      </c>
      <c r="B10" s="18">
        <f>'Form 1.1'!K10</f>
        <v>15772.730319999999</v>
      </c>
      <c r="C10" s="18">
        <v>1090.4976564999993</v>
      </c>
      <c r="D10" s="18">
        <f t="shared" si="0"/>
        <v>16863.2279765</v>
      </c>
      <c r="E10" s="18">
        <v>4471.955638346188</v>
      </c>
      <c r="F10" s="18">
        <v>0</v>
      </c>
      <c r="G10" s="18">
        <v>391.94532000000004</v>
      </c>
      <c r="H10" s="18">
        <f t="shared" si="1"/>
        <v>16471.2826565</v>
      </c>
      <c r="I10" s="13"/>
    </row>
    <row r="11" spans="1:9" ht="15.75" thickBot="1">
      <c r="A11" s="22">
        <v>1995</v>
      </c>
      <c r="B11" s="18">
        <f>'Form 1.1'!K11</f>
        <v>15915.299009999995</v>
      </c>
      <c r="C11" s="18">
        <v>1100.6040969999992</v>
      </c>
      <c r="D11" s="18">
        <f t="shared" si="0"/>
        <v>17015.903106999995</v>
      </c>
      <c r="E11" s="18">
        <v>4510.872822415114</v>
      </c>
      <c r="F11" s="18">
        <v>0</v>
      </c>
      <c r="G11" s="18">
        <v>391.96900999999997</v>
      </c>
      <c r="H11" s="18">
        <f t="shared" si="1"/>
        <v>16623.934096999994</v>
      </c>
      <c r="I11" s="13"/>
    </row>
    <row r="12" spans="1:9" ht="15.75" thickBot="1">
      <c r="A12" s="22">
        <v>1996</v>
      </c>
      <c r="B12" s="18">
        <f>'Form 1.1'!K12</f>
        <v>16434.430841999998</v>
      </c>
      <c r="C12" s="18">
        <v>1137.6210578999994</v>
      </c>
      <c r="D12" s="18">
        <f t="shared" si="0"/>
        <v>17572.051899899998</v>
      </c>
      <c r="E12" s="18">
        <v>5044.620561182742</v>
      </c>
      <c r="F12" s="18">
        <v>0</v>
      </c>
      <c r="G12" s="18">
        <v>388.999842</v>
      </c>
      <c r="H12" s="18">
        <f t="shared" si="1"/>
        <v>17183.052057899997</v>
      </c>
      <c r="I12" s="13"/>
    </row>
    <row r="13" spans="1:9" ht="15.75" thickBot="1">
      <c r="A13" s="22">
        <v>1997</v>
      </c>
      <c r="B13" s="18">
        <f>'Form 1.1'!K13</f>
        <v>17131.864593000006</v>
      </c>
      <c r="C13" s="18">
        <v>1187.4185945999998</v>
      </c>
      <c r="D13" s="18">
        <f t="shared" si="0"/>
        <v>18319.283187600005</v>
      </c>
      <c r="E13" s="18">
        <v>5125.903191900085</v>
      </c>
      <c r="F13" s="18">
        <v>0</v>
      </c>
      <c r="G13" s="18">
        <v>384.070593</v>
      </c>
      <c r="H13" s="18">
        <f t="shared" si="1"/>
        <v>17935.212594600005</v>
      </c>
      <c r="I13" s="13"/>
    </row>
    <row r="14" spans="1:9" ht="15.75" thickBot="1">
      <c r="A14" s="22">
        <v>1998</v>
      </c>
      <c r="B14" s="18">
        <f>'Form 1.1'!K14</f>
        <v>17613.758490320943</v>
      </c>
      <c r="C14" s="18">
        <v>1222.8430755437023</v>
      </c>
      <c r="D14" s="18">
        <f t="shared" si="0"/>
        <v>18836.601565864647</v>
      </c>
      <c r="E14" s="18">
        <v>4772.679424407242</v>
      </c>
      <c r="F14" s="18">
        <v>8.45931142188689E-05</v>
      </c>
      <c r="G14" s="18">
        <v>366.32442059311416</v>
      </c>
      <c r="H14" s="18">
        <f t="shared" si="1"/>
        <v>18470.27714527153</v>
      </c>
      <c r="I14" s="13"/>
    </row>
    <row r="15" spans="1:9" ht="15.75" thickBot="1">
      <c r="A15" s="22">
        <v>1999</v>
      </c>
      <c r="B15" s="18">
        <f>'Form 1.1'!K15</f>
        <v>18241.47547772668</v>
      </c>
      <c r="C15" s="18">
        <v>1270.0337539524314</v>
      </c>
      <c r="D15" s="18">
        <f t="shared" si="0"/>
        <v>19511.50923167911</v>
      </c>
      <c r="E15" s="18">
        <v>4746.474172196719</v>
      </c>
      <c r="F15" s="18">
        <v>0.0139260167740718</v>
      </c>
      <c r="G15" s="18">
        <v>328.44650801677403</v>
      </c>
      <c r="H15" s="18">
        <f t="shared" si="1"/>
        <v>19183.062723662333</v>
      </c>
      <c r="I15" s="13"/>
    </row>
    <row r="16" spans="1:8" ht="15.75" thickBot="1">
      <c r="A16" s="22">
        <v>2000</v>
      </c>
      <c r="B16" s="18">
        <f>'Form 1.1'!K16</f>
        <v>18783.613697586225</v>
      </c>
      <c r="C16" s="18">
        <v>1306.2826848091995</v>
      </c>
      <c r="D16" s="18">
        <f t="shared" si="0"/>
        <v>20089.896382395425</v>
      </c>
      <c r="E16" s="18">
        <v>4187.03112170138</v>
      </c>
      <c r="F16" s="18">
        <v>0.1033605862232051</v>
      </c>
      <c r="G16" s="18">
        <v>359.3163095862232</v>
      </c>
      <c r="H16" s="18">
        <f t="shared" si="1"/>
        <v>19730.580072809204</v>
      </c>
    </row>
    <row r="17" spans="1:8" ht="15.75" thickBot="1">
      <c r="A17" s="22">
        <v>2001</v>
      </c>
      <c r="B17" s="18">
        <f>'Form 1.1'!K17</f>
        <v>17836.54561680467</v>
      </c>
      <c r="C17" s="18">
        <v>1238.1375339453996</v>
      </c>
      <c r="D17" s="18">
        <f t="shared" si="0"/>
        <v>19074.68315075007</v>
      </c>
      <c r="E17" s="18">
        <v>4357.903648</v>
      </c>
      <c r="F17" s="18">
        <v>0.9041009478672319</v>
      </c>
      <c r="G17" s="18">
        <v>373.3928108046672</v>
      </c>
      <c r="H17" s="18">
        <f t="shared" si="1"/>
        <v>18701.2903399454</v>
      </c>
    </row>
    <row r="18" spans="1:8" ht="15.75" thickBot="1">
      <c r="A18" s="22">
        <v>2002</v>
      </c>
      <c r="B18" s="18">
        <f>'Form 1.1'!K18</f>
        <v>18274.31852891125</v>
      </c>
      <c r="C18" s="18">
        <v>1258.3915191494998</v>
      </c>
      <c r="D18" s="18">
        <f t="shared" si="0"/>
        <v>19532.71004806075</v>
      </c>
      <c r="E18" s="18">
        <v>4641.816708</v>
      </c>
      <c r="F18" s="18">
        <v>3.4012348912497883</v>
      </c>
      <c r="G18" s="18">
        <v>525.4959739112498</v>
      </c>
      <c r="H18" s="18">
        <f t="shared" si="1"/>
        <v>19007.214074149502</v>
      </c>
    </row>
    <row r="19" spans="1:8" ht="15.75" thickBot="1">
      <c r="A19" s="22">
        <v>2003</v>
      </c>
      <c r="B19" s="18">
        <f>'Form 1.1'!K19</f>
        <v>18979.429517698747</v>
      </c>
      <c r="C19" s="18">
        <v>1302.128963004099</v>
      </c>
      <c r="D19" s="18">
        <f t="shared" si="0"/>
        <v>20281.558480702846</v>
      </c>
      <c r="E19" s="18">
        <v>5136.834148679999</v>
      </c>
      <c r="F19" s="18">
        <v>8.49240075395371</v>
      </c>
      <c r="G19" s="18">
        <v>613.7177686987536</v>
      </c>
      <c r="H19" s="18">
        <f t="shared" si="1"/>
        <v>19667.840712004094</v>
      </c>
    </row>
    <row r="20" spans="1:8" ht="15.75" thickBot="1">
      <c r="A20" s="22">
        <v>2004</v>
      </c>
      <c r="B20" s="18">
        <f>'Form 1.1'!K20</f>
        <v>19988.84040641468</v>
      </c>
      <c r="C20" s="18">
        <v>1365.0076725028994</v>
      </c>
      <c r="D20" s="18">
        <f t="shared" si="0"/>
        <v>21353.84807891758</v>
      </c>
      <c r="E20" s="18">
        <v>5153.194508633199</v>
      </c>
      <c r="F20" s="18">
        <v>15.49146398218022</v>
      </c>
      <c r="G20" s="18">
        <v>736.2639254146821</v>
      </c>
      <c r="H20" s="18">
        <f t="shared" si="1"/>
        <v>20617.5841535029</v>
      </c>
    </row>
    <row r="21" spans="1:8" ht="15.75" thickBot="1">
      <c r="A21" s="22">
        <v>2005</v>
      </c>
      <c r="B21" s="18">
        <f>'Form 1.1'!K21</f>
        <v>20017.26118214781</v>
      </c>
      <c r="C21" s="18">
        <v>1362.2771951707998</v>
      </c>
      <c r="D21" s="18">
        <f t="shared" si="0"/>
        <v>21379.538377318608</v>
      </c>
      <c r="E21" s="18">
        <v>5094.710560946868</v>
      </c>
      <c r="F21" s="18">
        <v>24.3474800773924</v>
      </c>
      <c r="G21" s="18">
        <v>803.1963701478064</v>
      </c>
      <c r="H21" s="18">
        <f t="shared" si="1"/>
        <v>20576.342007170802</v>
      </c>
    </row>
    <row r="22" spans="1:8" ht="15.75" thickBot="1">
      <c r="A22" s="22">
        <v>2006</v>
      </c>
      <c r="B22" s="18">
        <f>'Form 1.1'!K22</f>
        <v>21090.807701926024</v>
      </c>
      <c r="C22" s="18">
        <v>1434.770960666599</v>
      </c>
      <c r="D22" s="18">
        <f t="shared" si="0"/>
        <v>22525.578662592623</v>
      </c>
      <c r="E22" s="18">
        <v>5215.6679882973995</v>
      </c>
      <c r="F22" s="18">
        <v>34.869442683922685</v>
      </c>
      <c r="G22" s="18">
        <v>854.2638279260225</v>
      </c>
      <c r="H22" s="18">
        <f t="shared" si="1"/>
        <v>21671.314834666602</v>
      </c>
    </row>
    <row r="23" spans="1:8" ht="15.75" thickBot="1">
      <c r="A23" s="22">
        <v>2007</v>
      </c>
      <c r="B23" s="18">
        <f>'Form 1.1'!K23</f>
        <v>21189.21558016486</v>
      </c>
      <c r="C23" s="18">
        <v>1437.5623124550991</v>
      </c>
      <c r="D23" s="18">
        <f t="shared" si="0"/>
        <v>22626.777892619957</v>
      </c>
      <c r="E23" s="18">
        <v>5244.547845562425</v>
      </c>
      <c r="F23" s="18">
        <v>48.632081041061824</v>
      </c>
      <c r="G23" s="18">
        <v>913.3014411648667</v>
      </c>
      <c r="H23" s="18">
        <f t="shared" si="1"/>
        <v>21713.47645145509</v>
      </c>
    </row>
    <row r="24" spans="1:8" ht="15.75" thickBot="1">
      <c r="A24" s="22">
        <v>2008</v>
      </c>
      <c r="B24" s="18">
        <f>'Form 1.1'!K24</f>
        <v>21567.862033636426</v>
      </c>
      <c r="C24" s="18">
        <v>1463.696989611299</v>
      </c>
      <c r="D24" s="18">
        <f t="shared" si="0"/>
        <v>23031.559023247726</v>
      </c>
      <c r="E24" s="18">
        <v>5671.9579482668005</v>
      </c>
      <c r="F24" s="18">
        <v>63.92255050255962</v>
      </c>
      <c r="G24" s="18">
        <v>923.334676636429</v>
      </c>
      <c r="H24" s="18">
        <f t="shared" si="1"/>
        <v>22108.224346611296</v>
      </c>
    </row>
    <row r="25" spans="1:8" ht="15.75" thickBot="1">
      <c r="A25" s="22">
        <v>2009</v>
      </c>
      <c r="B25" s="18">
        <f>'Form 1.1'!K25</f>
        <v>21028.384101643933</v>
      </c>
      <c r="C25" s="18">
        <v>1425.9935868934058</v>
      </c>
      <c r="D25" s="18">
        <f t="shared" si="0"/>
        <v>22454.377688537337</v>
      </c>
      <c r="E25" s="18">
        <v>5495.756475584133</v>
      </c>
      <c r="F25" s="18">
        <v>89.82867873366042</v>
      </c>
      <c r="G25" s="18">
        <v>915.6395756438417</v>
      </c>
      <c r="H25" s="18">
        <f t="shared" si="1"/>
        <v>21538.738112893494</v>
      </c>
    </row>
    <row r="26" spans="1:8" ht="15.75" thickBot="1">
      <c r="A26" s="22">
        <v>2010</v>
      </c>
      <c r="B26" s="18">
        <f>'Form 1.1'!K26</f>
        <v>20417.788799219143</v>
      </c>
      <c r="C26" s="18">
        <v>1381.4913509071057</v>
      </c>
      <c r="D26" s="18">
        <f t="shared" si="0"/>
        <v>21799.280150126247</v>
      </c>
      <c r="E26" s="18">
        <v>5532.7423745882925</v>
      </c>
      <c r="F26" s="18">
        <v>125.56825585032041</v>
      </c>
      <c r="G26" s="18">
        <v>932.72038021905</v>
      </c>
      <c r="H26" s="18">
        <f t="shared" si="1"/>
        <v>20866.5597699072</v>
      </c>
    </row>
    <row r="27" spans="1:8" ht="15.75" thickBot="1">
      <c r="A27" s="22">
        <v>2011</v>
      </c>
      <c r="B27" s="18">
        <f>'Form 1.1'!K27</f>
        <v>20470.004597064886</v>
      </c>
      <c r="C27" s="18">
        <v>1383.5787098662934</v>
      </c>
      <c r="D27" s="18">
        <f t="shared" si="0"/>
        <v>21853.58330693118</v>
      </c>
      <c r="E27" s="18">
        <v>5666.2983225265025</v>
      </c>
      <c r="F27" s="18">
        <v>177.42446205671962</v>
      </c>
      <c r="G27" s="18">
        <v>955.4952900649693</v>
      </c>
      <c r="H27" s="18">
        <f t="shared" si="1"/>
        <v>20898.08801686621</v>
      </c>
    </row>
    <row r="28" spans="1:8" ht="15.75" thickBot="1">
      <c r="A28" s="22">
        <v>2012</v>
      </c>
      <c r="B28" s="18">
        <f>'Form 1.1'!K28</f>
        <v>21052.40273025632</v>
      </c>
      <c r="C28" s="18">
        <v>1419.8220606597906</v>
      </c>
      <c r="D28" s="18">
        <f t="shared" si="0"/>
        <v>22472.22479091611</v>
      </c>
      <c r="E28" s="18">
        <v>5586.889705001238</v>
      </c>
      <c r="F28" s="18">
        <v>237.71862471607082</v>
      </c>
      <c r="G28" s="18">
        <v>1026.7037082564439</v>
      </c>
      <c r="H28" s="18">
        <f t="shared" si="1"/>
        <v>21445.521082659667</v>
      </c>
    </row>
    <row r="29" spans="1:8" ht="15.75" thickBot="1">
      <c r="A29" s="22">
        <v>2013</v>
      </c>
      <c r="B29" s="18">
        <f>'Form 1.1'!K29</f>
        <v>20895.9763032897</v>
      </c>
      <c r="C29" s="18">
        <v>1400.7494581914966</v>
      </c>
      <c r="D29" s="18">
        <f t="shared" si="0"/>
        <v>22296.725761481197</v>
      </c>
      <c r="E29" s="18">
        <v>5477.915842007225</v>
      </c>
      <c r="F29" s="18">
        <v>334.8795444465992</v>
      </c>
      <c r="G29" s="18">
        <v>1139.284368289734</v>
      </c>
      <c r="H29" s="18">
        <f t="shared" si="1"/>
        <v>21157.441393191464</v>
      </c>
    </row>
    <row r="30" spans="1:8" ht="15.75" thickBot="1">
      <c r="A30" s="22">
        <v>2014</v>
      </c>
      <c r="B30" s="18">
        <f>'Form 1.1'!K30</f>
        <v>21432.60132941003</v>
      </c>
      <c r="C30" s="18">
        <v>1426.221111516202</v>
      </c>
      <c r="D30" s="18">
        <f t="shared" si="0"/>
        <v>22858.822440926233</v>
      </c>
      <c r="E30" s="18">
        <v>5905.298331487152</v>
      </c>
      <c r="F30" s="18">
        <v>496.4392377987266</v>
      </c>
      <c r="G30" s="18">
        <v>1316.6477114099957</v>
      </c>
      <c r="H30" s="18">
        <f t="shared" si="1"/>
        <v>21542.17472951624</v>
      </c>
    </row>
    <row r="31" spans="1:8" ht="15.75" thickBot="1">
      <c r="A31" s="22">
        <v>2015</v>
      </c>
      <c r="B31" s="18">
        <f>'Form 1.1'!K31</f>
        <v>21520.390158921484</v>
      </c>
      <c r="C31" s="18">
        <v>1412.2425455061948</v>
      </c>
      <c r="D31" s="18">
        <f t="shared" si="0"/>
        <v>22932.632704427677</v>
      </c>
      <c r="E31" s="18">
        <v>6811.216138472282</v>
      </c>
      <c r="F31" s="18">
        <v>744.0689067115987</v>
      </c>
      <c r="G31" s="18">
        <v>1601.5954409215494</v>
      </c>
      <c r="H31" s="18">
        <f t="shared" si="1"/>
        <v>21331.03726350613</v>
      </c>
    </row>
    <row r="32" spans="1:8" ht="15.75" thickBot="1">
      <c r="A32" s="22">
        <v>2016</v>
      </c>
      <c r="B32" s="18">
        <f>'Form 1.1'!K32</f>
        <v>21137.791769407853</v>
      </c>
      <c r="C32" s="18">
        <v>1357.4389317103796</v>
      </c>
      <c r="D32" s="18">
        <f t="shared" si="0"/>
        <v>22495.230701118235</v>
      </c>
      <c r="E32" s="18">
        <v>7320.376491027587</v>
      </c>
      <c r="F32" s="18">
        <v>1129.148746270655</v>
      </c>
      <c r="G32" s="18">
        <v>1969.0880494078729</v>
      </c>
      <c r="H32" s="18">
        <f t="shared" si="1"/>
        <v>20526.14265171036</v>
      </c>
    </row>
    <row r="33" spans="1:8" ht="15.75" thickBot="1">
      <c r="A33" s="22">
        <v>2017</v>
      </c>
      <c r="B33" s="18">
        <f>'Form 1.1'!K33</f>
        <v>20886.177534841725</v>
      </c>
      <c r="C33" s="18">
        <v>1310.2271111283485</v>
      </c>
      <c r="D33" s="18">
        <f t="shared" si="0"/>
        <v>22196.404645970073</v>
      </c>
      <c r="E33" s="18">
        <v>7539.20721119534</v>
      </c>
      <c r="F33" s="18">
        <v>1473.108037715414</v>
      </c>
      <c r="G33" s="18">
        <v>2361.032029756079</v>
      </c>
      <c r="H33" s="18">
        <f t="shared" si="1"/>
        <v>19835.372616213994</v>
      </c>
    </row>
    <row r="34" spans="1:8" ht="15.75" thickBot="1">
      <c r="A34" s="22">
        <v>2018</v>
      </c>
      <c r="B34" s="18">
        <f>'Form 1.1'!K34</f>
        <v>21101.55643398963</v>
      </c>
      <c r="C34" s="18">
        <v>1289.1142274758786</v>
      </c>
      <c r="D34" s="18">
        <f t="shared" si="0"/>
        <v>22390.67066146551</v>
      </c>
      <c r="E34" s="18">
        <v>7637.803519257149</v>
      </c>
      <c r="F34" s="18">
        <v>1810.7642955548058</v>
      </c>
      <c r="G34" s="18">
        <v>2850.8882923324913</v>
      </c>
      <c r="H34" s="18">
        <f t="shared" si="1"/>
        <v>19539.782369133016</v>
      </c>
    </row>
    <row r="35" spans="1:8" ht="15.75" thickBot="1">
      <c r="A35" s="22">
        <v>2019</v>
      </c>
      <c r="B35" s="18">
        <f>'Form 1.1'!K35</f>
        <v>21366.655914979547</v>
      </c>
      <c r="C35" s="18">
        <v>1280.8435882484514</v>
      </c>
      <c r="D35" s="18">
        <f t="shared" si="0"/>
        <v>22647.499503228</v>
      </c>
      <c r="E35" s="18">
        <v>7709.075428274854</v>
      </c>
      <c r="F35" s="18">
        <v>2142.4126743494535</v>
      </c>
      <c r="G35" s="18">
        <v>3208.651816087719</v>
      </c>
      <c r="H35" s="18">
        <f t="shared" si="1"/>
        <v>19438.847687140278</v>
      </c>
    </row>
    <row r="36" spans="1:8" ht="15.75" thickBot="1">
      <c r="A36" s="22">
        <v>2020</v>
      </c>
      <c r="B36" s="18">
        <f>'Form 1.1'!K36</f>
        <v>21629.957650817672</v>
      </c>
      <c r="C36" s="18">
        <v>1274.3179446897364</v>
      </c>
      <c r="D36" s="18">
        <f t="shared" si="0"/>
        <v>22904.27559550741</v>
      </c>
      <c r="E36" s="18">
        <v>7777.506833861309</v>
      </c>
      <c r="F36" s="18">
        <v>2455.850583125864</v>
      </c>
      <c r="G36" s="18">
        <v>3539.441367282457</v>
      </c>
      <c r="H36" s="18">
        <f t="shared" si="1"/>
        <v>19364.834228224954</v>
      </c>
    </row>
    <row r="37" spans="1:8" ht="15.75" thickBot="1">
      <c r="A37" s="22">
        <v>2021</v>
      </c>
      <c r="B37" s="18">
        <f>'Form 1.1'!K37</f>
        <v>21908.240979296144</v>
      </c>
      <c r="C37" s="18">
        <v>1270.6757695206074</v>
      </c>
      <c r="D37" s="18">
        <f t="shared" si="0"/>
        <v>23178.91674881675</v>
      </c>
      <c r="E37" s="18">
        <v>7837.035049531023</v>
      </c>
      <c r="F37" s="18">
        <v>2744.1062845917327</v>
      </c>
      <c r="G37" s="18">
        <v>3843.875706301426</v>
      </c>
      <c r="H37" s="18">
        <f t="shared" si="1"/>
        <v>19335.041042515324</v>
      </c>
    </row>
    <row r="38" spans="1:8" ht="15.75" thickBot="1">
      <c r="A38" s="22">
        <v>2022</v>
      </c>
      <c r="B38" s="18">
        <f>'Form 1.1'!K38</f>
        <v>22382.15541538415</v>
      </c>
      <c r="C38" s="18">
        <v>1282.8007083290636</v>
      </c>
      <c r="D38" s="18">
        <f t="shared" si="0"/>
        <v>23664.956123713215</v>
      </c>
      <c r="E38" s="18">
        <v>7888.336577921906</v>
      </c>
      <c r="F38" s="18">
        <v>3004.6786540373564</v>
      </c>
      <c r="G38" s="18">
        <v>4119.471218015746</v>
      </c>
      <c r="H38" s="18">
        <f t="shared" si="1"/>
        <v>19545.48490569747</v>
      </c>
    </row>
    <row r="39" spans="1:8" ht="15.75" thickBot="1">
      <c r="A39" s="22">
        <v>2023</v>
      </c>
      <c r="B39" s="18">
        <f>'Form 1.1'!K39</f>
        <v>22702.79561942382</v>
      </c>
      <c r="C39" s="18">
        <v>1286.1290756831047</v>
      </c>
      <c r="D39" s="18">
        <f t="shared" si="0"/>
        <v>23988.924695106925</v>
      </c>
      <c r="E39" s="18">
        <v>7927.270635695782</v>
      </c>
      <c r="F39" s="18">
        <v>3238.087374356972</v>
      </c>
      <c r="G39" s="18">
        <v>4366.163919600863</v>
      </c>
      <c r="H39" s="18">
        <f t="shared" si="1"/>
        <v>19622.760775506064</v>
      </c>
    </row>
    <row r="40" spans="1:8" ht="15.75" thickBot="1">
      <c r="A40" s="22">
        <v>2024</v>
      </c>
      <c r="B40" s="18">
        <f>'Form 1.1'!K40</f>
        <v>23000.52501448443</v>
      </c>
      <c r="C40" s="18">
        <v>1289.5307512467864</v>
      </c>
      <c r="D40" s="18">
        <f t="shared" si="0"/>
        <v>24290.055765731217</v>
      </c>
      <c r="E40" s="18">
        <v>7954.791536294953</v>
      </c>
      <c r="F40" s="18">
        <v>3447.633057027872</v>
      </c>
      <c r="G40" s="18">
        <v>4588.440911294286</v>
      </c>
      <c r="H40" s="18">
        <f t="shared" si="1"/>
        <v>19701.61485443693</v>
      </c>
    </row>
    <row r="41" spans="1:8" ht="15.75" thickBot="1">
      <c r="A41" s="22">
        <v>2025</v>
      </c>
      <c r="B41" s="18">
        <f>'Form 1.1'!K41</f>
        <v>23256.74499966362</v>
      </c>
      <c r="C41" s="18">
        <v>1291.4318876992852</v>
      </c>
      <c r="D41" s="18">
        <f t="shared" si="0"/>
        <v>24548.176887362904</v>
      </c>
      <c r="E41" s="18">
        <v>7975.815727106819</v>
      </c>
      <c r="F41" s="18">
        <v>3638.0191790980075</v>
      </c>
      <c r="G41" s="18">
        <v>4790.177428452902</v>
      </c>
      <c r="H41" s="18">
        <f t="shared" si="1"/>
        <v>19757.999458910002</v>
      </c>
    </row>
    <row r="42" spans="1:8" ht="15.75" thickBot="1">
      <c r="A42" s="22">
        <v>2026</v>
      </c>
      <c r="B42" s="18">
        <f>'Form 1.1'!K42</f>
        <v>23495.34478754705</v>
      </c>
      <c r="C42" s="18">
        <v>1293.1305182039343</v>
      </c>
      <c r="D42" s="18">
        <f t="shared" si="0"/>
        <v>24788.475305750984</v>
      </c>
      <c r="E42" s="18">
        <v>7997.819936073218</v>
      </c>
      <c r="F42" s="18">
        <v>3814.817975973174</v>
      </c>
      <c r="G42" s="18">
        <v>4976.805095225427</v>
      </c>
      <c r="H42" s="18">
        <f t="shared" si="1"/>
        <v>19811.670210525557</v>
      </c>
    </row>
    <row r="43" spans="1:8" ht="15.75" thickBot="1">
      <c r="A43" s="22">
        <v>2027</v>
      </c>
      <c r="B43" s="18">
        <f>'Form 1.1'!K43</f>
        <v>23708.69486617967</v>
      </c>
      <c r="C43" s="18">
        <v>1293.4755141737267</v>
      </c>
      <c r="D43" s="18">
        <f t="shared" si="0"/>
        <v>25002.170380353396</v>
      </c>
      <c r="E43" s="18">
        <v>8019.596085428113</v>
      </c>
      <c r="F43" s="18">
        <v>3983.1191723168513</v>
      </c>
      <c r="G43" s="18">
        <v>5154.520427926995</v>
      </c>
      <c r="H43" s="18">
        <f t="shared" si="1"/>
        <v>19847.6499524264</v>
      </c>
    </row>
    <row r="44" spans="1:8" ht="15.75" thickBot="1">
      <c r="A44" s="22">
        <v>2028</v>
      </c>
      <c r="B44" s="18">
        <f>'Form 1.1'!K44</f>
        <v>23914.590158544324</v>
      </c>
      <c r="C44" s="18">
        <v>1293.309671252445</v>
      </c>
      <c r="D44" s="18">
        <f t="shared" si="0"/>
        <v>25207.89982979677</v>
      </c>
      <c r="E44" s="18">
        <v>8041.168112966407</v>
      </c>
      <c r="F44" s="18">
        <v>4148.152296250736</v>
      </c>
      <c r="G44" s="18">
        <v>5328.737130371188</v>
      </c>
      <c r="H44" s="18">
        <f t="shared" si="1"/>
        <v>19879.162699425582</v>
      </c>
    </row>
    <row r="45" spans="1:8" ht="15.75" thickBot="1">
      <c r="A45" s="22">
        <v>2029</v>
      </c>
      <c r="B45" s="18">
        <f>'Form 1.1'!K45</f>
        <v>24107.461333511445</v>
      </c>
      <c r="C45" s="18">
        <v>1291.6535175349713</v>
      </c>
      <c r="D45" s="18">
        <f t="shared" si="0"/>
        <v>25399.114851046415</v>
      </c>
      <c r="E45" s="18">
        <v>8019.596085428113</v>
      </c>
      <c r="F45" s="18">
        <v>4317.75270500626</v>
      </c>
      <c r="G45" s="18">
        <v>5507.457614225508</v>
      </c>
      <c r="H45" s="18">
        <f t="shared" si="1"/>
        <v>19891.65723682091</v>
      </c>
    </row>
    <row r="46" spans="1:8" ht="15.75" thickBot="1">
      <c r="A46" s="22">
        <v>2030</v>
      </c>
      <c r="B46" s="18">
        <f>'Form 1.1'!K46</f>
        <v>24294.695293241875</v>
      </c>
      <c r="C46" s="18">
        <v>1288.7120786921623</v>
      </c>
      <c r="D46" s="18">
        <f t="shared" si="0"/>
        <v>25583.407371934038</v>
      </c>
      <c r="E46" s="18">
        <v>8041.168112966407</v>
      </c>
      <c r="F46" s="18">
        <v>4496.384596871097</v>
      </c>
      <c r="G46" s="18">
        <v>5694.710670383868</v>
      </c>
      <c r="H46" s="18">
        <f t="shared" si="1"/>
        <v>19888.69670155017</v>
      </c>
    </row>
    <row r="47" spans="1:5" ht="15">
      <c r="A47" s="31" t="s">
        <v>0</v>
      </c>
      <c r="B47" s="31"/>
      <c r="C47" s="31"/>
      <c r="D47" s="31"/>
      <c r="E47" s="31"/>
    </row>
    <row r="48" spans="1:5" ht="13.5" customHeight="1">
      <c r="A48" s="31" t="s">
        <v>65</v>
      </c>
      <c r="B48" s="31"/>
      <c r="C48" s="31"/>
      <c r="D48" s="31"/>
      <c r="E48" s="31"/>
    </row>
    <row r="49" ht="13.5" customHeight="1">
      <c r="A49" s="20"/>
    </row>
    <row r="50" spans="1:8" ht="15.75">
      <c r="A50" s="32" t="s">
        <v>23</v>
      </c>
      <c r="B50" s="32"/>
      <c r="C50" s="32"/>
      <c r="D50" s="32"/>
      <c r="E50" s="32"/>
      <c r="F50" s="32"/>
      <c r="G50" s="32"/>
      <c r="H50" s="32"/>
    </row>
    <row r="51" spans="1:9" ht="15">
      <c r="A51" s="19" t="s">
        <v>24</v>
      </c>
      <c r="B51" s="11">
        <f>EXP((LN(B16/B6)/10))-1</f>
        <v>0.02372707026929577</v>
      </c>
      <c r="C51" s="11">
        <f aca="true" t="shared" si="2" ref="C51:H51">EXP((LN(C16/C6)/10))-1</f>
        <v>0.024972453770422565</v>
      </c>
      <c r="D51" s="11">
        <f t="shared" si="2"/>
        <v>0.023807543037178247</v>
      </c>
      <c r="E51" s="11">
        <f t="shared" si="2"/>
        <v>0.006452745013776129</v>
      </c>
      <c r="F51" s="12" t="s">
        <v>46</v>
      </c>
      <c r="G51" s="11">
        <f t="shared" si="2"/>
        <v>-0.02446548284744643</v>
      </c>
      <c r="H51" s="11">
        <f t="shared" si="2"/>
        <v>0.024972453770422787</v>
      </c>
      <c r="I51" s="11"/>
    </row>
    <row r="52" spans="1:9" ht="15">
      <c r="A52" s="19" t="s">
        <v>35</v>
      </c>
      <c r="B52" s="11">
        <f>EXP((LN(B32/B16)/16))-1</f>
        <v>0.007407150697268827</v>
      </c>
      <c r="C52" s="11">
        <f aca="true" t="shared" si="3" ref="C52:H52">EXP((LN(C32/C16)/16))-1</f>
        <v>0.002403779937762751</v>
      </c>
      <c r="D52" s="11">
        <f t="shared" si="3"/>
        <v>0.007092930057456703</v>
      </c>
      <c r="E52" s="11">
        <f t="shared" si="3"/>
        <v>0.03553361612776018</v>
      </c>
      <c r="F52" s="11">
        <f t="shared" si="3"/>
        <v>0.788132768981519</v>
      </c>
      <c r="G52" s="11">
        <f t="shared" si="3"/>
        <v>0.11217790479336998</v>
      </c>
      <c r="H52" s="11">
        <f t="shared" si="3"/>
        <v>0.0024736547512771434</v>
      </c>
      <c r="I52" s="11"/>
    </row>
    <row r="53" spans="1:9" ht="15">
      <c r="A53" s="19" t="s">
        <v>36</v>
      </c>
      <c r="B53" s="11">
        <f>EXP((LN(B36/B32)/4))-1</f>
        <v>0.005770778292951029</v>
      </c>
      <c r="C53" s="11">
        <f aca="true" t="shared" si="4" ref="C53:H53">EXP((LN(C36/C32)/4))-1</f>
        <v>-0.015673053051150743</v>
      </c>
      <c r="D53" s="11">
        <f t="shared" si="4"/>
        <v>0.004515233701034349</v>
      </c>
      <c r="E53" s="11">
        <f t="shared" si="4"/>
        <v>0.015258761206667026</v>
      </c>
      <c r="F53" s="11">
        <f t="shared" si="4"/>
        <v>0.21440262109015906</v>
      </c>
      <c r="G53" s="11">
        <f t="shared" si="4"/>
        <v>0.1578902487308549</v>
      </c>
      <c r="H53" s="11">
        <f t="shared" si="4"/>
        <v>-0.014454656815978795</v>
      </c>
      <c r="I53" s="11"/>
    </row>
    <row r="54" spans="1:9" ht="15">
      <c r="A54" s="19" t="s">
        <v>62</v>
      </c>
      <c r="B54" s="11">
        <f>EXP((LN(B46/B32)/14))-1</f>
        <v>0.009992127538796192</v>
      </c>
      <c r="C54" s="11">
        <f aca="true" t="shared" si="5" ref="C54:H54">EXP((LN(C46/C32)/14))-1</f>
        <v>-0.0037042974514911453</v>
      </c>
      <c r="D54" s="11">
        <f t="shared" si="5"/>
        <v>0.009230964527587426</v>
      </c>
      <c r="E54" s="11">
        <f t="shared" si="5"/>
        <v>0.006730592202737862</v>
      </c>
      <c r="F54" s="11">
        <f t="shared" si="5"/>
        <v>0.10373588808566137</v>
      </c>
      <c r="G54" s="11">
        <f t="shared" si="5"/>
        <v>0.07880592594220603</v>
      </c>
      <c r="H54" s="11">
        <f t="shared" si="5"/>
        <v>-0.00225087437437943</v>
      </c>
      <c r="I54" s="11"/>
    </row>
    <row r="55" ht="13.5" customHeight="1">
      <c r="A55" s="20"/>
    </row>
  </sheetData>
  <sheetProtection/>
  <mergeCells count="6">
    <mergeCell ref="A1:H1"/>
    <mergeCell ref="A2:K2"/>
    <mergeCell ref="A3:H3"/>
    <mergeCell ref="A47:E47"/>
    <mergeCell ref="A48:E48"/>
    <mergeCell ref="A50:H50"/>
  </mergeCells>
  <printOptions horizontalCentered="1"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zoomScale="80" zoomScaleNormal="80" zoomScalePageLayoutView="0" workbookViewId="0" topLeftCell="A1">
      <selection activeCell="A3" sqref="A3:K3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6" width="14.28125" style="1" bestFit="1" customWidth="1"/>
    <col min="7" max="7" width="20.00390625" style="1" bestFit="1" customWidth="1"/>
    <col min="8" max="8" width="20.00390625" style="1" customWidth="1"/>
    <col min="9" max="9" width="17.140625" style="1" bestFit="1" customWidth="1"/>
    <col min="10" max="10" width="17.140625" style="1" customWidth="1"/>
    <col min="11" max="11" width="17.140625" style="1" bestFit="1" customWidth="1"/>
    <col min="12" max="16384" width="9.140625" style="1" customWidth="1"/>
  </cols>
  <sheetData>
    <row r="1" spans="1:11" ht="15.75" customHeight="1">
      <c r="A1" s="30" t="s">
        <v>77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2" ht="15.75" customHeight="1">
      <c r="A2" s="28" t="s">
        <v>63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1" ht="15.75" customHeight="1">
      <c r="A3" s="30" t="s">
        <v>31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ht="10.5" customHeight="1" thickBot="1">
      <c r="A4" s="20"/>
    </row>
    <row r="5" spans="1:11" ht="27" thickBot="1">
      <c r="A5" s="21" t="s">
        <v>11</v>
      </c>
      <c r="B5" s="21" t="s">
        <v>68</v>
      </c>
      <c r="C5" s="21" t="s">
        <v>32</v>
      </c>
      <c r="D5" s="21" t="s">
        <v>27</v>
      </c>
      <c r="E5" s="21" t="s">
        <v>33</v>
      </c>
      <c r="F5" s="21" t="s">
        <v>29</v>
      </c>
      <c r="G5" s="21" t="s">
        <v>34</v>
      </c>
      <c r="H5" s="5" t="s">
        <v>51</v>
      </c>
      <c r="I5" s="21" t="s">
        <v>69</v>
      </c>
      <c r="J5" s="21" t="s">
        <v>70</v>
      </c>
      <c r="K5" s="21" t="s">
        <v>71</v>
      </c>
    </row>
    <row r="6" spans="1:11" ht="15.75" thickBot="1">
      <c r="A6" s="22">
        <v>1990</v>
      </c>
      <c r="B6" s="18">
        <v>2794.8224967299625</v>
      </c>
      <c r="C6" s="18">
        <v>260.8467152832718</v>
      </c>
      <c r="D6" s="18">
        <f>B6+C6</f>
        <v>3055.6692120132343</v>
      </c>
      <c r="E6" s="18">
        <v>77.66921252921537</v>
      </c>
      <c r="F6" s="18">
        <v>0</v>
      </c>
      <c r="G6" s="18">
        <f>E6+F6</f>
        <v>77.66921252921537</v>
      </c>
      <c r="H6" s="18">
        <v>0</v>
      </c>
      <c r="I6" s="18">
        <f>D6-G6-H6</f>
        <v>2977.999999484019</v>
      </c>
      <c r="J6" s="18">
        <v>0</v>
      </c>
      <c r="K6" s="24">
        <f>I6+J6</f>
        <v>2977.999999484019</v>
      </c>
    </row>
    <row r="7" spans="1:11" ht="15.75" thickBot="1">
      <c r="A7" s="22">
        <v>1991</v>
      </c>
      <c r="B7" s="18">
        <v>2821.2113904656244</v>
      </c>
      <c r="C7" s="18">
        <v>263.29927007964625</v>
      </c>
      <c r="D7" s="18">
        <f aca="true" t="shared" si="0" ref="D7:D46">B7+C7</f>
        <v>3084.5106605452706</v>
      </c>
      <c r="E7" s="18">
        <v>78.51066046930933</v>
      </c>
      <c r="F7" s="18">
        <v>0</v>
      </c>
      <c r="G7" s="18">
        <f aca="true" t="shared" si="1" ref="G7:G46">E7+F7</f>
        <v>78.51066046930933</v>
      </c>
      <c r="H7" s="18">
        <v>0</v>
      </c>
      <c r="I7" s="18">
        <f aca="true" t="shared" si="2" ref="I7:I46">D7-G7-H7</f>
        <v>3006.0000000759615</v>
      </c>
      <c r="J7" s="18">
        <v>0</v>
      </c>
      <c r="K7" s="24">
        <f aca="true" t="shared" si="3" ref="K7:K46">I7+J7</f>
        <v>3006.0000000759615</v>
      </c>
    </row>
    <row r="8" spans="1:11" ht="15.75" thickBot="1">
      <c r="A8" s="22">
        <v>1992</v>
      </c>
      <c r="B8" s="18">
        <v>3071.367048258271</v>
      </c>
      <c r="C8" s="18">
        <v>287.7372262790832</v>
      </c>
      <c r="D8" s="18">
        <f t="shared" si="0"/>
        <v>3359.1042745373543</v>
      </c>
      <c r="E8" s="18">
        <v>74.10427451782186</v>
      </c>
      <c r="F8" s="18">
        <v>0</v>
      </c>
      <c r="G8" s="18">
        <f t="shared" si="1"/>
        <v>74.10427451782186</v>
      </c>
      <c r="H8" s="18">
        <v>0</v>
      </c>
      <c r="I8" s="18">
        <f t="shared" si="2"/>
        <v>3285.0000000195323</v>
      </c>
      <c r="J8" s="18">
        <v>0</v>
      </c>
      <c r="K8" s="24">
        <f t="shared" si="3"/>
        <v>3285.0000000195323</v>
      </c>
    </row>
    <row r="9" spans="1:11" ht="15.75" thickBot="1">
      <c r="A9" s="22">
        <v>1993</v>
      </c>
      <c r="B9" s="18">
        <v>2671.0616172839395</v>
      </c>
      <c r="C9" s="18">
        <v>249.8978101519183</v>
      </c>
      <c r="D9" s="18">
        <f t="shared" si="0"/>
        <v>2920.959427435858</v>
      </c>
      <c r="E9" s="18">
        <v>67.95942820145846</v>
      </c>
      <c r="F9" s="18">
        <v>0</v>
      </c>
      <c r="G9" s="18">
        <f t="shared" si="1"/>
        <v>67.95942820145846</v>
      </c>
      <c r="H9" s="18">
        <v>0</v>
      </c>
      <c r="I9" s="18">
        <f t="shared" si="2"/>
        <v>2852.999999234399</v>
      </c>
      <c r="J9" s="18">
        <v>0</v>
      </c>
      <c r="K9" s="24">
        <f t="shared" si="3"/>
        <v>2852.999999234399</v>
      </c>
    </row>
    <row r="10" spans="1:11" ht="15.75" thickBot="1">
      <c r="A10" s="22">
        <v>1994</v>
      </c>
      <c r="B10" s="18">
        <v>3077.727606588718</v>
      </c>
      <c r="C10" s="18">
        <v>289.13868615155206</v>
      </c>
      <c r="D10" s="18">
        <f t="shared" si="0"/>
        <v>3366.86629274027</v>
      </c>
      <c r="E10" s="18">
        <v>65.86629251005255</v>
      </c>
      <c r="F10" s="18">
        <v>0.00238296495752559</v>
      </c>
      <c r="G10" s="18">
        <f t="shared" si="1"/>
        <v>65.86867547501006</v>
      </c>
      <c r="H10" s="18">
        <v>0</v>
      </c>
      <c r="I10" s="18">
        <f t="shared" si="2"/>
        <v>3300.99761726526</v>
      </c>
      <c r="J10" s="18">
        <v>0</v>
      </c>
      <c r="K10" s="24">
        <f t="shared" si="3"/>
        <v>3300.99761726526</v>
      </c>
    </row>
    <row r="11" spans="1:11" ht="15.75" thickBot="1">
      <c r="A11" s="22">
        <v>1995</v>
      </c>
      <c r="B11" s="18">
        <v>3040.492358590575</v>
      </c>
      <c r="C11" s="18">
        <v>285.54744518568486</v>
      </c>
      <c r="D11" s="18">
        <f t="shared" si="0"/>
        <v>3326.0398037762598</v>
      </c>
      <c r="E11" s="18">
        <v>66.03980457302536</v>
      </c>
      <c r="F11" s="18">
        <v>0.0126296954058582</v>
      </c>
      <c r="G11" s="18">
        <f t="shared" si="1"/>
        <v>66.05243426843123</v>
      </c>
      <c r="H11" s="18">
        <v>0</v>
      </c>
      <c r="I11" s="18">
        <f t="shared" si="2"/>
        <v>3259.9873695078286</v>
      </c>
      <c r="J11" s="18">
        <v>0</v>
      </c>
      <c r="K11" s="24">
        <f t="shared" si="3"/>
        <v>3259.9873695078286</v>
      </c>
    </row>
    <row r="12" spans="1:11" ht="15.75" thickBot="1">
      <c r="A12" s="22">
        <v>1996</v>
      </c>
      <c r="B12" s="18">
        <v>3080.7981371515148</v>
      </c>
      <c r="C12" s="18">
        <v>289.4890510827181</v>
      </c>
      <c r="D12" s="18">
        <f t="shared" si="0"/>
        <v>3370.287188234233</v>
      </c>
      <c r="E12" s="18">
        <v>65.28718837320244</v>
      </c>
      <c r="F12" s="18">
        <v>0.0125665469288289</v>
      </c>
      <c r="G12" s="18">
        <f t="shared" si="1"/>
        <v>65.29975492013126</v>
      </c>
      <c r="H12" s="18">
        <v>0</v>
      </c>
      <c r="I12" s="18">
        <f t="shared" si="2"/>
        <v>3304.9874333141015</v>
      </c>
      <c r="J12" s="18">
        <v>0</v>
      </c>
      <c r="K12" s="24">
        <f t="shared" si="3"/>
        <v>3304.9874333141015</v>
      </c>
    </row>
    <row r="13" spans="1:11" ht="15.75" thickBot="1">
      <c r="A13" s="22">
        <v>1997</v>
      </c>
      <c r="B13" s="18">
        <v>3422.99066506221</v>
      </c>
      <c r="C13" s="18">
        <v>322.4233577327036</v>
      </c>
      <c r="D13" s="18">
        <f t="shared" si="0"/>
        <v>3745.4140227949138</v>
      </c>
      <c r="E13" s="18">
        <v>64.41402201322151</v>
      </c>
      <c r="F13" s="18">
        <v>0.0125037141941847</v>
      </c>
      <c r="G13" s="18">
        <f t="shared" si="1"/>
        <v>64.4265257274157</v>
      </c>
      <c r="H13" s="18">
        <v>0</v>
      </c>
      <c r="I13" s="18">
        <f t="shared" si="2"/>
        <v>3680.987497067498</v>
      </c>
      <c r="J13" s="18">
        <v>0</v>
      </c>
      <c r="K13" s="24">
        <f t="shared" si="3"/>
        <v>3680.987497067498</v>
      </c>
    </row>
    <row r="14" spans="1:11" ht="15.75" thickBot="1">
      <c r="A14" s="22">
        <v>1998</v>
      </c>
      <c r="B14" s="18">
        <v>3674.4645324959606</v>
      </c>
      <c r="C14" s="18">
        <v>346.86131387651267</v>
      </c>
      <c r="D14" s="18">
        <f t="shared" si="0"/>
        <v>4021.3258463724733</v>
      </c>
      <c r="E14" s="18">
        <v>61.32584628228709</v>
      </c>
      <c r="F14" s="18">
        <v>0.0793563242101145</v>
      </c>
      <c r="G14" s="18">
        <f t="shared" si="1"/>
        <v>61.405202606497205</v>
      </c>
      <c r="H14" s="18">
        <v>0</v>
      </c>
      <c r="I14" s="18">
        <f t="shared" si="2"/>
        <v>3959.920643765976</v>
      </c>
      <c r="J14" s="18">
        <v>0</v>
      </c>
      <c r="K14" s="24">
        <f t="shared" si="3"/>
        <v>3959.920643765976</v>
      </c>
    </row>
    <row r="15" spans="1:11" ht="15.75" thickBot="1">
      <c r="A15" s="22">
        <v>1999</v>
      </c>
      <c r="B15" s="18">
        <v>3345.0677119413053</v>
      </c>
      <c r="C15" s="18">
        <v>315.85402859697524</v>
      </c>
      <c r="D15" s="18">
        <f t="shared" si="0"/>
        <v>3660.9217405382806</v>
      </c>
      <c r="E15" s="18">
        <v>54.91516237306624</v>
      </c>
      <c r="F15" s="18">
        <v>0.00641834975120275</v>
      </c>
      <c r="G15" s="18">
        <f t="shared" si="1"/>
        <v>54.92158072281744</v>
      </c>
      <c r="H15" s="18">
        <v>0</v>
      </c>
      <c r="I15" s="18">
        <f t="shared" si="2"/>
        <v>3606.000159815463</v>
      </c>
      <c r="J15" s="18">
        <v>0</v>
      </c>
      <c r="K15" s="24">
        <f t="shared" si="3"/>
        <v>3606.000159815463</v>
      </c>
    </row>
    <row r="16" spans="1:11" ht="15.75" thickBot="1">
      <c r="A16" s="22">
        <v>2000</v>
      </c>
      <c r="B16" s="18">
        <v>3239.651864785168</v>
      </c>
      <c r="C16" s="18">
        <v>305.2555650287227</v>
      </c>
      <c r="D16" s="18">
        <f t="shared" si="0"/>
        <v>3544.9074298138908</v>
      </c>
      <c r="E16" s="18">
        <v>59.865017208478164</v>
      </c>
      <c r="F16" s="18">
        <v>0.0413785274946616</v>
      </c>
      <c r="G16" s="18">
        <f t="shared" si="1"/>
        <v>59.90639573597283</v>
      </c>
      <c r="H16" s="18">
        <v>0</v>
      </c>
      <c r="I16" s="18">
        <f t="shared" si="2"/>
        <v>3485.001034077918</v>
      </c>
      <c r="J16" s="18">
        <v>0</v>
      </c>
      <c r="K16" s="24">
        <f t="shared" si="3"/>
        <v>3485.001034077918</v>
      </c>
    </row>
    <row r="17" spans="1:11" ht="15.75" thickBot="1">
      <c r="A17" s="22">
        <v>2001</v>
      </c>
      <c r="B17" s="18">
        <v>2999.505714484585</v>
      </c>
      <c r="C17" s="18">
        <v>282.4679999842174</v>
      </c>
      <c r="D17" s="18">
        <f t="shared" si="0"/>
        <v>3281.9737144688024</v>
      </c>
      <c r="E17" s="18">
        <v>56.770692776686374</v>
      </c>
      <c r="F17" s="18">
        <v>0.360021872298948</v>
      </c>
      <c r="G17" s="18">
        <f t="shared" si="1"/>
        <v>57.130714648985325</v>
      </c>
      <c r="H17" s="18">
        <v>0</v>
      </c>
      <c r="I17" s="18">
        <f t="shared" si="2"/>
        <v>3224.842999819817</v>
      </c>
      <c r="J17" s="18">
        <v>0</v>
      </c>
      <c r="K17" s="24">
        <f t="shared" si="3"/>
        <v>3224.842999819817</v>
      </c>
    </row>
    <row r="18" spans="1:11" ht="15.75" thickBot="1">
      <c r="A18" s="22">
        <v>2002</v>
      </c>
      <c r="B18" s="18">
        <v>3314.0964180920455</v>
      </c>
      <c r="C18" s="18">
        <v>310.16318402831666</v>
      </c>
      <c r="D18" s="18">
        <f t="shared" si="0"/>
        <v>3624.259602120362</v>
      </c>
      <c r="E18" s="18">
        <v>82.04254144190107</v>
      </c>
      <c r="F18" s="18">
        <v>1.18737635517871</v>
      </c>
      <c r="G18" s="18">
        <f t="shared" si="1"/>
        <v>83.22991779707978</v>
      </c>
      <c r="H18" s="18">
        <v>0</v>
      </c>
      <c r="I18" s="18">
        <f t="shared" si="2"/>
        <v>3541.0296843232823</v>
      </c>
      <c r="J18" s="18">
        <v>0</v>
      </c>
      <c r="K18" s="24">
        <f t="shared" si="3"/>
        <v>3541.0296843232823</v>
      </c>
    </row>
    <row r="19" spans="1:11" ht="15.75" thickBot="1">
      <c r="A19" s="22">
        <v>2003</v>
      </c>
      <c r="B19" s="18">
        <v>3654.503506029559</v>
      </c>
      <c r="C19" s="18">
        <v>341.46752757101194</v>
      </c>
      <c r="D19" s="18">
        <f t="shared" si="0"/>
        <v>3995.971033600571</v>
      </c>
      <c r="E19" s="18">
        <v>94.0725255690841</v>
      </c>
      <c r="F19" s="18">
        <v>3.47756826243669</v>
      </c>
      <c r="G19" s="18">
        <f t="shared" si="1"/>
        <v>97.5500938315208</v>
      </c>
      <c r="H19" s="18">
        <v>0</v>
      </c>
      <c r="I19" s="18">
        <f t="shared" si="2"/>
        <v>3898.42093976905</v>
      </c>
      <c r="J19" s="18">
        <v>0</v>
      </c>
      <c r="K19" s="24">
        <f t="shared" si="3"/>
        <v>3898.42093976905</v>
      </c>
    </row>
    <row r="20" spans="1:11" ht="15.75" thickBot="1">
      <c r="A20" s="22">
        <v>2004</v>
      </c>
      <c r="B20" s="18">
        <v>3829.6684301477007</v>
      </c>
      <c r="C20" s="18">
        <v>356.7042017661488</v>
      </c>
      <c r="D20" s="18">
        <f t="shared" si="0"/>
        <v>4186.37263191385</v>
      </c>
      <c r="E20" s="18">
        <v>108.32084798173425</v>
      </c>
      <c r="F20" s="18">
        <v>5.67881376858669</v>
      </c>
      <c r="G20" s="18">
        <f t="shared" si="1"/>
        <v>113.99966175032094</v>
      </c>
      <c r="H20" s="18">
        <v>0</v>
      </c>
      <c r="I20" s="18">
        <f t="shared" si="2"/>
        <v>4072.3729701635284</v>
      </c>
      <c r="J20" s="18">
        <v>0</v>
      </c>
      <c r="K20" s="24">
        <f t="shared" si="3"/>
        <v>4072.3729701635284</v>
      </c>
    </row>
    <row r="21" spans="1:11" ht="15.75" thickBot="1">
      <c r="A21" s="22">
        <v>2005</v>
      </c>
      <c r="B21" s="18">
        <v>3831.9473682401876</v>
      </c>
      <c r="C21" s="18">
        <v>356.02306011657856</v>
      </c>
      <c r="D21" s="18">
        <f t="shared" si="0"/>
        <v>4187.970428356766</v>
      </c>
      <c r="E21" s="18">
        <v>114.10967152829451</v>
      </c>
      <c r="F21" s="18">
        <v>9.26415383086898</v>
      </c>
      <c r="G21" s="18">
        <f t="shared" si="1"/>
        <v>123.37382535916349</v>
      </c>
      <c r="H21" s="18">
        <v>0</v>
      </c>
      <c r="I21" s="18">
        <f t="shared" si="2"/>
        <v>4064.5966029976025</v>
      </c>
      <c r="J21" s="18">
        <v>0</v>
      </c>
      <c r="K21" s="24">
        <f t="shared" si="3"/>
        <v>4064.5966029976025</v>
      </c>
    </row>
    <row r="22" spans="1:11" ht="15.75" thickBot="1">
      <c r="A22" s="22">
        <v>2006</v>
      </c>
      <c r="B22" s="18">
        <v>4219.317089207644</v>
      </c>
      <c r="C22" s="18">
        <v>391.90349889675326</v>
      </c>
      <c r="D22" s="18">
        <f t="shared" si="0"/>
        <v>4611.220588104397</v>
      </c>
      <c r="E22" s="18">
        <v>124.08451516550244</v>
      </c>
      <c r="F22" s="18">
        <v>12.9044605343021</v>
      </c>
      <c r="G22" s="18">
        <f t="shared" si="1"/>
        <v>136.98897569980454</v>
      </c>
      <c r="H22" s="18">
        <v>0</v>
      </c>
      <c r="I22" s="18">
        <f t="shared" si="2"/>
        <v>4474.231612404593</v>
      </c>
      <c r="J22" s="18">
        <v>0</v>
      </c>
      <c r="K22" s="24">
        <f t="shared" si="3"/>
        <v>4474.231612404593</v>
      </c>
    </row>
    <row r="23" spans="1:11" ht="15.75" thickBot="1">
      <c r="A23" s="22">
        <v>2007</v>
      </c>
      <c r="B23" s="18">
        <v>4378.14674353138</v>
      </c>
      <c r="C23" s="18">
        <v>406.6589235877791</v>
      </c>
      <c r="D23" s="18">
        <f t="shared" si="0"/>
        <v>4784.805667119159</v>
      </c>
      <c r="E23" s="18">
        <v>124.70119038229487</v>
      </c>
      <c r="F23" s="18">
        <v>17.4150991097209</v>
      </c>
      <c r="G23" s="18">
        <f t="shared" si="1"/>
        <v>142.11628949201577</v>
      </c>
      <c r="H23" s="18">
        <v>0</v>
      </c>
      <c r="I23" s="18">
        <f t="shared" si="2"/>
        <v>4642.689377627143</v>
      </c>
      <c r="J23" s="18">
        <v>0</v>
      </c>
      <c r="K23" s="24">
        <f t="shared" si="3"/>
        <v>4642.689377627143</v>
      </c>
    </row>
    <row r="24" spans="1:11" ht="15.75" thickBot="1">
      <c r="A24" s="22">
        <v>2008</v>
      </c>
      <c r="B24" s="18">
        <v>4119.426219911842</v>
      </c>
      <c r="C24" s="18">
        <v>381.1593308250549</v>
      </c>
      <c r="D24" s="18">
        <f t="shared" si="0"/>
        <v>4500.585550736897</v>
      </c>
      <c r="E24" s="18">
        <v>125.6554388402965</v>
      </c>
      <c r="F24" s="18">
        <v>23.3610849772313</v>
      </c>
      <c r="G24" s="18">
        <f t="shared" si="1"/>
        <v>149.0165238175278</v>
      </c>
      <c r="H24" s="18">
        <v>0</v>
      </c>
      <c r="I24" s="18">
        <f t="shared" si="2"/>
        <v>4351.569026919369</v>
      </c>
      <c r="J24" s="18">
        <v>0</v>
      </c>
      <c r="K24" s="24">
        <f t="shared" si="3"/>
        <v>4351.569026919369</v>
      </c>
    </row>
    <row r="25" spans="1:11" ht="15.75" thickBot="1">
      <c r="A25" s="22">
        <v>2009</v>
      </c>
      <c r="B25" s="18">
        <v>4242.513633452889</v>
      </c>
      <c r="C25" s="18">
        <v>392.6538225000377</v>
      </c>
      <c r="D25" s="18">
        <f t="shared" si="0"/>
        <v>4635.1674559529265</v>
      </c>
      <c r="E25" s="18">
        <v>120.45739694760543</v>
      </c>
      <c r="F25" s="18">
        <v>31.9122521298989</v>
      </c>
      <c r="G25" s="18">
        <f t="shared" si="1"/>
        <v>152.36964907750433</v>
      </c>
      <c r="H25" s="18">
        <v>0</v>
      </c>
      <c r="I25" s="18">
        <f t="shared" si="2"/>
        <v>4482.797806875422</v>
      </c>
      <c r="J25" s="18">
        <v>0</v>
      </c>
      <c r="K25" s="24">
        <f t="shared" si="3"/>
        <v>4482.797806875422</v>
      </c>
    </row>
    <row r="26" spans="1:11" ht="15.75" thickBot="1">
      <c r="A26" s="22">
        <v>2010</v>
      </c>
      <c r="B26" s="18">
        <v>4442.295452784841</v>
      </c>
      <c r="C26" s="18">
        <v>410.6392734759929</v>
      </c>
      <c r="D26" s="18">
        <f t="shared" si="0"/>
        <v>4852.9347262608335</v>
      </c>
      <c r="E26" s="18">
        <v>119.53480920854747</v>
      </c>
      <c r="F26" s="18">
        <v>45.2682115346993</v>
      </c>
      <c r="G26" s="18">
        <f t="shared" si="1"/>
        <v>164.80302074324678</v>
      </c>
      <c r="H26" s="18">
        <v>0</v>
      </c>
      <c r="I26" s="18">
        <f t="shared" si="2"/>
        <v>4688.131705517587</v>
      </c>
      <c r="J26" s="18">
        <v>0</v>
      </c>
      <c r="K26" s="24">
        <f t="shared" si="3"/>
        <v>4688.131705517587</v>
      </c>
    </row>
    <row r="27" spans="1:11" ht="15.75" thickBot="1">
      <c r="A27" s="22">
        <v>2011</v>
      </c>
      <c r="B27" s="18">
        <v>4151.405322055867</v>
      </c>
      <c r="C27" s="18">
        <v>381.60001909597577</v>
      </c>
      <c r="D27" s="18">
        <f t="shared" si="0"/>
        <v>4533.005341151843</v>
      </c>
      <c r="E27" s="18">
        <v>112.39625147040739</v>
      </c>
      <c r="F27" s="18">
        <v>64.0088716690447</v>
      </c>
      <c r="G27" s="18">
        <f t="shared" si="1"/>
        <v>176.4051231394521</v>
      </c>
      <c r="H27" s="18">
        <v>0</v>
      </c>
      <c r="I27" s="18">
        <f t="shared" si="2"/>
        <v>4356.6002180123905</v>
      </c>
      <c r="J27" s="18">
        <v>0</v>
      </c>
      <c r="K27" s="24">
        <f t="shared" si="3"/>
        <v>4356.6002180123905</v>
      </c>
    </row>
    <row r="28" spans="1:11" ht="15.75" thickBot="1">
      <c r="A28" s="22">
        <v>2012</v>
      </c>
      <c r="B28" s="18">
        <v>4418.137417825144</v>
      </c>
      <c r="C28" s="18">
        <v>404.85495612802333</v>
      </c>
      <c r="D28" s="18">
        <f t="shared" si="0"/>
        <v>4822.992373953168</v>
      </c>
      <c r="E28" s="18">
        <v>117.1349597738353</v>
      </c>
      <c r="F28" s="18">
        <v>83.7633317177374</v>
      </c>
      <c r="G28" s="18">
        <f t="shared" si="1"/>
        <v>200.8982914915727</v>
      </c>
      <c r="H28" s="18">
        <v>0</v>
      </c>
      <c r="I28" s="18">
        <f t="shared" si="2"/>
        <v>4622.0940824615955</v>
      </c>
      <c r="J28" s="18">
        <v>0</v>
      </c>
      <c r="K28" s="24">
        <f t="shared" si="3"/>
        <v>4622.0940824615955</v>
      </c>
    </row>
    <row r="29" spans="1:11" ht="15.75" thickBot="1">
      <c r="A29" s="22">
        <v>2013</v>
      </c>
      <c r="B29" s="18">
        <v>4513.287301069602</v>
      </c>
      <c r="C29" s="18">
        <v>410.0173029482539</v>
      </c>
      <c r="D29" s="18">
        <f t="shared" si="0"/>
        <v>4923.304604017856</v>
      </c>
      <c r="E29" s="18">
        <v>121.03861233240656</v>
      </c>
      <c r="F29" s="18">
        <v>121.23511635955</v>
      </c>
      <c r="G29" s="18">
        <f t="shared" si="1"/>
        <v>242.27372869195656</v>
      </c>
      <c r="H29" s="18">
        <v>0</v>
      </c>
      <c r="I29" s="18">
        <f t="shared" si="2"/>
        <v>4681.0308753259</v>
      </c>
      <c r="J29" s="18">
        <v>0</v>
      </c>
      <c r="K29" s="24">
        <f t="shared" si="3"/>
        <v>4681.0308753259</v>
      </c>
    </row>
    <row r="30" spans="1:11" ht="15.75" thickBot="1">
      <c r="A30" s="22">
        <v>2014</v>
      </c>
      <c r="B30" s="18">
        <v>4829.624773407928</v>
      </c>
      <c r="C30" s="18">
        <v>435.0187130719178</v>
      </c>
      <c r="D30" s="18">
        <f t="shared" si="0"/>
        <v>5264.643486479846</v>
      </c>
      <c r="E30" s="18">
        <v>119.63431519855118</v>
      </c>
      <c r="F30" s="18">
        <v>178.54553037691</v>
      </c>
      <c r="G30" s="18">
        <f t="shared" si="1"/>
        <v>298.1798455754612</v>
      </c>
      <c r="H30" s="18">
        <v>33.72</v>
      </c>
      <c r="I30" s="18">
        <f t="shared" si="2"/>
        <v>4932.743640904384</v>
      </c>
      <c r="J30" s="18">
        <v>0</v>
      </c>
      <c r="K30" s="24">
        <f t="shared" si="3"/>
        <v>4932.743640904384</v>
      </c>
    </row>
    <row r="31" spans="1:11" ht="15.75" thickBot="1">
      <c r="A31" s="22">
        <v>2015</v>
      </c>
      <c r="B31" s="18">
        <v>4791.104184182968</v>
      </c>
      <c r="C31" s="18">
        <v>422.08345011936945</v>
      </c>
      <c r="D31" s="18">
        <f t="shared" si="0"/>
        <v>5213.187634302338</v>
      </c>
      <c r="E31" s="18">
        <v>122.95935759402676</v>
      </c>
      <c r="F31" s="18">
        <v>271.442221178841</v>
      </c>
      <c r="G31" s="18">
        <f t="shared" si="1"/>
        <v>394.40157877286777</v>
      </c>
      <c r="H31" s="18">
        <v>30.700000000000003</v>
      </c>
      <c r="I31" s="18">
        <f t="shared" si="2"/>
        <v>4788.08605552947</v>
      </c>
      <c r="J31" s="18">
        <v>0</v>
      </c>
      <c r="K31" s="24">
        <f t="shared" si="3"/>
        <v>4788.08605552947</v>
      </c>
    </row>
    <row r="32" spans="1:11" ht="15.75" thickBot="1">
      <c r="A32" s="22">
        <v>2016</v>
      </c>
      <c r="B32" s="18">
        <v>4443.079295988878</v>
      </c>
      <c r="C32" s="18">
        <v>376.38811070890915</v>
      </c>
      <c r="D32" s="18">
        <f t="shared" si="0"/>
        <v>4819.467406697787</v>
      </c>
      <c r="E32" s="18">
        <v>118.46591903636431</v>
      </c>
      <c r="F32" s="18">
        <v>403.903890401388</v>
      </c>
      <c r="G32" s="18">
        <f t="shared" si="1"/>
        <v>522.3698094377523</v>
      </c>
      <c r="H32" s="18">
        <v>60.92</v>
      </c>
      <c r="I32" s="18">
        <f t="shared" si="2"/>
        <v>4236.177597260034</v>
      </c>
      <c r="J32" s="18">
        <v>0</v>
      </c>
      <c r="K32" s="24">
        <f t="shared" si="3"/>
        <v>4236.177597260034</v>
      </c>
    </row>
    <row r="33" spans="1:11" ht="15.75" thickBot="1">
      <c r="A33" s="22">
        <v>2017</v>
      </c>
      <c r="B33" s="18">
        <v>4407.306378085099</v>
      </c>
      <c r="C33" s="18">
        <v>370.5420459954512</v>
      </c>
      <c r="D33" s="18">
        <f t="shared" si="0"/>
        <v>4777.84842408055</v>
      </c>
      <c r="E33" s="18">
        <v>134.40250386204025</v>
      </c>
      <c r="F33" s="18">
        <v>470.256403355005</v>
      </c>
      <c r="G33" s="18">
        <f t="shared" si="1"/>
        <v>604.6589072170452</v>
      </c>
      <c r="H33" s="18">
        <v>18.039153808493605</v>
      </c>
      <c r="I33" s="18">
        <f t="shared" si="2"/>
        <v>4155.150363055011</v>
      </c>
      <c r="J33" s="18">
        <v>0</v>
      </c>
      <c r="K33" s="24">
        <f t="shared" si="3"/>
        <v>4155.150363055011</v>
      </c>
    </row>
    <row r="34" spans="1:11" ht="15.75" thickBot="1">
      <c r="A34" s="22">
        <v>2018</v>
      </c>
      <c r="B34" s="18">
        <v>4460.903158296115</v>
      </c>
      <c r="C34" s="18">
        <v>355.58429057547073</v>
      </c>
      <c r="D34" s="18">
        <f t="shared" si="0"/>
        <v>4816.487448871586</v>
      </c>
      <c r="E34" s="18">
        <v>181.73448903176075</v>
      </c>
      <c r="F34" s="18">
        <v>630.911992590453</v>
      </c>
      <c r="G34" s="18">
        <f t="shared" si="1"/>
        <v>812.6464816222137</v>
      </c>
      <c r="H34" s="18">
        <v>18.01836695032204</v>
      </c>
      <c r="I34" s="18">
        <f t="shared" si="2"/>
        <v>3985.82260029905</v>
      </c>
      <c r="J34" s="18">
        <v>0</v>
      </c>
      <c r="K34" s="24">
        <f t="shared" si="3"/>
        <v>3985.82260029905</v>
      </c>
    </row>
    <row r="35" spans="1:11" ht="15.75" thickBot="1">
      <c r="A35" s="22">
        <v>2019</v>
      </c>
      <c r="B35" s="18">
        <v>4545.042954874771</v>
      </c>
      <c r="C35" s="18">
        <v>349.2974022906492</v>
      </c>
      <c r="D35" s="18">
        <f t="shared" si="0"/>
        <v>4894.34035716542</v>
      </c>
      <c r="E35" s="18">
        <v>219.69409176887677</v>
      </c>
      <c r="F35" s="18">
        <v>740.998952378974</v>
      </c>
      <c r="G35" s="18">
        <f t="shared" si="1"/>
        <v>960.6930441478507</v>
      </c>
      <c r="H35" s="18">
        <v>18.797708159903884</v>
      </c>
      <c r="I35" s="18">
        <f t="shared" si="2"/>
        <v>3914.8496048576653</v>
      </c>
      <c r="J35" s="18">
        <v>87.97575592997873</v>
      </c>
      <c r="K35" s="24">
        <f t="shared" si="3"/>
        <v>4002.825360787644</v>
      </c>
    </row>
    <row r="36" spans="1:11" ht="15.75" thickBot="1">
      <c r="A36" s="22">
        <v>2020</v>
      </c>
      <c r="B36" s="18">
        <v>4607.1704667931745</v>
      </c>
      <c r="C36" s="18">
        <v>343.904599845795</v>
      </c>
      <c r="D36" s="18">
        <f t="shared" si="0"/>
        <v>4951.0750666389695</v>
      </c>
      <c r="E36" s="18">
        <v>233.08207204385133</v>
      </c>
      <c r="F36" s="18">
        <v>844.189423771009</v>
      </c>
      <c r="G36" s="18">
        <f t="shared" si="1"/>
        <v>1077.2714958148604</v>
      </c>
      <c r="H36" s="18">
        <v>36.80789409402763</v>
      </c>
      <c r="I36" s="18">
        <f t="shared" si="2"/>
        <v>3836.9956767300814</v>
      </c>
      <c r="J36" s="18">
        <v>181.12712283332212</v>
      </c>
      <c r="K36" s="24">
        <f t="shared" si="3"/>
        <v>4018.1227995634035</v>
      </c>
    </row>
    <row r="37" spans="1:11" ht="15.75" thickBot="1">
      <c r="A37" s="22">
        <v>2021</v>
      </c>
      <c r="B37" s="18">
        <v>4670.036663093941</v>
      </c>
      <c r="C37" s="18">
        <v>339.50118974527595</v>
      </c>
      <c r="D37" s="18">
        <f t="shared" si="0"/>
        <v>5009.537852839217</v>
      </c>
      <c r="E37" s="18">
        <v>245.9123566720525</v>
      </c>
      <c r="F37" s="18">
        <v>938.700434041742</v>
      </c>
      <c r="G37" s="18">
        <f t="shared" si="1"/>
        <v>1184.6127907137945</v>
      </c>
      <c r="H37" s="18">
        <v>39.89520217738575</v>
      </c>
      <c r="I37" s="18">
        <f t="shared" si="2"/>
        <v>3785.0298599480366</v>
      </c>
      <c r="J37" s="18">
        <v>273.75867796264583</v>
      </c>
      <c r="K37" s="24">
        <f t="shared" si="3"/>
        <v>4058.7885379106824</v>
      </c>
    </row>
    <row r="38" spans="1:11" ht="15.75" thickBot="1">
      <c r="A38" s="22">
        <v>2022</v>
      </c>
      <c r="B38" s="18">
        <v>4774.786892247003</v>
      </c>
      <c r="C38" s="18">
        <v>340.0465895458574</v>
      </c>
      <c r="D38" s="18">
        <f t="shared" si="0"/>
        <v>5114.833481792861</v>
      </c>
      <c r="E38" s="18">
        <v>258.6813038135747</v>
      </c>
      <c r="F38" s="18">
        <v>1023.82504827876</v>
      </c>
      <c r="G38" s="18">
        <f t="shared" si="1"/>
        <v>1282.5063520923347</v>
      </c>
      <c r="H38" s="18">
        <v>44.242658903745514</v>
      </c>
      <c r="I38" s="18">
        <f t="shared" si="2"/>
        <v>3788.0844707967804</v>
      </c>
      <c r="J38" s="18">
        <v>353.2307268920049</v>
      </c>
      <c r="K38" s="24">
        <f t="shared" si="3"/>
        <v>4141.315197688786</v>
      </c>
    </row>
    <row r="39" spans="1:11" ht="15.75" thickBot="1">
      <c r="A39" s="22">
        <v>2023</v>
      </c>
      <c r="B39" s="18">
        <v>4847.411290091873</v>
      </c>
      <c r="C39" s="18">
        <v>340.4642273355339</v>
      </c>
      <c r="D39" s="18">
        <f t="shared" si="0"/>
        <v>5187.8755174274065</v>
      </c>
      <c r="E39" s="18">
        <v>271.29337172245346</v>
      </c>
      <c r="F39" s="18">
        <v>1078.01901190124</v>
      </c>
      <c r="G39" s="18">
        <f t="shared" si="1"/>
        <v>1349.3123836236934</v>
      </c>
      <c r="H39" s="18">
        <v>45.717871502232285</v>
      </c>
      <c r="I39" s="18">
        <f t="shared" si="2"/>
        <v>3792.8452623014805</v>
      </c>
      <c r="J39" s="18">
        <v>400.0300403950273</v>
      </c>
      <c r="K39" s="24">
        <f t="shared" si="3"/>
        <v>4192.875302696508</v>
      </c>
    </row>
    <row r="40" spans="1:11" ht="15.75" thickBot="1">
      <c r="A40" s="22">
        <v>2024</v>
      </c>
      <c r="B40" s="18">
        <v>4916.147109639827</v>
      </c>
      <c r="C40" s="18">
        <v>337.02630172232966</v>
      </c>
      <c r="D40" s="18">
        <f t="shared" si="0"/>
        <v>5253.173411362157</v>
      </c>
      <c r="E40" s="18">
        <v>283.90382037188556</v>
      </c>
      <c r="F40" s="18">
        <v>1168.56238390722</v>
      </c>
      <c r="G40" s="18">
        <f t="shared" si="1"/>
        <v>1452.4662042791056</v>
      </c>
      <c r="H40" s="18">
        <v>45.269027958365754</v>
      </c>
      <c r="I40" s="18">
        <f t="shared" si="2"/>
        <v>3755.4381791246856</v>
      </c>
      <c r="J40" s="18">
        <v>492.75227830006315</v>
      </c>
      <c r="K40" s="24">
        <f t="shared" si="3"/>
        <v>4248.190457424749</v>
      </c>
    </row>
    <row r="41" spans="1:11" ht="15.75" thickBot="1">
      <c r="A41" s="22">
        <v>2025</v>
      </c>
      <c r="B41" s="18">
        <v>4976.734923130417</v>
      </c>
      <c r="C41" s="18">
        <v>335.46921058839325</v>
      </c>
      <c r="D41" s="18">
        <f t="shared" si="0"/>
        <v>5312.20413371881</v>
      </c>
      <c r="E41" s="18">
        <v>296.33877955840376</v>
      </c>
      <c r="F41" s="18">
        <v>1231.06098238122</v>
      </c>
      <c r="G41" s="18">
        <f t="shared" si="1"/>
        <v>1527.3997619396237</v>
      </c>
      <c r="H41" s="18">
        <v>41.5900902571388</v>
      </c>
      <c r="I41" s="18">
        <f t="shared" si="2"/>
        <v>3743.2142815220477</v>
      </c>
      <c r="J41" s="18">
        <v>547.2907371415595</v>
      </c>
      <c r="K41" s="24">
        <f t="shared" si="3"/>
        <v>4290.505018663607</v>
      </c>
    </row>
    <row r="42" spans="1:11" ht="15.75" thickBot="1">
      <c r="A42" s="22">
        <v>2026</v>
      </c>
      <c r="B42" s="18">
        <v>5032.326682866411</v>
      </c>
      <c r="C42" s="18">
        <v>333.86213182152915</v>
      </c>
      <c r="D42" s="18">
        <f t="shared" si="0"/>
        <v>5366.18881468794</v>
      </c>
      <c r="E42" s="18">
        <v>308.5990364469974</v>
      </c>
      <c r="F42" s="18">
        <v>1289.43971300691</v>
      </c>
      <c r="G42" s="18">
        <f t="shared" si="1"/>
        <v>1598.0387494539075</v>
      </c>
      <c r="H42" s="18">
        <v>44.08080597674791</v>
      </c>
      <c r="I42" s="18">
        <f t="shared" si="2"/>
        <v>3724.069259257285</v>
      </c>
      <c r="J42" s="18">
        <v>596.5138736776871</v>
      </c>
      <c r="K42" s="24">
        <f t="shared" si="3"/>
        <v>4320.583132934972</v>
      </c>
    </row>
    <row r="43" spans="1:11" ht="15.75" thickBot="1">
      <c r="A43" s="22">
        <v>2027</v>
      </c>
      <c r="B43" s="18">
        <v>5079.36440026126</v>
      </c>
      <c r="C43" s="18">
        <v>331.7347571593764</v>
      </c>
      <c r="D43" s="18">
        <f t="shared" si="0"/>
        <v>5411.099157420636</v>
      </c>
      <c r="E43" s="18">
        <v>320.82766108132137</v>
      </c>
      <c r="F43" s="18">
        <v>1345.29947736136</v>
      </c>
      <c r="G43" s="18">
        <f t="shared" si="1"/>
        <v>1666.1271384426814</v>
      </c>
      <c r="H43" s="18">
        <v>46.07400427918158</v>
      </c>
      <c r="I43" s="18">
        <f t="shared" si="2"/>
        <v>3698.8980146987733</v>
      </c>
      <c r="J43" s="18">
        <v>653.2404262101477</v>
      </c>
      <c r="K43" s="24">
        <f t="shared" si="3"/>
        <v>4352.1384409089205</v>
      </c>
    </row>
    <row r="44" spans="1:12" ht="15.75" thickBot="1">
      <c r="A44" s="22">
        <v>2028</v>
      </c>
      <c r="B44" s="18">
        <v>5127.671297236371</v>
      </c>
      <c r="C44" s="18">
        <v>332.063913100179</v>
      </c>
      <c r="D44" s="18">
        <f t="shared" si="0"/>
        <v>5459.73521033655</v>
      </c>
      <c r="E44" s="18">
        <v>333.02671222617755</v>
      </c>
      <c r="F44" s="18">
        <v>1375.68159114229</v>
      </c>
      <c r="G44" s="18">
        <f t="shared" si="1"/>
        <v>1708.7083033684676</v>
      </c>
      <c r="H44" s="18">
        <v>49.61873575492159</v>
      </c>
      <c r="I44" s="18">
        <f t="shared" si="2"/>
        <v>3701.408171213161</v>
      </c>
      <c r="J44" s="18">
        <v>680.7793755291418</v>
      </c>
      <c r="K44" s="24">
        <f t="shared" si="3"/>
        <v>4382.187546742303</v>
      </c>
      <c r="L44" s="1" t="s">
        <v>0</v>
      </c>
    </row>
    <row r="45" spans="1:11" ht="15.75" thickBot="1">
      <c r="A45" s="22">
        <v>2029</v>
      </c>
      <c r="B45" s="18">
        <v>5169.540166267596</v>
      </c>
      <c r="C45" s="18">
        <v>326.89410789019803</v>
      </c>
      <c r="D45" s="18">
        <f t="shared" si="0"/>
        <v>5496.434274157794</v>
      </c>
      <c r="E45" s="18">
        <v>345.1809692745626</v>
      </c>
      <c r="F45" s="18">
        <v>1457.9192737486</v>
      </c>
      <c r="G45" s="18">
        <f t="shared" si="1"/>
        <v>1803.1002430231626</v>
      </c>
      <c r="H45" s="18">
        <v>53.68998274018158</v>
      </c>
      <c r="I45" s="18">
        <f t="shared" si="2"/>
        <v>3639.6440483944493</v>
      </c>
      <c r="J45" s="18">
        <v>764.5382236189698</v>
      </c>
      <c r="K45" s="24">
        <f t="shared" si="3"/>
        <v>4404.182272013419</v>
      </c>
    </row>
    <row r="46" spans="1:11" ht="15.75" thickBot="1">
      <c r="A46" s="22">
        <v>2030</v>
      </c>
      <c r="B46" s="18">
        <v>5211.153509706267</v>
      </c>
      <c r="C46" s="18">
        <v>323.7546892268674</v>
      </c>
      <c r="D46" s="18">
        <f t="shared" si="0"/>
        <v>5534.908198933134</v>
      </c>
      <c r="E46" s="18">
        <v>356.9815286754215</v>
      </c>
      <c r="F46" s="18">
        <v>1518.37000709438</v>
      </c>
      <c r="G46" s="18">
        <f t="shared" si="1"/>
        <v>1875.3515357698016</v>
      </c>
      <c r="H46" s="18">
        <v>50.89271028262158</v>
      </c>
      <c r="I46" s="18">
        <f t="shared" si="2"/>
        <v>3608.6639528807113</v>
      </c>
      <c r="J46" s="18">
        <v>826.915420371367</v>
      </c>
      <c r="K46" s="24">
        <f t="shared" si="3"/>
        <v>4435.579373252078</v>
      </c>
    </row>
    <row r="47" spans="1:11" ht="15">
      <c r="A47" s="31" t="s">
        <v>0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13.5" customHeight="1">
      <c r="A48" s="31" t="s">
        <v>72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13.5" customHeight="1">
      <c r="A49" s="23" t="s">
        <v>73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ht="13.5" customHeight="1">
      <c r="A50" s="20"/>
    </row>
    <row r="51" spans="1:11" ht="15.75">
      <c r="A51" s="32" t="s">
        <v>23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5">
      <c r="A52" s="19" t="s">
        <v>24</v>
      </c>
      <c r="B52" s="11">
        <f>EXP((LN(B16/B6)/10))-1</f>
        <v>0.014879339181100848</v>
      </c>
      <c r="C52" s="11">
        <f>EXP((LN(C16/C6)/10))-1</f>
        <v>0.015845875884065164</v>
      </c>
      <c r="D52" s="11">
        <f>EXP((LN(D16/D6)/10))-1</f>
        <v>0.01496217150418877</v>
      </c>
      <c r="E52" s="11">
        <f>EXP((LN(E16/E6)/10))-1</f>
        <v>-0.02570063169446435</v>
      </c>
      <c r="F52" s="12" t="s">
        <v>46</v>
      </c>
      <c r="G52" s="11">
        <f>EXP((LN(G16/G6)/10))-1</f>
        <v>-0.025633309339912036</v>
      </c>
      <c r="H52" s="12" t="s">
        <v>46</v>
      </c>
      <c r="I52" s="11">
        <f>EXP((LN(I16/I6)/10))-1</f>
        <v>0.015845875884065164</v>
      </c>
      <c r="J52" s="11"/>
      <c r="K52" s="11">
        <f>EXP((LN(K16/K6)/10))-1</f>
        <v>0.015845875884065164</v>
      </c>
    </row>
    <row r="53" spans="1:11" ht="15">
      <c r="A53" s="19" t="s">
        <v>74</v>
      </c>
      <c r="B53" s="11">
        <f aca="true" t="shared" si="4" ref="B53:G53">EXP((LN(B33/B16)/17))-1</f>
        <v>0.01827065756982771</v>
      </c>
      <c r="C53" s="11">
        <f t="shared" si="4"/>
        <v>0.01146627353778884</v>
      </c>
      <c r="D53" s="11">
        <f t="shared" si="4"/>
        <v>0.017712585510372136</v>
      </c>
      <c r="E53" s="11">
        <f t="shared" si="4"/>
        <v>0.04872310938487745</v>
      </c>
      <c r="F53" s="11">
        <f t="shared" si="4"/>
        <v>0.7320576159251821</v>
      </c>
      <c r="G53" s="11">
        <f t="shared" si="4"/>
        <v>0.14567388977729068</v>
      </c>
      <c r="H53" s="12" t="s">
        <v>46</v>
      </c>
      <c r="I53" s="11">
        <f>EXP((LN(I33/I16)/17))-1</f>
        <v>0.010399602393301954</v>
      </c>
      <c r="J53" s="11"/>
      <c r="K53" s="11">
        <f>EXP((LN(K33/K16)/17))-1</f>
        <v>0.010399602393301954</v>
      </c>
    </row>
    <row r="54" spans="1:11" ht="15">
      <c r="A54" s="19" t="s">
        <v>75</v>
      </c>
      <c r="B54" s="11">
        <f>EXP((LN(B36/B33)/3))-1</f>
        <v>0.014893209096030313</v>
      </c>
      <c r="C54" s="11">
        <f aca="true" t="shared" si="5" ref="C54:K54">EXP((LN(C36/C33)/3))-1</f>
        <v>-0.02456089307775533</v>
      </c>
      <c r="D54" s="11">
        <f t="shared" si="5"/>
        <v>0.011942216753181079</v>
      </c>
      <c r="E54" s="11">
        <f t="shared" si="5"/>
        <v>0.20143561960796563</v>
      </c>
      <c r="F54" s="11">
        <f t="shared" si="5"/>
        <v>0.21535101955644298</v>
      </c>
      <c r="G54" s="11">
        <f t="shared" si="5"/>
        <v>0.21228548320249452</v>
      </c>
      <c r="H54" s="11">
        <f t="shared" si="5"/>
        <v>0.2683572714596736</v>
      </c>
      <c r="I54" s="11">
        <f t="shared" si="5"/>
        <v>-0.02620354653436141</v>
      </c>
      <c r="J54" s="11"/>
      <c r="K54" s="11">
        <f t="shared" si="5"/>
        <v>-0.011115688348495079</v>
      </c>
    </row>
    <row r="55" spans="1:11" ht="15">
      <c r="A55" s="19" t="s">
        <v>76</v>
      </c>
      <c r="B55" s="11">
        <f>EXP((LN(B46/B33)/13))-1</f>
        <v>0.01297090406434287</v>
      </c>
      <c r="C55" s="11">
        <f aca="true" t="shared" si="6" ref="C55:K55">EXP((LN(C46/C33)/13))-1</f>
        <v>-0.010329421723966337</v>
      </c>
      <c r="D55" s="11">
        <f t="shared" si="6"/>
        <v>0.011378451975392112</v>
      </c>
      <c r="E55" s="11">
        <f t="shared" si="6"/>
        <v>0.07803713689933889</v>
      </c>
      <c r="F55" s="11">
        <f t="shared" si="6"/>
        <v>0.09435227738553098</v>
      </c>
      <c r="G55" s="11">
        <f t="shared" si="6"/>
        <v>0.09097110635499694</v>
      </c>
      <c r="H55" s="11">
        <f t="shared" si="6"/>
        <v>0.08305169411263247</v>
      </c>
      <c r="I55" s="11">
        <f t="shared" si="6"/>
        <v>-0.010788384066104162</v>
      </c>
      <c r="J55" s="11"/>
      <c r="K55" s="11">
        <f t="shared" si="6"/>
        <v>0.005036458045660108</v>
      </c>
    </row>
    <row r="56" ht="13.5" customHeight="1">
      <c r="A56" s="20"/>
    </row>
  </sheetData>
  <sheetProtection/>
  <mergeCells count="6">
    <mergeCell ref="A1:K1"/>
    <mergeCell ref="A2:L2"/>
    <mergeCell ref="A3:K3"/>
    <mergeCell ref="A47:K47"/>
    <mergeCell ref="A48:K48"/>
    <mergeCell ref="A51:K51"/>
  </mergeCells>
  <printOptions horizontalCentered="1"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="80" zoomScaleNormal="80" zoomScalePageLayoutView="0" workbookViewId="0" topLeftCell="A1">
      <selection activeCell="A1" sqref="A1:F1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16384" width="9.140625" style="1" customWidth="1"/>
  </cols>
  <sheetData>
    <row r="1" spans="1:6" ht="15.75" customHeight="1">
      <c r="A1" s="28" t="s">
        <v>57</v>
      </c>
      <c r="B1" s="28"/>
      <c r="C1" s="28"/>
      <c r="D1" s="28"/>
      <c r="E1" s="28"/>
      <c r="F1" s="28"/>
    </row>
    <row r="2" spans="1:9" ht="15.75" customHeight="1">
      <c r="A2" s="28" t="s">
        <v>63</v>
      </c>
      <c r="B2" s="28"/>
      <c r="C2" s="28"/>
      <c r="D2" s="28"/>
      <c r="E2" s="28"/>
      <c r="F2" s="28"/>
      <c r="G2" s="28"/>
      <c r="H2" s="28"/>
      <c r="I2" s="28"/>
    </row>
    <row r="3" spans="1:6" ht="15.75" customHeight="1">
      <c r="A3" s="28" t="s">
        <v>37</v>
      </c>
      <c r="B3" s="28"/>
      <c r="C3" s="28"/>
      <c r="D3" s="28"/>
      <c r="E3" s="28"/>
      <c r="F3" s="28"/>
    </row>
    <row r="4" ht="13.5" customHeight="1" thickBot="1">
      <c r="A4" s="4"/>
    </row>
    <row r="5" spans="1:5" ht="27" thickBot="1">
      <c r="A5" s="21" t="s">
        <v>11</v>
      </c>
      <c r="B5" s="21" t="s">
        <v>38</v>
      </c>
      <c r="C5" s="21" t="s">
        <v>39</v>
      </c>
      <c r="D5" s="21" t="s">
        <v>40</v>
      </c>
      <c r="E5" s="21" t="s">
        <v>41</v>
      </c>
    </row>
    <row r="6" spans="1:8" ht="15.75" thickBot="1">
      <c r="A6" s="22">
        <v>2017</v>
      </c>
      <c r="B6" s="18">
        <f>'Form 1.4'!K33</f>
        <v>4155.150363055011</v>
      </c>
      <c r="C6" s="25">
        <v>4350.442430118595</v>
      </c>
      <c r="D6" s="25">
        <v>4541.579346819128</v>
      </c>
      <c r="E6" s="25">
        <v>4645.458105895505</v>
      </c>
      <c r="F6" s="15"/>
      <c r="G6" s="15"/>
      <c r="H6" s="15"/>
    </row>
    <row r="7" spans="1:8" ht="15.75" thickBot="1">
      <c r="A7" s="22">
        <v>2018</v>
      </c>
      <c r="B7" s="18">
        <f>'Form 1.4'!K34</f>
        <v>3985.82260029905</v>
      </c>
      <c r="C7" s="25">
        <v>4172.91582057508</v>
      </c>
      <c r="D7" s="25">
        <v>4356.253096359659</v>
      </c>
      <c r="E7" s="25">
        <v>4455.892920155627</v>
      </c>
      <c r="F7" s="15"/>
      <c r="G7" s="15"/>
      <c r="H7" s="15"/>
    </row>
    <row r="8" spans="1:8" ht="15.75" thickBot="1">
      <c r="A8" s="22">
        <v>2019</v>
      </c>
      <c r="B8" s="18">
        <f>'Form 1.4'!K35</f>
        <v>4002.825360787644</v>
      </c>
      <c r="C8" s="25">
        <v>4191.23515885467</v>
      </c>
      <c r="D8" s="25">
        <v>4375.377295728897</v>
      </c>
      <c r="E8" s="25">
        <v>4475.454544030107</v>
      </c>
      <c r="F8" s="15"/>
      <c r="G8" s="15"/>
      <c r="H8" s="15"/>
    </row>
    <row r="9" spans="1:8" ht="15.75" thickBot="1">
      <c r="A9" s="22">
        <v>2020</v>
      </c>
      <c r="B9" s="18">
        <f>'Form 1.4'!K36</f>
        <v>4018.1227995634035</v>
      </c>
      <c r="C9" s="25">
        <v>4206.952659931113</v>
      </c>
      <c r="D9" s="25">
        <v>4391.78534604079</v>
      </c>
      <c r="E9" s="25">
        <v>4492.2378928395265</v>
      </c>
      <c r="F9" s="15"/>
      <c r="G9" s="15"/>
      <c r="H9" s="15"/>
    </row>
    <row r="10" spans="1:8" ht="15.75" thickBot="1">
      <c r="A10" s="22">
        <v>2021</v>
      </c>
      <c r="B10" s="18">
        <f>'Form 1.4'!K37</f>
        <v>4058.7885379106824</v>
      </c>
      <c r="C10" s="25">
        <v>4249.857729373936</v>
      </c>
      <c r="D10" s="25">
        <v>4436.575451963433</v>
      </c>
      <c r="E10" s="25">
        <v>4538.052475109897</v>
      </c>
      <c r="F10" s="15"/>
      <c r="G10" s="15"/>
      <c r="H10" s="15"/>
    </row>
    <row r="11" spans="1:8" ht="15.75" thickBot="1">
      <c r="A11" s="22">
        <v>2022</v>
      </c>
      <c r="B11" s="18">
        <f>'Form 1.4'!K38</f>
        <v>4141.315197688786</v>
      </c>
      <c r="C11" s="25">
        <v>4335.809462829048</v>
      </c>
      <c r="D11" s="25">
        <v>4526.303479343027</v>
      </c>
      <c r="E11" s="25">
        <v>4629.832836144104</v>
      </c>
      <c r="F11" s="15"/>
      <c r="G11" s="15"/>
      <c r="H11" s="15"/>
    </row>
    <row r="12" spans="1:8" ht="15.75" thickBot="1">
      <c r="A12" s="22">
        <v>2023</v>
      </c>
      <c r="B12" s="18">
        <f>'Form 1.4'!K39</f>
        <v>4192.875302696508</v>
      </c>
      <c r="C12" s="25">
        <v>4390.048971820529</v>
      </c>
      <c r="D12" s="25">
        <v>4582.926004011306</v>
      </c>
      <c r="E12" s="25">
        <v>4687.750478028033</v>
      </c>
      <c r="F12" s="15"/>
      <c r="G12" s="15"/>
      <c r="H12" s="15"/>
    </row>
    <row r="13" spans="1:8" ht="15.75" thickBot="1">
      <c r="A13" s="22">
        <v>2024</v>
      </c>
      <c r="B13" s="18">
        <f>'Form 1.4'!K40</f>
        <v>4248.190457424749</v>
      </c>
      <c r="C13" s="25">
        <v>4447.510509201691</v>
      </c>
      <c r="D13" s="25">
        <v>4642.912117055826</v>
      </c>
      <c r="E13" s="25">
        <v>4749.108643063507</v>
      </c>
      <c r="F13" s="15"/>
      <c r="G13" s="15"/>
      <c r="H13" s="15"/>
    </row>
    <row r="14" spans="1:8" ht="15.75" thickBot="1">
      <c r="A14" s="22">
        <v>2025</v>
      </c>
      <c r="B14" s="18">
        <f>'Form 1.4'!K41</f>
        <v>4290.505018663607</v>
      </c>
      <c r="C14" s="25">
        <v>4491.93586274069</v>
      </c>
      <c r="D14" s="25">
        <v>4689.289300836269</v>
      </c>
      <c r="E14" s="25">
        <v>4796.5466041490845</v>
      </c>
      <c r="F14" s="15"/>
      <c r="G14" s="15"/>
      <c r="H14" s="15"/>
    </row>
    <row r="15" spans="1:8" ht="15.75" thickBot="1">
      <c r="A15" s="22">
        <v>2026</v>
      </c>
      <c r="B15" s="18">
        <f>'Form 1.4'!K42</f>
        <v>4320.583132934972</v>
      </c>
      <c r="C15" s="25">
        <v>4523.623835319468</v>
      </c>
      <c r="D15" s="25">
        <v>4722.369486154898</v>
      </c>
      <c r="E15" s="25">
        <v>4830.383426826329</v>
      </c>
      <c r="F15" s="15"/>
      <c r="G15" s="15"/>
      <c r="H15" s="15"/>
    </row>
    <row r="16" spans="1:8" ht="15.75" thickBot="1">
      <c r="A16" s="22">
        <v>2027</v>
      </c>
      <c r="B16" s="18">
        <f>'Form 1.4'!K43</f>
        <v>4352.1384409089205</v>
      </c>
      <c r="C16" s="25">
        <v>4556.433373287991</v>
      </c>
      <c r="D16" s="25">
        <v>4756.620512897589</v>
      </c>
      <c r="E16" s="25">
        <v>4865.417871381066</v>
      </c>
      <c r="F16" s="15"/>
      <c r="G16" s="15"/>
      <c r="H16" s="15"/>
    </row>
    <row r="17" spans="1:8" ht="15.75" thickBot="1">
      <c r="A17" s="22">
        <v>2028</v>
      </c>
      <c r="B17" s="18">
        <f>'Form 1.4'!K44</f>
        <v>4382.187546742303</v>
      </c>
      <c r="C17" s="25">
        <v>4587.864949204064</v>
      </c>
      <c r="D17" s="25">
        <v>4789.433036752666</v>
      </c>
      <c r="E17" s="25">
        <v>4898.980910420385</v>
      </c>
      <c r="F17" s="15"/>
      <c r="G17" s="15"/>
      <c r="H17" s="15"/>
    </row>
    <row r="18" spans="1:8" ht="15.75" thickBot="1">
      <c r="A18" s="22">
        <v>2029</v>
      </c>
      <c r="B18" s="18">
        <f>'Form 1.4'!K45</f>
        <v>4404.182272013419</v>
      </c>
      <c r="C18" s="25">
        <v>4610.891994044658</v>
      </c>
      <c r="D18" s="25">
        <v>4813.471776017966</v>
      </c>
      <c r="E18" s="25">
        <v>4923.569483612155</v>
      </c>
      <c r="G18" s="15"/>
      <c r="H18" s="15"/>
    </row>
    <row r="19" spans="1:8" ht="16.5" customHeight="1" thickBot="1">
      <c r="A19" s="22">
        <v>2030</v>
      </c>
      <c r="B19" s="18">
        <f>'Form 1.4'!K46</f>
        <v>4435.579373252078</v>
      </c>
      <c r="C19" s="25">
        <v>4643.762714145749</v>
      </c>
      <c r="D19" s="25">
        <v>4847.786672933432</v>
      </c>
      <c r="E19" s="25">
        <v>4958.669259231086</v>
      </c>
      <c r="G19" s="15"/>
      <c r="H19" s="15"/>
    </row>
  </sheetData>
  <sheetProtection/>
  <mergeCells count="3">
    <mergeCell ref="A1:F1"/>
    <mergeCell ref="A3:F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zoomScale="80" zoomScaleNormal="80" zoomScalePageLayoutView="0" workbookViewId="0" topLeftCell="A1">
      <selection activeCell="A1" sqref="A1:H1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28" t="s">
        <v>58</v>
      </c>
      <c r="B1" s="28"/>
      <c r="C1" s="28"/>
      <c r="D1" s="28"/>
      <c r="E1" s="28"/>
      <c r="F1" s="28"/>
      <c r="G1" s="28"/>
      <c r="H1" s="28"/>
    </row>
    <row r="2" spans="1:9" ht="15.75" customHeight="1">
      <c r="A2" s="28" t="s">
        <v>63</v>
      </c>
      <c r="B2" s="30"/>
      <c r="C2" s="30"/>
      <c r="D2" s="30"/>
      <c r="E2" s="30"/>
      <c r="F2" s="30"/>
      <c r="G2" s="30"/>
      <c r="H2" s="30"/>
      <c r="I2" s="30"/>
    </row>
    <row r="3" spans="1:8" ht="15.75" customHeight="1">
      <c r="A3" s="30" t="s">
        <v>42</v>
      </c>
      <c r="B3" s="30"/>
      <c r="C3" s="30"/>
      <c r="D3" s="30"/>
      <c r="E3" s="30"/>
      <c r="F3" s="30"/>
      <c r="G3" s="30"/>
      <c r="H3" s="30"/>
    </row>
    <row r="4" ht="13.5" customHeight="1" thickBot="1">
      <c r="A4" s="4"/>
    </row>
    <row r="5" spans="1:8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21</v>
      </c>
    </row>
    <row r="6" spans="1:8" ht="15.75" thickBot="1">
      <c r="A6" s="6">
        <v>1990</v>
      </c>
      <c r="B6" s="7">
        <v>0</v>
      </c>
      <c r="C6" s="7">
        <v>170.681817</v>
      </c>
      <c r="D6" s="7">
        <v>203.08453</v>
      </c>
      <c r="E6" s="7">
        <v>0</v>
      </c>
      <c r="F6" s="7">
        <v>0.422911</v>
      </c>
      <c r="G6" s="7">
        <v>86.120864</v>
      </c>
      <c r="H6" s="7">
        <f>SUM(B6:G6)</f>
        <v>460.310122</v>
      </c>
    </row>
    <row r="7" spans="1:8" ht="15.75" thickBot="1">
      <c r="A7" s="6">
        <v>1991</v>
      </c>
      <c r="B7" s="7">
        <v>0</v>
      </c>
      <c r="C7" s="7">
        <v>157.41170499999998</v>
      </c>
      <c r="D7" s="7">
        <v>217.318095</v>
      </c>
      <c r="E7" s="7">
        <v>0</v>
      </c>
      <c r="F7" s="7">
        <v>0.331448</v>
      </c>
      <c r="G7" s="7">
        <v>89.66807600000001</v>
      </c>
      <c r="H7" s="7">
        <f aca="true" t="shared" si="0" ref="H7:H46">SUM(B7:G7)</f>
        <v>464.729324</v>
      </c>
    </row>
    <row r="8" spans="1:8" ht="15.75" thickBot="1">
      <c r="A8" s="6">
        <v>1992</v>
      </c>
      <c r="B8" s="7">
        <v>0</v>
      </c>
      <c r="C8" s="7">
        <v>146.218951</v>
      </c>
      <c r="D8" s="7">
        <v>213.35628000000003</v>
      </c>
      <c r="E8" s="7">
        <v>0</v>
      </c>
      <c r="F8" s="7">
        <v>0.331231</v>
      </c>
      <c r="G8" s="7">
        <v>77.49214599999999</v>
      </c>
      <c r="H8" s="7">
        <f t="shared" si="0"/>
        <v>437.398608</v>
      </c>
    </row>
    <row r="9" spans="1:8" ht="15.75" thickBot="1">
      <c r="A9" s="6">
        <v>1993</v>
      </c>
      <c r="B9" s="7">
        <v>0</v>
      </c>
      <c r="C9" s="7">
        <v>148.93005</v>
      </c>
      <c r="D9" s="7">
        <v>199.293363</v>
      </c>
      <c r="E9" s="7">
        <v>0</v>
      </c>
      <c r="F9" s="7">
        <v>0.065429</v>
      </c>
      <c r="G9" s="7">
        <v>54.438795999999996</v>
      </c>
      <c r="H9" s="7">
        <f t="shared" si="0"/>
        <v>402.72763799999996</v>
      </c>
    </row>
    <row r="10" spans="1:8" ht="15.75" thickBot="1">
      <c r="A10" s="6">
        <v>1994</v>
      </c>
      <c r="B10" s="7">
        <v>0</v>
      </c>
      <c r="C10" s="7">
        <v>146.135737</v>
      </c>
      <c r="D10" s="7">
        <v>190.26609000000002</v>
      </c>
      <c r="E10" s="7">
        <v>0</v>
      </c>
      <c r="F10" s="7">
        <v>0</v>
      </c>
      <c r="G10" s="7">
        <v>55.543493</v>
      </c>
      <c r="H10" s="7">
        <f t="shared" si="0"/>
        <v>391.94532000000004</v>
      </c>
    </row>
    <row r="11" spans="1:8" ht="15.75" thickBot="1">
      <c r="A11" s="6">
        <v>1995</v>
      </c>
      <c r="B11" s="7">
        <v>0</v>
      </c>
      <c r="C11" s="7">
        <v>147.869728</v>
      </c>
      <c r="D11" s="7">
        <v>192.23727399999999</v>
      </c>
      <c r="E11" s="7">
        <v>0</v>
      </c>
      <c r="F11" s="7">
        <v>0</v>
      </c>
      <c r="G11" s="7">
        <v>51.862008</v>
      </c>
      <c r="H11" s="7">
        <f t="shared" si="0"/>
        <v>391.96900999999997</v>
      </c>
    </row>
    <row r="12" spans="1:8" ht="15.75" thickBot="1">
      <c r="A12" s="6">
        <v>1996</v>
      </c>
      <c r="B12" s="7">
        <v>0</v>
      </c>
      <c r="C12" s="7">
        <v>152.280397</v>
      </c>
      <c r="D12" s="7">
        <v>179.939704</v>
      </c>
      <c r="E12" s="7">
        <v>0</v>
      </c>
      <c r="F12" s="7">
        <v>0</v>
      </c>
      <c r="G12" s="7">
        <v>56.779741</v>
      </c>
      <c r="H12" s="7">
        <f t="shared" si="0"/>
        <v>388.999842</v>
      </c>
    </row>
    <row r="13" spans="1:8" ht="15.75" thickBot="1">
      <c r="A13" s="6">
        <v>1997</v>
      </c>
      <c r="B13" s="7">
        <v>0</v>
      </c>
      <c r="C13" s="7">
        <v>149.79907</v>
      </c>
      <c r="D13" s="7">
        <v>180.596895</v>
      </c>
      <c r="E13" s="7">
        <v>0</v>
      </c>
      <c r="F13" s="7">
        <v>0</v>
      </c>
      <c r="G13" s="7">
        <v>53.674628</v>
      </c>
      <c r="H13" s="7">
        <f t="shared" si="0"/>
        <v>384.070593</v>
      </c>
    </row>
    <row r="14" spans="1:8" ht="15.75" thickBot="1">
      <c r="A14" s="6">
        <v>1998</v>
      </c>
      <c r="B14" s="7">
        <v>8.45931142188689E-05</v>
      </c>
      <c r="C14" s="7">
        <v>141.88896499999998</v>
      </c>
      <c r="D14" s="7">
        <v>171.388889</v>
      </c>
      <c r="E14" s="7">
        <v>0</v>
      </c>
      <c r="F14" s="7">
        <v>0</v>
      </c>
      <c r="G14" s="7">
        <v>53.046482</v>
      </c>
      <c r="H14" s="7">
        <f t="shared" si="0"/>
        <v>366.32442059311416</v>
      </c>
    </row>
    <row r="15" spans="1:8" ht="15.75" thickBot="1">
      <c r="A15" s="6">
        <v>1999</v>
      </c>
      <c r="B15" s="7">
        <v>0.0139260167740718</v>
      </c>
      <c r="C15" s="7">
        <v>136.824996</v>
      </c>
      <c r="D15" s="7">
        <v>123.979602</v>
      </c>
      <c r="E15" s="7">
        <v>0</v>
      </c>
      <c r="F15" s="7">
        <v>0</v>
      </c>
      <c r="G15" s="7">
        <v>67.627984</v>
      </c>
      <c r="H15" s="7">
        <f t="shared" si="0"/>
        <v>328.44650801677403</v>
      </c>
    </row>
    <row r="16" spans="1:8" ht="15.75" thickBot="1">
      <c r="A16" s="6">
        <v>2000</v>
      </c>
      <c r="B16" s="7">
        <v>0.0664338250071741</v>
      </c>
      <c r="C16" s="7">
        <v>140.94289376121603</v>
      </c>
      <c r="D16" s="7">
        <v>126.036974</v>
      </c>
      <c r="E16" s="7">
        <v>0</v>
      </c>
      <c r="F16" s="7">
        <v>0</v>
      </c>
      <c r="G16" s="7">
        <v>92.270008</v>
      </c>
      <c r="H16" s="7">
        <f t="shared" si="0"/>
        <v>359.3163095862232</v>
      </c>
    </row>
    <row r="17" spans="1:8" ht="15.75" thickBot="1">
      <c r="A17" s="6">
        <v>2001</v>
      </c>
      <c r="B17" s="7">
        <v>0.653523281310379</v>
      </c>
      <c r="C17" s="7">
        <v>124.89123536655686</v>
      </c>
      <c r="D17" s="7">
        <v>153.735609</v>
      </c>
      <c r="E17" s="7">
        <v>0</v>
      </c>
      <c r="F17" s="7">
        <v>0.027649</v>
      </c>
      <c r="G17" s="7">
        <v>94.0847941568</v>
      </c>
      <c r="H17" s="7">
        <f t="shared" si="0"/>
        <v>373.39281080466725</v>
      </c>
    </row>
    <row r="18" spans="1:8" ht="15.75" thickBot="1">
      <c r="A18" s="6">
        <v>2002</v>
      </c>
      <c r="B18" s="7">
        <v>2.56966886787186</v>
      </c>
      <c r="C18" s="7">
        <v>280.57046829537796</v>
      </c>
      <c r="D18" s="7">
        <v>156.89900284</v>
      </c>
      <c r="E18" s="7">
        <v>0</v>
      </c>
      <c r="F18" s="7">
        <v>0.708563</v>
      </c>
      <c r="G18" s="7">
        <v>84.74827090800001</v>
      </c>
      <c r="H18" s="7">
        <f t="shared" si="0"/>
        <v>525.4959739112498</v>
      </c>
    </row>
    <row r="19" spans="1:8" ht="15.75" thickBot="1">
      <c r="A19" s="6">
        <v>2003</v>
      </c>
      <c r="B19" s="7">
        <v>4.50010669661895</v>
      </c>
      <c r="C19" s="7">
        <v>329.92426453661005</v>
      </c>
      <c r="D19" s="7">
        <v>186.29750480421902</v>
      </c>
      <c r="E19" s="7">
        <v>0</v>
      </c>
      <c r="F19" s="7">
        <v>0.450696</v>
      </c>
      <c r="G19" s="7">
        <v>92.54519666130565</v>
      </c>
      <c r="H19" s="7">
        <f t="shared" si="0"/>
        <v>613.7177686987537</v>
      </c>
    </row>
    <row r="20" spans="1:8" ht="15.75" thickBot="1">
      <c r="A20" s="6">
        <v>2004</v>
      </c>
      <c r="B20" s="7">
        <v>7.93373826211328</v>
      </c>
      <c r="C20" s="7">
        <v>434.234223394376</v>
      </c>
      <c r="D20" s="7">
        <v>203.5745387474876</v>
      </c>
      <c r="E20" s="7">
        <v>0</v>
      </c>
      <c r="F20" s="7">
        <v>0.114287</v>
      </c>
      <c r="G20" s="7">
        <v>90.4071380107054</v>
      </c>
      <c r="H20" s="7">
        <f t="shared" si="0"/>
        <v>736.2639254146823</v>
      </c>
    </row>
    <row r="21" spans="1:8" ht="15.75" thickBot="1">
      <c r="A21" s="6">
        <v>2005</v>
      </c>
      <c r="B21" s="7">
        <v>11.0660404541526</v>
      </c>
      <c r="C21" s="7">
        <v>484.5174945426001</v>
      </c>
      <c r="D21" s="7">
        <v>205.1318992436282</v>
      </c>
      <c r="E21" s="7">
        <v>0</v>
      </c>
      <c r="F21" s="7">
        <v>0.35623</v>
      </c>
      <c r="G21" s="7">
        <v>102.1247059074255</v>
      </c>
      <c r="H21" s="7">
        <f t="shared" si="0"/>
        <v>803.1963701478064</v>
      </c>
    </row>
    <row r="22" spans="1:8" ht="15.75" thickBot="1">
      <c r="A22" s="6">
        <v>2006</v>
      </c>
      <c r="B22" s="7">
        <v>14.8393871921697</v>
      </c>
      <c r="C22" s="7">
        <v>513.429833887666</v>
      </c>
      <c r="D22" s="7">
        <v>195.43459502868058</v>
      </c>
      <c r="E22" s="7">
        <v>0</v>
      </c>
      <c r="F22" s="7">
        <v>0.6980104406591711</v>
      </c>
      <c r="G22" s="7">
        <v>129.86200137684716</v>
      </c>
      <c r="H22" s="7">
        <f t="shared" si="0"/>
        <v>854.2638279260226</v>
      </c>
    </row>
    <row r="23" spans="1:8" ht="15.75" thickBot="1">
      <c r="A23" s="6">
        <v>2007</v>
      </c>
      <c r="B23" s="7">
        <v>19.6973413651262</v>
      </c>
      <c r="C23" s="7">
        <v>591.7982322116369</v>
      </c>
      <c r="D23" s="7">
        <v>171.01964470440018</v>
      </c>
      <c r="E23" s="7">
        <v>0.00295215455099354</v>
      </c>
      <c r="F23" s="7">
        <v>1.063636610784928</v>
      </c>
      <c r="G23" s="7">
        <v>129.71963411836748</v>
      </c>
      <c r="H23" s="7">
        <f t="shared" si="0"/>
        <v>913.3014411648667</v>
      </c>
    </row>
    <row r="24" spans="1:8" ht="15.75" thickBot="1">
      <c r="A24" s="6">
        <v>2008</v>
      </c>
      <c r="B24" s="7">
        <v>25.905757741107</v>
      </c>
      <c r="C24" s="7">
        <v>616.0128372923768</v>
      </c>
      <c r="D24" s="7">
        <v>187.50235439433078</v>
      </c>
      <c r="E24" s="7">
        <v>0.10017351316766</v>
      </c>
      <c r="F24" s="7">
        <v>0.99676358283822</v>
      </c>
      <c r="G24" s="7">
        <v>92.81679011260856</v>
      </c>
      <c r="H24" s="7">
        <f t="shared" si="0"/>
        <v>923.334676636429</v>
      </c>
    </row>
    <row r="25" spans="1:8" ht="15.75" thickBot="1">
      <c r="A25" s="6">
        <v>2009</v>
      </c>
      <c r="B25" s="7">
        <v>35.8970042454988</v>
      </c>
      <c r="C25" s="7">
        <v>610.9861778008366</v>
      </c>
      <c r="D25" s="7">
        <v>167.5073241522062</v>
      </c>
      <c r="E25" s="7">
        <v>0.137028013877355</v>
      </c>
      <c r="F25" s="7">
        <v>4.11345597832513</v>
      </c>
      <c r="G25" s="7">
        <v>96.99858545309769</v>
      </c>
      <c r="H25" s="7">
        <f t="shared" si="0"/>
        <v>915.6395756438417</v>
      </c>
    </row>
    <row r="26" spans="1:8" ht="15.75" thickBot="1">
      <c r="A26" s="6">
        <v>2010</v>
      </c>
      <c r="B26" s="7">
        <v>59.9625002905583</v>
      </c>
      <c r="C26" s="7">
        <v>604.7855863872832</v>
      </c>
      <c r="D26" s="7">
        <v>163.52100542153286</v>
      </c>
      <c r="E26" s="7">
        <v>0.136342873807968</v>
      </c>
      <c r="F26" s="7">
        <v>5.83836473034192</v>
      </c>
      <c r="G26" s="7">
        <v>98.47658051552577</v>
      </c>
      <c r="H26" s="7">
        <f t="shared" si="0"/>
        <v>932.72038021905</v>
      </c>
    </row>
    <row r="27" spans="1:8" ht="15.75" thickBot="1">
      <c r="A27" s="6">
        <v>2011</v>
      </c>
      <c r="B27" s="7">
        <v>86.07464262550451</v>
      </c>
      <c r="C27" s="7">
        <v>639.2754418501731</v>
      </c>
      <c r="D27" s="7">
        <v>148.41957422894308</v>
      </c>
      <c r="E27" s="7">
        <v>0.135661159438928</v>
      </c>
      <c r="F27" s="7">
        <v>11.21752194770113</v>
      </c>
      <c r="G27" s="7">
        <v>70.3724482532085</v>
      </c>
      <c r="H27" s="7">
        <f t="shared" si="0"/>
        <v>955.4952900649693</v>
      </c>
    </row>
    <row r="28" spans="1:8" ht="15.75" thickBot="1">
      <c r="A28" s="6">
        <v>2012</v>
      </c>
      <c r="B28" s="7">
        <v>120.951972239783</v>
      </c>
      <c r="C28" s="7">
        <v>630.3561558247399</v>
      </c>
      <c r="D28" s="7">
        <v>153.0189047543639</v>
      </c>
      <c r="E28" s="7">
        <v>0.134982853641734</v>
      </c>
      <c r="F28" s="7">
        <v>11.83363823695435</v>
      </c>
      <c r="G28" s="7">
        <v>110.40805434696092</v>
      </c>
      <c r="H28" s="7">
        <f t="shared" si="0"/>
        <v>1026.7037082564439</v>
      </c>
    </row>
    <row r="29" spans="1:8" ht="15.75" thickBot="1">
      <c r="A29" s="6">
        <v>2013</v>
      </c>
      <c r="B29" s="7">
        <v>188.819724978969</v>
      </c>
      <c r="C29" s="7">
        <v>665.9100337524736</v>
      </c>
      <c r="D29" s="7">
        <v>159.0458501762539</v>
      </c>
      <c r="E29" s="7">
        <v>0.339291939373525</v>
      </c>
      <c r="F29" s="7">
        <v>13.15902466748437</v>
      </c>
      <c r="G29" s="7">
        <v>112.0104427751796</v>
      </c>
      <c r="H29" s="7">
        <f t="shared" si="0"/>
        <v>1139.2843682897342</v>
      </c>
    </row>
    <row r="30" spans="1:8" ht="15.75" thickBot="1">
      <c r="A30" s="6">
        <v>2014</v>
      </c>
      <c r="B30" s="7">
        <v>323.06276500786197</v>
      </c>
      <c r="C30" s="7">
        <v>712.6351625354187</v>
      </c>
      <c r="D30" s="7">
        <v>144.26403134813964</v>
      </c>
      <c r="E30" s="7">
        <v>0.336570559676657</v>
      </c>
      <c r="F30" s="7">
        <v>14.6860045206656</v>
      </c>
      <c r="G30" s="7">
        <v>121.66317743823335</v>
      </c>
      <c r="H30" s="7">
        <f t="shared" si="0"/>
        <v>1316.647711409996</v>
      </c>
    </row>
    <row r="31" spans="1:8" ht="15.75" thickBot="1">
      <c r="A31" s="6">
        <v>2015</v>
      </c>
      <c r="B31" s="7">
        <v>530.0034761219545</v>
      </c>
      <c r="C31" s="7">
        <v>748.2365150687644</v>
      </c>
      <c r="D31" s="7">
        <v>143.81000951562098</v>
      </c>
      <c r="E31" s="7">
        <v>0.341050936278274</v>
      </c>
      <c r="F31" s="7">
        <v>17.2562228322853</v>
      </c>
      <c r="G31" s="7">
        <v>161.94816644664584</v>
      </c>
      <c r="H31" s="7">
        <f t="shared" si="0"/>
        <v>1601.5954409215494</v>
      </c>
    </row>
    <row r="32" spans="1:8" ht="15.75" thickBot="1">
      <c r="A32" s="6">
        <v>2016</v>
      </c>
      <c r="B32" s="7">
        <v>861.1438569131311</v>
      </c>
      <c r="C32" s="7">
        <v>801.7004530843903</v>
      </c>
      <c r="D32" s="7">
        <v>131.43519085032375</v>
      </c>
      <c r="E32" s="7">
        <v>0.342113327603883</v>
      </c>
      <c r="F32" s="7">
        <v>19.319312183487682</v>
      </c>
      <c r="G32" s="7">
        <v>155.14712304893604</v>
      </c>
      <c r="H32" s="7">
        <f t="shared" si="0"/>
        <v>1969.0880494078729</v>
      </c>
    </row>
    <row r="33" spans="1:8" ht="15.75" thickBot="1">
      <c r="A33" s="6">
        <v>2017</v>
      </c>
      <c r="B33" s="7">
        <v>1156.92495983028</v>
      </c>
      <c r="C33" s="7">
        <v>869.5022236899873</v>
      </c>
      <c r="D33" s="7">
        <v>138.549693030642</v>
      </c>
      <c r="E33" s="7">
        <v>0.3500126919989326</v>
      </c>
      <c r="F33" s="7">
        <v>19.9195962691978</v>
      </c>
      <c r="G33" s="7">
        <v>175.78554424397262</v>
      </c>
      <c r="H33" s="7">
        <f t="shared" si="0"/>
        <v>2361.032029756079</v>
      </c>
    </row>
    <row r="34" spans="1:8" ht="15.75" thickBot="1">
      <c r="A34" s="6">
        <v>2018</v>
      </c>
      <c r="B34" s="7">
        <v>1460.2992419972359</v>
      </c>
      <c r="C34" s="7">
        <v>1013.8723211732427</v>
      </c>
      <c r="D34" s="7">
        <v>156.77283078369913</v>
      </c>
      <c r="E34" s="7">
        <v>0.3756469473857306</v>
      </c>
      <c r="F34" s="7">
        <v>20.346473373808777</v>
      </c>
      <c r="G34" s="7">
        <v>199.22177805711928</v>
      </c>
      <c r="H34" s="7">
        <f t="shared" si="0"/>
        <v>2850.888292332491</v>
      </c>
    </row>
    <row r="35" spans="1:8" ht="15.75" thickBot="1">
      <c r="A35" s="6">
        <v>2019</v>
      </c>
      <c r="B35" s="7">
        <v>1755.9059160236995</v>
      </c>
      <c r="C35" s="7">
        <v>1061.679352453882</v>
      </c>
      <c r="D35" s="7">
        <v>162.11175801679232</v>
      </c>
      <c r="E35" s="7">
        <v>0.427193401406944</v>
      </c>
      <c r="F35" s="7">
        <v>21.130134589491323</v>
      </c>
      <c r="G35" s="7">
        <v>207.3974616024469</v>
      </c>
      <c r="H35" s="7">
        <f t="shared" si="0"/>
        <v>3208.6518160877195</v>
      </c>
    </row>
    <row r="36" spans="1:8" ht="15.75" thickBot="1">
      <c r="A36" s="6">
        <v>2020</v>
      </c>
      <c r="B36" s="7">
        <v>2028.8984292098794</v>
      </c>
      <c r="C36" s="7">
        <v>1108.6674899256732</v>
      </c>
      <c r="D36" s="7">
        <v>166.79918916671375</v>
      </c>
      <c r="E36" s="7">
        <v>0.428866668214045</v>
      </c>
      <c r="F36" s="7">
        <v>21.258123518351432</v>
      </c>
      <c r="G36" s="7">
        <v>213.38926879362526</v>
      </c>
      <c r="H36" s="7">
        <f t="shared" si="0"/>
        <v>3539.4413672824576</v>
      </c>
    </row>
    <row r="37" spans="1:8" ht="15.75" thickBot="1">
      <c r="A37" s="6">
        <v>2021</v>
      </c>
      <c r="B37" s="7">
        <v>2272.57508472537</v>
      </c>
      <c r="C37" s="7">
        <v>1158.7123866192285</v>
      </c>
      <c r="D37" s="7">
        <v>171.45560889311525</v>
      </c>
      <c r="E37" s="7">
        <v>0.43053113769398205</v>
      </c>
      <c r="F37" s="7">
        <v>21.38183223591029</v>
      </c>
      <c r="G37" s="7">
        <v>219.32026269010802</v>
      </c>
      <c r="H37" s="7">
        <f t="shared" si="0"/>
        <v>3843.8757063014255</v>
      </c>
    </row>
    <row r="38" spans="1:8" ht="15.75" thickBot="1">
      <c r="A38" s="6">
        <v>2022</v>
      </c>
      <c r="B38" s="7">
        <v>2484.0504319128777</v>
      </c>
      <c r="C38" s="7">
        <v>1212.2058713811946</v>
      </c>
      <c r="D38" s="7">
        <v>176.08133843671635</v>
      </c>
      <c r="E38" s="7">
        <v>0.43220602529977403</v>
      </c>
      <c r="F38" s="7">
        <v>21.501331752710243</v>
      </c>
      <c r="G38" s="7">
        <v>225.20003850694718</v>
      </c>
      <c r="H38" s="7">
        <f t="shared" si="0"/>
        <v>4119.471218015746</v>
      </c>
    </row>
    <row r="39" spans="1:8" ht="15.75" thickBot="1">
      <c r="A39" s="6">
        <v>2023</v>
      </c>
      <c r="B39" s="7">
        <v>2663.499141473453</v>
      </c>
      <c r="C39" s="7">
        <v>1268.9025043917231</v>
      </c>
      <c r="D39" s="7">
        <v>180.67669400078935</v>
      </c>
      <c r="E39" s="7">
        <v>0.43389971775732306</v>
      </c>
      <c r="F39" s="7">
        <v>21.616692096078005</v>
      </c>
      <c r="G39" s="7">
        <v>231.03498792106205</v>
      </c>
      <c r="H39" s="7">
        <f t="shared" si="0"/>
        <v>4366.163919600863</v>
      </c>
    </row>
    <row r="40" spans="1:8" ht="15.75" thickBot="1">
      <c r="A40" s="6">
        <v>2024</v>
      </c>
      <c r="B40" s="7">
        <v>2814.2386343434487</v>
      </c>
      <c r="C40" s="7">
        <v>1329.9671453824733</v>
      </c>
      <c r="D40" s="7">
        <v>185.2419868497026</v>
      </c>
      <c r="E40" s="7">
        <v>0.43561637235330597</v>
      </c>
      <c r="F40" s="7">
        <v>21.72798232264293</v>
      </c>
      <c r="G40" s="7">
        <v>236.8295460236646</v>
      </c>
      <c r="H40" s="7">
        <f t="shared" si="0"/>
        <v>4588.440911294286</v>
      </c>
    </row>
    <row r="41" spans="1:8" ht="15.75" thickBot="1">
      <c r="A41" s="6">
        <v>2025</v>
      </c>
      <c r="B41" s="7">
        <v>2940.5668798962897</v>
      </c>
      <c r="C41" s="7">
        <v>1394.9734985572672</v>
      </c>
      <c r="D41" s="7">
        <v>189.7775234052873</v>
      </c>
      <c r="E41" s="7">
        <v>0.437358215424286</v>
      </c>
      <c r="F41" s="7">
        <v>21.83527053070365</v>
      </c>
      <c r="G41" s="7">
        <v>242.58689784793017</v>
      </c>
      <c r="H41" s="7">
        <f t="shared" si="0"/>
        <v>4790.177428452902</v>
      </c>
    </row>
    <row r="42" spans="1:8" ht="15.75" thickBot="1">
      <c r="A42" s="6">
        <v>2026</v>
      </c>
      <c r="B42" s="7">
        <v>3047.070462800947</v>
      </c>
      <c r="C42" s="7">
        <v>1464.7638774031886</v>
      </c>
      <c r="D42" s="7">
        <v>194.28360534108788</v>
      </c>
      <c r="E42" s="7">
        <v>0.4391264896562981</v>
      </c>
      <c r="F42" s="7">
        <v>21.9386238724443</v>
      </c>
      <c r="G42" s="7">
        <v>248.30939931810278</v>
      </c>
      <c r="H42" s="7">
        <f t="shared" si="0"/>
        <v>4976.805095225428</v>
      </c>
    </row>
    <row r="43" spans="1:8" ht="15.75" thickBot="1">
      <c r="A43" s="6">
        <v>2027</v>
      </c>
      <c r="B43" s="7">
        <v>3137.912039662764</v>
      </c>
      <c r="C43" s="7">
        <v>1541.3699893397918</v>
      </c>
      <c r="D43" s="7">
        <v>198.76052967454166</v>
      </c>
      <c r="E43" s="7">
        <v>0.4409218941882901</v>
      </c>
      <c r="F43" s="7">
        <v>22.038108566003064</v>
      </c>
      <c r="G43" s="7">
        <v>253.99883878970576</v>
      </c>
      <c r="H43" s="7">
        <f t="shared" si="0"/>
        <v>5154.520427926994</v>
      </c>
    </row>
    <row r="44" spans="1:8" ht="15.75" thickBot="1">
      <c r="A44" s="6">
        <v>2028</v>
      </c>
      <c r="B44" s="7">
        <v>3216.726028156475</v>
      </c>
      <c r="C44" s="7">
        <v>1626.5693732146317</v>
      </c>
      <c r="D44" s="7">
        <v>203.20858885714165</v>
      </c>
      <c r="E44" s="7">
        <v>0.442744808375533</v>
      </c>
      <c r="F44" s="7">
        <v>22.133789907393908</v>
      </c>
      <c r="G44" s="7">
        <v>259.65660542716995</v>
      </c>
      <c r="H44" s="7">
        <f t="shared" si="0"/>
        <v>5328.737130371188</v>
      </c>
    </row>
    <row r="45" spans="1:8" ht="15.75" thickBot="1">
      <c r="A45" s="22">
        <v>2029</v>
      </c>
      <c r="B45" s="18">
        <v>3290.628864525776</v>
      </c>
      <c r="C45" s="18">
        <v>1721.2684914454592</v>
      </c>
      <c r="D45" s="18">
        <v>207.62503886039264</v>
      </c>
      <c r="E45" s="18">
        <v>0.44446814674302304</v>
      </c>
      <c r="F45" s="18">
        <v>22.224547401301297</v>
      </c>
      <c r="G45" s="18">
        <v>265.2662038458369</v>
      </c>
      <c r="H45" s="7">
        <f t="shared" si="0"/>
        <v>5507.457614225509</v>
      </c>
    </row>
    <row r="46" spans="1:8" ht="15.75" thickBot="1">
      <c r="A46" s="22">
        <v>2030</v>
      </c>
      <c r="B46" s="18">
        <v>3364.085167798392</v>
      </c>
      <c r="C46" s="18">
        <v>1825.3580520383796</v>
      </c>
      <c r="D46" s="18">
        <v>211.94241785223085</v>
      </c>
      <c r="E46" s="18">
        <v>0.44539487855249105</v>
      </c>
      <c r="F46" s="18">
        <v>22.278376039082012</v>
      </c>
      <c r="G46" s="18">
        <v>270.6012617772316</v>
      </c>
      <c r="H46" s="7">
        <f t="shared" si="0"/>
        <v>5694.710670383867</v>
      </c>
    </row>
    <row r="47" spans="1:8" ht="15">
      <c r="A47" s="16"/>
      <c r="B47" s="17"/>
      <c r="C47" s="17"/>
      <c r="D47" s="17"/>
      <c r="E47" s="17"/>
      <c r="F47" s="17"/>
      <c r="G47" s="17"/>
      <c r="H47" s="17"/>
    </row>
    <row r="48" spans="1:8" ht="15">
      <c r="A48" s="16"/>
      <c r="B48" s="17"/>
      <c r="C48" s="17"/>
      <c r="D48" s="17"/>
      <c r="E48" s="17"/>
      <c r="F48" s="17"/>
      <c r="G48" s="17"/>
      <c r="H48" s="17"/>
    </row>
    <row r="49" spans="1:10" ht="13.5" customHeight="1">
      <c r="A49" s="4"/>
      <c r="J49" s="1" t="s">
        <v>0</v>
      </c>
    </row>
    <row r="50" spans="1:8" ht="15.75">
      <c r="A50" s="33" t="s">
        <v>23</v>
      </c>
      <c r="B50" s="33"/>
      <c r="C50" s="33"/>
      <c r="D50" s="33"/>
      <c r="E50" s="33"/>
      <c r="F50" s="33"/>
      <c r="G50" s="33"/>
      <c r="H50" s="33"/>
    </row>
    <row r="51" spans="1:8" ht="15">
      <c r="A51" s="19" t="s">
        <v>24</v>
      </c>
      <c r="B51" s="12" t="s">
        <v>46</v>
      </c>
      <c r="C51" s="11">
        <f>EXP((LN(C16/C6)/10))-1</f>
        <v>-0.01896253589466046</v>
      </c>
      <c r="D51" s="11">
        <f>EXP((LN(D16/D6)/10))-1</f>
        <v>-0.04658470980564311</v>
      </c>
      <c r="E51" s="12" t="s">
        <v>46</v>
      </c>
      <c r="F51" s="12" t="s">
        <v>46</v>
      </c>
      <c r="G51" s="11">
        <f>EXP((LN(G16/G6)/10))-1</f>
        <v>0.0069205816430260025</v>
      </c>
      <c r="H51" s="11">
        <f>EXP((LN(H16/H6)/10))-1</f>
        <v>-0.02446548284744643</v>
      </c>
    </row>
    <row r="52" spans="1:8" ht="15">
      <c r="A52" s="19" t="s">
        <v>35</v>
      </c>
      <c r="B52" s="11">
        <f>EXP((LN(B32/B16)/16))-1</f>
        <v>0.8073526620291085</v>
      </c>
      <c r="C52" s="11">
        <f>EXP((LN(C32/C16)/16))-1</f>
        <v>0.11477073497771939</v>
      </c>
      <c r="D52" s="11">
        <f>EXP((LN(D32/D16)/16))-1</f>
        <v>0.0026245992794580175</v>
      </c>
      <c r="E52" s="12" t="s">
        <v>46</v>
      </c>
      <c r="F52" s="12" t="s">
        <v>46</v>
      </c>
      <c r="G52" s="11">
        <f>EXP((LN(G32/G16)/16))-1</f>
        <v>0.03301159918310703</v>
      </c>
      <c r="H52" s="11">
        <f>EXP((LN(H32/H16)/16))-1</f>
        <v>0.11217790479336998</v>
      </c>
    </row>
    <row r="53" spans="1:8" ht="15">
      <c r="A53" s="19" t="s">
        <v>36</v>
      </c>
      <c r="B53" s="11">
        <f aca="true" t="shared" si="1" ref="B53:H53">EXP((LN(B36/B32)/4))-1</f>
        <v>0.2389282320067867</v>
      </c>
      <c r="C53" s="11">
        <f t="shared" si="1"/>
        <v>0.08441944370446652</v>
      </c>
      <c r="D53" s="11">
        <f t="shared" si="1"/>
        <v>0.061379190998029465</v>
      </c>
      <c r="E53" s="11">
        <f t="shared" si="1"/>
        <v>0.05812767940349195</v>
      </c>
      <c r="F53" s="11">
        <f t="shared" si="1"/>
        <v>0.02419656854353658</v>
      </c>
      <c r="G53" s="11">
        <f t="shared" si="1"/>
        <v>0.08294702391935327</v>
      </c>
      <c r="H53" s="11">
        <f t="shared" si="1"/>
        <v>0.1578902487308549</v>
      </c>
    </row>
    <row r="54" spans="1:8" ht="15">
      <c r="A54" s="19" t="s">
        <v>62</v>
      </c>
      <c r="B54" s="11">
        <f aca="true" t="shared" si="2" ref="B54:H54">EXP((LN(B46/B32)/14))-1</f>
        <v>0.10222639107645737</v>
      </c>
      <c r="C54" s="11">
        <f t="shared" si="2"/>
        <v>0.06053253293871008</v>
      </c>
      <c r="D54" s="11">
        <f t="shared" si="2"/>
        <v>0.03471768791798402</v>
      </c>
      <c r="E54" s="11">
        <f t="shared" si="2"/>
        <v>0.01902290209446078</v>
      </c>
      <c r="F54" s="11">
        <f t="shared" si="2"/>
        <v>0.010231364459583281</v>
      </c>
      <c r="G54" s="11">
        <f t="shared" si="2"/>
        <v>0.04053369750963798</v>
      </c>
      <c r="H54" s="11">
        <f t="shared" si="2"/>
        <v>0.07880592594220603</v>
      </c>
    </row>
    <row r="55" ht="13.5" customHeight="1">
      <c r="A55" s="4"/>
    </row>
  </sheetData>
  <sheetProtection/>
  <mergeCells count="4">
    <mergeCell ref="A50:H50"/>
    <mergeCell ref="A1:H1"/>
    <mergeCell ref="A3:H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2.8515625" style="1" customWidth="1"/>
    <col min="6" max="6" width="25.7109375" style="1" bestFit="1" customWidth="1"/>
    <col min="7" max="16384" width="9.140625" style="1" customWidth="1"/>
  </cols>
  <sheetData>
    <row r="1" spans="2:8" ht="15.75" customHeight="1">
      <c r="B1" s="28" t="s">
        <v>59</v>
      </c>
      <c r="C1" s="28"/>
      <c r="D1" s="28"/>
      <c r="E1" s="28"/>
      <c r="F1" s="28"/>
      <c r="G1" s="14"/>
      <c r="H1" s="14"/>
    </row>
    <row r="2" spans="2:10" ht="15.75" customHeight="1">
      <c r="B2" s="28" t="s">
        <v>63</v>
      </c>
      <c r="C2" s="28"/>
      <c r="D2" s="28"/>
      <c r="E2" s="28"/>
      <c r="F2" s="28"/>
      <c r="G2" s="28"/>
      <c r="H2" s="14"/>
      <c r="I2" s="14"/>
      <c r="J2" s="14"/>
    </row>
    <row r="3" spans="1:8" ht="15.75" customHeight="1">
      <c r="A3" s="28" t="s">
        <v>43</v>
      </c>
      <c r="B3" s="28"/>
      <c r="C3" s="28"/>
      <c r="D3" s="28"/>
      <c r="E3" s="28"/>
      <c r="F3" s="28"/>
      <c r="G3" s="28"/>
      <c r="H3" s="28"/>
    </row>
    <row r="4" ht="13.5" customHeight="1" thickBot="1">
      <c r="A4" s="4"/>
    </row>
    <row r="5" spans="1:6" ht="39.75" thickBot="1">
      <c r="A5" s="5" t="s">
        <v>11</v>
      </c>
      <c r="B5" s="5" t="s">
        <v>44</v>
      </c>
      <c r="C5" s="5" t="s">
        <v>52</v>
      </c>
      <c r="D5" s="5" t="s">
        <v>53</v>
      </c>
      <c r="E5" s="5" t="s">
        <v>78</v>
      </c>
      <c r="F5" s="5" t="s">
        <v>54</v>
      </c>
    </row>
    <row r="6" spans="1:6" ht="15.75" thickBot="1">
      <c r="A6" s="6">
        <v>1990</v>
      </c>
      <c r="B6" s="7">
        <v>2682.6644</v>
      </c>
      <c r="C6" s="7">
        <v>948.3600489</v>
      </c>
      <c r="D6" s="7">
        <v>95601.60582245918</v>
      </c>
      <c r="E6" s="7">
        <v>1067.3023143119258</v>
      </c>
      <c r="F6" s="7">
        <v>468.58069437273184</v>
      </c>
    </row>
    <row r="7" spans="1:6" ht="15.75" thickBot="1">
      <c r="A7" s="6">
        <v>1991</v>
      </c>
      <c r="B7" s="7">
        <v>2739.33500658</v>
      </c>
      <c r="C7" s="7">
        <v>963.3294559600001</v>
      </c>
      <c r="D7" s="7">
        <v>96403.109263747</v>
      </c>
      <c r="E7" s="7">
        <v>1064.6942957293852</v>
      </c>
      <c r="F7" s="7">
        <v>491.04582839004695</v>
      </c>
    </row>
    <row r="8" spans="1:6" ht="15.75" thickBot="1">
      <c r="A8" s="6">
        <v>1992</v>
      </c>
      <c r="B8" s="7">
        <v>2782.5919681600003</v>
      </c>
      <c r="C8" s="7">
        <v>978.78699772</v>
      </c>
      <c r="D8" s="7">
        <v>99249.01872070838</v>
      </c>
      <c r="E8" s="7">
        <v>1055.3560716660631</v>
      </c>
      <c r="F8" s="7">
        <v>506.81794986147963</v>
      </c>
    </row>
    <row r="9" spans="1:6" ht="15.75" thickBot="1">
      <c r="A9" s="6">
        <v>1993</v>
      </c>
      <c r="B9" s="7">
        <v>2796.85961236</v>
      </c>
      <c r="C9" s="7">
        <v>990.20106182</v>
      </c>
      <c r="D9" s="7">
        <v>99270.1361363632</v>
      </c>
      <c r="E9" s="7">
        <v>1053.2228657941898</v>
      </c>
      <c r="F9" s="7">
        <v>516.0417304876917</v>
      </c>
    </row>
    <row r="10" spans="1:6" ht="15.75" thickBot="1">
      <c r="A10" s="6">
        <v>1994</v>
      </c>
      <c r="B10" s="7">
        <v>2815.65618796</v>
      </c>
      <c r="C10" s="7">
        <v>1000.29677234</v>
      </c>
      <c r="D10" s="7">
        <v>100219.17354682885</v>
      </c>
      <c r="E10" s="7">
        <v>1066.206275258012</v>
      </c>
      <c r="F10" s="7">
        <v>523.3528978556009</v>
      </c>
    </row>
    <row r="11" spans="1:6" ht="15.75" thickBot="1">
      <c r="A11" s="6">
        <v>1995</v>
      </c>
      <c r="B11" s="7">
        <v>2825.9076388</v>
      </c>
      <c r="C11" s="7">
        <v>1010.519455</v>
      </c>
      <c r="D11" s="7">
        <v>102976.20432001434</v>
      </c>
      <c r="E11" s="7">
        <v>1094.01085463442</v>
      </c>
      <c r="F11" s="7">
        <v>530.9123708146434</v>
      </c>
    </row>
    <row r="12" spans="1:6" ht="15.75" thickBot="1">
      <c r="A12" s="6">
        <v>1996</v>
      </c>
      <c r="B12" s="7">
        <v>2844.9032857</v>
      </c>
      <c r="C12" s="7">
        <v>1020.5055400199999</v>
      </c>
      <c r="D12" s="7">
        <v>108088.11164864586</v>
      </c>
      <c r="E12" s="7">
        <v>1128.831516414258</v>
      </c>
      <c r="F12" s="7">
        <v>538.6509688353275</v>
      </c>
    </row>
    <row r="13" spans="1:6" ht="15.75" thickBot="1">
      <c r="A13" s="6">
        <v>1997</v>
      </c>
      <c r="B13" s="7">
        <v>2906.13814752</v>
      </c>
      <c r="C13" s="7">
        <v>1030.91818948</v>
      </c>
      <c r="D13" s="7">
        <v>113992.93554738711</v>
      </c>
      <c r="E13" s="7">
        <v>1181.064840245152</v>
      </c>
      <c r="F13" s="7">
        <v>547.0611772867817</v>
      </c>
    </row>
    <row r="14" spans="1:6" ht="15.75" thickBot="1">
      <c r="A14" s="6">
        <v>1998</v>
      </c>
      <c r="B14" s="7">
        <v>2960.0358440799996</v>
      </c>
      <c r="C14" s="7">
        <v>1042.69200114</v>
      </c>
      <c r="D14" s="7">
        <v>124622.48720973246</v>
      </c>
      <c r="E14" s="7">
        <v>1244.5508614163225</v>
      </c>
      <c r="F14" s="7">
        <v>556.5190347996764</v>
      </c>
    </row>
    <row r="15" spans="1:6" ht="15.75" thickBot="1">
      <c r="A15" s="6">
        <v>1999</v>
      </c>
      <c r="B15" s="7">
        <v>3019.23420788</v>
      </c>
      <c r="C15" s="7">
        <v>1057.1908166199999</v>
      </c>
      <c r="D15" s="7">
        <v>132480.94741108106</v>
      </c>
      <c r="E15" s="7">
        <v>1296.9656284568975</v>
      </c>
      <c r="F15" s="7">
        <v>570.3691457262902</v>
      </c>
    </row>
    <row r="16" spans="1:6" ht="15.75" thickBot="1">
      <c r="A16" s="6">
        <v>2000</v>
      </c>
      <c r="B16" s="7">
        <v>3079.8019732999996</v>
      </c>
      <c r="C16" s="7">
        <v>1077.0757847</v>
      </c>
      <c r="D16" s="7">
        <v>142081.13910395847</v>
      </c>
      <c r="E16" s="7">
        <v>1348.1051262593353</v>
      </c>
      <c r="F16" s="7">
        <v>588.599887916491</v>
      </c>
    </row>
    <row r="17" spans="1:6" ht="15.75" thickBot="1">
      <c r="A17" s="6">
        <v>2001</v>
      </c>
      <c r="B17" s="7">
        <v>3126.8643258</v>
      </c>
      <c r="C17" s="7">
        <v>1085.63763915</v>
      </c>
      <c r="D17" s="7">
        <v>143576.88565599822</v>
      </c>
      <c r="E17" s="7">
        <v>1375.9667484851866</v>
      </c>
      <c r="F17" s="7">
        <v>607.8823130459159</v>
      </c>
    </row>
    <row r="18" spans="1:6" ht="15.75" thickBot="1">
      <c r="A18" s="6">
        <v>2002</v>
      </c>
      <c r="B18" s="7">
        <v>3171.5786448000003</v>
      </c>
      <c r="C18" s="7">
        <v>1097.7353104</v>
      </c>
      <c r="D18" s="7">
        <v>147216.93716250357</v>
      </c>
      <c r="E18" s="7">
        <v>1391.21643851461</v>
      </c>
      <c r="F18" s="7">
        <v>623.7377166791648</v>
      </c>
    </row>
    <row r="19" spans="1:6" ht="15.75" thickBot="1">
      <c r="A19" s="6">
        <v>2003</v>
      </c>
      <c r="B19" s="7">
        <v>3209.5646116499997</v>
      </c>
      <c r="C19" s="7">
        <v>1110.82729775</v>
      </c>
      <c r="D19" s="7">
        <v>153133.62121106798</v>
      </c>
      <c r="E19" s="7">
        <v>1406.109119092237</v>
      </c>
      <c r="F19" s="7">
        <v>637.9350821597475</v>
      </c>
    </row>
    <row r="20" spans="1:6" ht="15.75" thickBot="1">
      <c r="A20" s="6">
        <v>2004</v>
      </c>
      <c r="B20" s="7">
        <v>3232.7255102</v>
      </c>
      <c r="C20" s="7">
        <v>1123.9322047</v>
      </c>
      <c r="D20" s="7">
        <v>162560.9787221653</v>
      </c>
      <c r="E20" s="7">
        <v>1430.584479114215</v>
      </c>
      <c r="F20" s="7">
        <v>651.028354827426</v>
      </c>
    </row>
    <row r="21" spans="1:6" ht="15.75" thickBot="1">
      <c r="A21" s="6">
        <v>2005</v>
      </c>
      <c r="B21" s="7">
        <v>3241.7493193500004</v>
      </c>
      <c r="C21" s="7">
        <v>1137.5254043500001</v>
      </c>
      <c r="D21" s="7">
        <v>165424.92495557715</v>
      </c>
      <c r="E21" s="7">
        <v>1460.450335855537</v>
      </c>
      <c r="F21" s="7">
        <v>664.0095015480731</v>
      </c>
    </row>
    <row r="22" spans="1:6" ht="15.75" thickBot="1">
      <c r="A22" s="6">
        <v>2006</v>
      </c>
      <c r="B22" s="7">
        <v>3256.4890958</v>
      </c>
      <c r="C22" s="7">
        <v>1151.2732760000001</v>
      </c>
      <c r="D22" s="7">
        <v>169295.1294446648</v>
      </c>
      <c r="E22" s="7">
        <v>1481.8574942495982</v>
      </c>
      <c r="F22" s="7">
        <v>672.7684339835123</v>
      </c>
    </row>
    <row r="23" spans="1:6" ht="15.75" thickBot="1">
      <c r="A23" s="6">
        <v>2007</v>
      </c>
      <c r="B23" s="7">
        <v>3291.0245770500005</v>
      </c>
      <c r="C23" s="7">
        <v>1160.7472704000002</v>
      </c>
      <c r="D23" s="7">
        <v>169073.5840370534</v>
      </c>
      <c r="E23" s="7">
        <v>1492.9490126783487</v>
      </c>
      <c r="F23" s="7">
        <v>684.474242571086</v>
      </c>
    </row>
    <row r="24" spans="1:6" ht="15.75" thickBot="1">
      <c r="A24" s="6">
        <v>2008</v>
      </c>
      <c r="B24" s="7">
        <v>3331.942350800001</v>
      </c>
      <c r="C24" s="7">
        <v>1169.9871519000003</v>
      </c>
      <c r="D24" s="7">
        <v>169691.0348387448</v>
      </c>
      <c r="E24" s="7">
        <v>1484.6509993194936</v>
      </c>
      <c r="F24" s="7">
        <v>694.4408704087938</v>
      </c>
    </row>
    <row r="25" spans="1:6" ht="15.75" thickBot="1">
      <c r="A25" s="6">
        <v>2009</v>
      </c>
      <c r="B25" s="7">
        <v>3362.0706976000006</v>
      </c>
      <c r="C25" s="7">
        <v>1177.8076174</v>
      </c>
      <c r="D25" s="7">
        <v>162507.88685350865</v>
      </c>
      <c r="E25" s="7">
        <v>1407.7420327788163</v>
      </c>
      <c r="F25" s="7">
        <v>703.1480835959039</v>
      </c>
    </row>
    <row r="26" spans="1:6" ht="15.75" thickBot="1">
      <c r="A26" s="6">
        <v>2010</v>
      </c>
      <c r="B26" s="7">
        <v>3388.7593672000003</v>
      </c>
      <c r="C26" s="7">
        <v>1180.7588164000001</v>
      </c>
      <c r="D26" s="7">
        <v>166106.78736677737</v>
      </c>
      <c r="E26" s="7">
        <v>1402.7531076326156</v>
      </c>
      <c r="F26" s="7">
        <v>707.7628585935832</v>
      </c>
    </row>
    <row r="27" spans="1:6" ht="15.75" thickBot="1">
      <c r="A27" s="6">
        <v>2011</v>
      </c>
      <c r="B27" s="7">
        <v>3428.9590544675</v>
      </c>
      <c r="C27" s="7">
        <v>1184.6907503325</v>
      </c>
      <c r="D27" s="7">
        <v>173479.44434207672</v>
      </c>
      <c r="E27" s="7">
        <v>1418.9429233042147</v>
      </c>
      <c r="F27" s="7">
        <v>710.2617405893068</v>
      </c>
    </row>
    <row r="28" spans="1:6" ht="15.75" thickBot="1">
      <c r="A28" s="6">
        <v>2012</v>
      </c>
      <c r="B28" s="7">
        <v>3472.65686102</v>
      </c>
      <c r="C28" s="7">
        <v>1189.33141339</v>
      </c>
      <c r="D28" s="7">
        <v>179133.30735437214</v>
      </c>
      <c r="E28" s="7">
        <v>1451.9654993680372</v>
      </c>
      <c r="F28" s="7">
        <v>713.375852659388</v>
      </c>
    </row>
    <row r="29" spans="1:6" ht="15.75" thickBot="1">
      <c r="A29" s="6">
        <v>2013</v>
      </c>
      <c r="B29" s="7">
        <v>3511.4481634850004</v>
      </c>
      <c r="C29" s="7">
        <v>1195.6141182475</v>
      </c>
      <c r="D29" s="7">
        <v>181308.6866063164</v>
      </c>
      <c r="E29" s="7">
        <v>1489.0670516893076</v>
      </c>
      <c r="F29" s="7">
        <v>718.7355136988105</v>
      </c>
    </row>
    <row r="30" spans="1:6" ht="15.75" thickBot="1">
      <c r="A30" s="6">
        <v>2014</v>
      </c>
      <c r="B30" s="7">
        <v>3555.3869857600007</v>
      </c>
      <c r="C30" s="7">
        <v>1203.4121687200002</v>
      </c>
      <c r="D30" s="7">
        <v>188610.43937921507</v>
      </c>
      <c r="E30" s="7">
        <v>1524.62147497092</v>
      </c>
      <c r="F30" s="7">
        <v>721.8490883789707</v>
      </c>
    </row>
    <row r="31" spans="1:6" ht="15.75" thickBot="1">
      <c r="A31" s="6">
        <v>2015</v>
      </c>
      <c r="B31" s="7">
        <v>3585.9502750750003</v>
      </c>
      <c r="C31" s="7">
        <v>1212.8090484250001</v>
      </c>
      <c r="D31" s="7">
        <v>196405.8258938852</v>
      </c>
      <c r="E31" s="7">
        <v>1571.0080500216393</v>
      </c>
      <c r="F31" s="7">
        <v>724.3453498515805</v>
      </c>
    </row>
    <row r="32" spans="1:6" ht="15.75" thickBot="1">
      <c r="A32" s="6">
        <v>2016</v>
      </c>
      <c r="B32" s="7">
        <v>3615.4808713350008</v>
      </c>
      <c r="C32" s="7">
        <v>1239.9907984750002</v>
      </c>
      <c r="D32" s="7">
        <v>200078.32122924333</v>
      </c>
      <c r="E32" s="7">
        <v>1609.6876897973673</v>
      </c>
      <c r="F32" s="7">
        <v>729.3550014836106</v>
      </c>
    </row>
    <row r="33" spans="1:6" ht="15.75" thickBot="1">
      <c r="A33" s="6">
        <v>2017</v>
      </c>
      <c r="B33" s="7">
        <v>3645.884708337501</v>
      </c>
      <c r="C33" s="7">
        <v>1250.1454427925003</v>
      </c>
      <c r="D33" s="7">
        <v>204431.69455245265</v>
      </c>
      <c r="E33" s="7">
        <v>1633.6628845971325</v>
      </c>
      <c r="F33" s="7">
        <v>742.6734671479225</v>
      </c>
    </row>
    <row r="34" spans="1:6" ht="15.75" thickBot="1">
      <c r="A34" s="6">
        <v>2018</v>
      </c>
      <c r="B34" s="7">
        <v>3675.6543780400007</v>
      </c>
      <c r="C34" s="7">
        <v>1260.7601689800003</v>
      </c>
      <c r="D34" s="7">
        <v>206131.1736825132</v>
      </c>
      <c r="E34" s="7">
        <v>1644.7839478941096</v>
      </c>
      <c r="F34" s="7">
        <v>755.6167622850774</v>
      </c>
    </row>
    <row r="35" spans="1:6" ht="15.75" thickBot="1">
      <c r="A35" s="6">
        <v>2019</v>
      </c>
      <c r="B35" s="7">
        <v>3705.624727725001</v>
      </c>
      <c r="C35" s="7">
        <v>1270.9734796400003</v>
      </c>
      <c r="D35" s="7">
        <v>210016.1487925389</v>
      </c>
      <c r="E35" s="7">
        <v>1667.356483477921</v>
      </c>
      <c r="F35" s="7">
        <v>767.6227042432882</v>
      </c>
    </row>
    <row r="36" spans="1:6" ht="15.75" thickBot="1">
      <c r="A36" s="6">
        <v>2020</v>
      </c>
      <c r="B36" s="7">
        <v>3735.6971084250013</v>
      </c>
      <c r="C36" s="7">
        <v>1281.3368621500003</v>
      </c>
      <c r="D36" s="7">
        <v>213953.73950306445</v>
      </c>
      <c r="E36" s="7">
        <v>1681.5507588461955</v>
      </c>
      <c r="F36" s="7">
        <v>779.0910448659791</v>
      </c>
    </row>
    <row r="37" spans="1:6" ht="15.75" thickBot="1">
      <c r="A37" s="6">
        <v>2021</v>
      </c>
      <c r="B37" s="7">
        <v>3765.0804763650012</v>
      </c>
      <c r="C37" s="7">
        <v>1292.0702123225003</v>
      </c>
      <c r="D37" s="7">
        <v>218489.80566374923</v>
      </c>
      <c r="E37" s="7">
        <v>1691.0953267373125</v>
      </c>
      <c r="F37" s="7">
        <v>790.1902505797378</v>
      </c>
    </row>
    <row r="38" spans="1:6" ht="15.75" thickBot="1">
      <c r="A38" s="6">
        <v>2022</v>
      </c>
      <c r="B38" s="7">
        <v>3793.9003128000013</v>
      </c>
      <c r="C38" s="7">
        <v>1303.0727076500004</v>
      </c>
      <c r="D38" s="7">
        <v>224816.04335997123</v>
      </c>
      <c r="E38" s="7">
        <v>1711.3384991169073</v>
      </c>
      <c r="F38" s="7">
        <v>801.7109193565501</v>
      </c>
    </row>
    <row r="39" spans="1:6" ht="15.75" thickBot="1">
      <c r="A39" s="6">
        <v>2023</v>
      </c>
      <c r="B39" s="7">
        <v>3822.2442903325014</v>
      </c>
      <c r="C39" s="7">
        <v>1314.1252828650006</v>
      </c>
      <c r="D39" s="7">
        <v>230525.98169385575</v>
      </c>
      <c r="E39" s="7">
        <v>1731.36717954876</v>
      </c>
      <c r="F39" s="7">
        <v>813.4177108483486</v>
      </c>
    </row>
    <row r="40" spans="1:6" ht="15.75" thickBot="1">
      <c r="A40" s="6">
        <v>2024</v>
      </c>
      <c r="B40" s="7">
        <v>3849.932775755002</v>
      </c>
      <c r="C40" s="7">
        <v>1325.4290877050005</v>
      </c>
      <c r="D40" s="7">
        <v>235671.7619513465</v>
      </c>
      <c r="E40" s="7">
        <v>1742.9333364786803</v>
      </c>
      <c r="F40" s="7">
        <v>825.5691097245756</v>
      </c>
    </row>
    <row r="41" spans="1:6" ht="15.75" thickBot="1">
      <c r="A41" s="6">
        <v>2025</v>
      </c>
      <c r="B41" s="7">
        <v>3876.962388437502</v>
      </c>
      <c r="C41" s="7">
        <v>1336.7493209375007</v>
      </c>
      <c r="D41" s="7">
        <v>241519.57554017112</v>
      </c>
      <c r="E41" s="7">
        <v>1753.354216463459</v>
      </c>
      <c r="F41" s="7">
        <v>837.9429821853863</v>
      </c>
    </row>
    <row r="42" spans="1:6" ht="15.75" thickBot="1">
      <c r="A42" s="6">
        <v>2026</v>
      </c>
      <c r="B42" s="7">
        <v>3903.406759280002</v>
      </c>
      <c r="C42" s="7">
        <v>1347.7790868800005</v>
      </c>
      <c r="D42" s="7">
        <v>247531.31967522795</v>
      </c>
      <c r="E42" s="7">
        <v>1764.1926282908855</v>
      </c>
      <c r="F42" s="7">
        <v>850.0581374513931</v>
      </c>
    </row>
    <row r="43" spans="1:6" ht="15.75" thickBot="1">
      <c r="A43" s="6">
        <v>2027</v>
      </c>
      <c r="B43" s="7">
        <v>3929.4990435875025</v>
      </c>
      <c r="C43" s="7">
        <v>1358.4265226350008</v>
      </c>
      <c r="D43" s="7">
        <v>253280.01749541366</v>
      </c>
      <c r="E43" s="7">
        <v>1774.306368417271</v>
      </c>
      <c r="F43" s="7">
        <v>862.0598409805742</v>
      </c>
    </row>
    <row r="44" spans="1:6" ht="15.75" thickBot="1">
      <c r="A44" s="6">
        <v>2028</v>
      </c>
      <c r="B44" s="7">
        <v>3955.314986670002</v>
      </c>
      <c r="C44" s="7">
        <v>1369.0473547250008</v>
      </c>
      <c r="D44" s="7">
        <v>259440.97395737105</v>
      </c>
      <c r="E44" s="7">
        <v>1786.417226922807</v>
      </c>
      <c r="F44" s="7">
        <v>874.1689453846071</v>
      </c>
    </row>
    <row r="45" spans="1:6" ht="15.75" thickBot="1">
      <c r="A45" s="6">
        <v>2029</v>
      </c>
      <c r="B45" s="7">
        <v>3978.187728585002</v>
      </c>
      <c r="C45" s="7">
        <v>1378.8258465300007</v>
      </c>
      <c r="D45" s="7">
        <v>265457.45689730917</v>
      </c>
      <c r="E45" s="7">
        <v>1797.0327838828996</v>
      </c>
      <c r="F45" s="7">
        <v>886.3092536842926</v>
      </c>
    </row>
    <row r="46" spans="1:6" ht="13.5" customHeight="1" thickBot="1">
      <c r="A46" s="6">
        <v>2030</v>
      </c>
      <c r="B46" s="7">
        <v>4000.758026435002</v>
      </c>
      <c r="C46" s="7">
        <v>1388.2374474350008</v>
      </c>
      <c r="D46" s="7">
        <v>271685.9194841076</v>
      </c>
      <c r="E46" s="7">
        <v>1807.773575308781</v>
      </c>
      <c r="F46" s="7">
        <v>898.483796421257</v>
      </c>
    </row>
    <row r="47" spans="1:6" ht="13.5" customHeight="1">
      <c r="A47" s="29" t="s">
        <v>0</v>
      </c>
      <c r="B47" s="29"/>
      <c r="C47" s="29"/>
      <c r="D47" s="29"/>
      <c r="E47" s="29"/>
      <c r="F47" s="29"/>
    </row>
    <row r="48" spans="1:6" ht="15">
      <c r="A48" s="29" t="s">
        <v>65</v>
      </c>
      <c r="B48" s="29"/>
      <c r="C48" s="29"/>
      <c r="D48" s="29"/>
      <c r="E48" s="29"/>
      <c r="F48" s="29"/>
    </row>
    <row r="49" ht="15">
      <c r="A49" s="4"/>
    </row>
    <row r="50" spans="1:6" ht="15.75">
      <c r="A50" s="27" t="s">
        <v>23</v>
      </c>
      <c r="B50" s="27"/>
      <c r="C50" s="27"/>
      <c r="D50" s="27"/>
      <c r="E50" s="27"/>
      <c r="F50" s="27"/>
    </row>
    <row r="51" spans="1:6" ht="15">
      <c r="A51" s="8" t="s">
        <v>24</v>
      </c>
      <c r="B51" s="11">
        <f>EXP((LN(B16/B6)/10))-1</f>
        <v>0.013901217797331666</v>
      </c>
      <c r="C51" s="11">
        <f>EXP((LN(C16/C6)/10))-1</f>
        <v>0.012808415239903725</v>
      </c>
      <c r="D51" s="11">
        <f>EXP((LN(D16/D6)/10))-1</f>
        <v>0.040416244246564315</v>
      </c>
      <c r="E51" s="11">
        <f>EXP((LN(E16/E6)/10))-1</f>
        <v>0.02363147413035649</v>
      </c>
      <c r="F51" s="11">
        <f>EXP((LN(F16/F6)/10))-1</f>
        <v>0.023065826948163393</v>
      </c>
    </row>
    <row r="52" spans="1:6" ht="15">
      <c r="A52" s="8" t="s">
        <v>35</v>
      </c>
      <c r="B52" s="11">
        <f>EXP((LN(B32/B16)/16))-1</f>
        <v>0.010072866155280247</v>
      </c>
      <c r="C52" s="11">
        <f>EXP((LN(C32/C16)/16))-1</f>
        <v>0.008842251076133678</v>
      </c>
      <c r="D52" s="11">
        <f>EXP((LN(D32/D16)/16))-1</f>
        <v>0.021624913788664823</v>
      </c>
      <c r="E52" s="11">
        <f>EXP((LN(E32/E16)/16))-1</f>
        <v>0.011145413853116626</v>
      </c>
      <c r="F52" s="11">
        <f>EXP((LN(F32/F16)/16))-1</f>
        <v>0.013491065278528058</v>
      </c>
    </row>
    <row r="53" spans="1:6" ht="13.5" customHeight="1">
      <c r="A53" s="8" t="s">
        <v>36</v>
      </c>
      <c r="B53" s="11">
        <f>EXP((LN(B36/B32)/4))-1</f>
        <v>0.008210920067905025</v>
      </c>
      <c r="C53" s="11">
        <f>EXP((LN(C36/C32)/4))-1</f>
        <v>0.008233711440777336</v>
      </c>
      <c r="D53" s="11">
        <f>EXP((LN(D36/D32)/4))-1</f>
        <v>0.01690401417257492</v>
      </c>
      <c r="E53" s="11">
        <f>EXP((LN(E36/E32)/4))-1</f>
        <v>0.0109788954811878</v>
      </c>
      <c r="F53" s="11">
        <f>EXP((LN(F36/F32)/4))-1</f>
        <v>0.016628573210824227</v>
      </c>
    </row>
    <row r="54" spans="1:6" ht="15">
      <c r="A54" s="8" t="s">
        <v>62</v>
      </c>
      <c r="B54" s="11">
        <f>EXP((LN(B46/B32)/14))-1</f>
        <v>0.007259004182091244</v>
      </c>
      <c r="C54" s="11">
        <f>EXP((LN(C46/C32)/14))-1</f>
        <v>0.008099118992935805</v>
      </c>
      <c r="D54" s="11">
        <f>EXP((LN(D46/D32)/14))-1</f>
        <v>0.022093218706665363</v>
      </c>
      <c r="E54" s="11">
        <f>EXP((LN(E46/E32)/14))-1</f>
        <v>0.008324157623778028</v>
      </c>
      <c r="F54" s="11">
        <f>EXP((LN(F46/F32)/14))-1</f>
        <v>0.015007794733544966</v>
      </c>
    </row>
  </sheetData>
  <sheetProtection/>
  <mergeCells count="6">
    <mergeCell ref="A50:F50"/>
    <mergeCell ref="A3:H3"/>
    <mergeCell ref="A48:F48"/>
    <mergeCell ref="B1:F1"/>
    <mergeCell ref="B2:G2"/>
    <mergeCell ref="A47:F47"/>
  </mergeCells>
  <printOptions horizontalCentered="1"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4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5.7109375" style="1" bestFit="1" customWidth="1"/>
    <col min="6" max="16384" width="9.140625" style="1" customWidth="1"/>
  </cols>
  <sheetData>
    <row r="1" spans="1:5" ht="15.75" customHeight="1">
      <c r="A1" s="28" t="s">
        <v>60</v>
      </c>
      <c r="B1" s="28"/>
      <c r="C1" s="28"/>
      <c r="D1" s="28"/>
      <c r="E1" s="28"/>
    </row>
    <row r="2" spans="1:6" ht="15.75" customHeight="1">
      <c r="A2" s="28" t="s">
        <v>63</v>
      </c>
      <c r="B2" s="28"/>
      <c r="C2" s="28"/>
      <c r="D2" s="28"/>
      <c r="E2" s="28"/>
      <c r="F2" s="28"/>
    </row>
    <row r="3" spans="1:5" ht="15.75" customHeight="1">
      <c r="A3" s="28" t="s">
        <v>55</v>
      </c>
      <c r="B3" s="28"/>
      <c r="C3" s="28"/>
      <c r="D3" s="28"/>
      <c r="E3" s="28"/>
    </row>
    <row r="4" ht="13.5" customHeight="1" thickBot="1">
      <c r="A4" s="4"/>
    </row>
    <row r="5" spans="1:5" ht="15.75" thickBot="1">
      <c r="A5" s="5" t="s">
        <v>11</v>
      </c>
      <c r="B5" s="5" t="s">
        <v>12</v>
      </c>
      <c r="C5" s="5" t="s">
        <v>14</v>
      </c>
      <c r="D5" s="5" t="s">
        <v>45</v>
      </c>
      <c r="E5" s="5" t="s">
        <v>18</v>
      </c>
    </row>
    <row r="6" spans="1:5" ht="15.75" thickBot="1">
      <c r="A6" s="6">
        <v>1990</v>
      </c>
      <c r="B6" s="9">
        <v>16.8099197716941</v>
      </c>
      <c r="C6" s="9">
        <v>14.01144802946816</v>
      </c>
      <c r="D6" s="9">
        <v>11.7183488749652</v>
      </c>
      <c r="E6" s="9">
        <v>13.567549594536</v>
      </c>
    </row>
    <row r="7" spans="1:5" ht="15.75" thickBot="1">
      <c r="A7" s="6">
        <v>1991</v>
      </c>
      <c r="B7" s="9">
        <v>17.1459011334198</v>
      </c>
      <c r="C7" s="9">
        <v>14.507732991241806</v>
      </c>
      <c r="D7" s="9">
        <v>12.0351942408183</v>
      </c>
      <c r="E7" s="9">
        <v>13.950093531809</v>
      </c>
    </row>
    <row r="8" spans="1:5" ht="15.75" thickBot="1">
      <c r="A8" s="6">
        <v>1992</v>
      </c>
      <c r="B8" s="9">
        <v>17.0243162880447</v>
      </c>
      <c r="C8" s="9">
        <v>14.230634459995336</v>
      </c>
      <c r="D8" s="9">
        <v>11.6290170055487</v>
      </c>
      <c r="E8" s="9">
        <v>14.0671547444068</v>
      </c>
    </row>
    <row r="9" spans="1:5" ht="15.75" thickBot="1">
      <c r="A9" s="6">
        <v>1993</v>
      </c>
      <c r="B9" s="9">
        <v>16.6805944596906</v>
      </c>
      <c r="C9" s="9">
        <v>14.285966010592867</v>
      </c>
      <c r="D9" s="9">
        <v>11.133438731197</v>
      </c>
      <c r="E9" s="9">
        <v>14.8615860818025</v>
      </c>
    </row>
    <row r="10" spans="1:5" ht="15.75" thickBot="1">
      <c r="A10" s="6">
        <v>1994</v>
      </c>
      <c r="B10" s="9">
        <v>16.6619064965527</v>
      </c>
      <c r="C10" s="9">
        <v>14.683083806721964</v>
      </c>
      <c r="D10" s="9">
        <v>11.2900374714741</v>
      </c>
      <c r="E10" s="9">
        <v>16.2968011565503</v>
      </c>
    </row>
    <row r="11" spans="1:5" ht="15.75" thickBot="1">
      <c r="A11" s="6">
        <v>1995</v>
      </c>
      <c r="B11" s="9">
        <v>16.3869276123816</v>
      </c>
      <c r="C11" s="9">
        <v>14.543164478339559</v>
      </c>
      <c r="D11" s="9">
        <v>11.0936526608795</v>
      </c>
      <c r="E11" s="9">
        <v>16.3511932082382</v>
      </c>
    </row>
    <row r="12" spans="1:5" ht="15.75" thickBot="1">
      <c r="A12" s="6">
        <v>1996</v>
      </c>
      <c r="B12" s="9">
        <v>15.8267152073542</v>
      </c>
      <c r="C12" s="9">
        <v>14.039194019189786</v>
      </c>
      <c r="D12" s="9">
        <v>10.627983431434</v>
      </c>
      <c r="E12" s="9">
        <v>15.9323908227996</v>
      </c>
    </row>
    <row r="13" spans="1:5" ht="15.75" thickBot="1">
      <c r="A13" s="6">
        <v>1997</v>
      </c>
      <c r="B13" s="9">
        <v>15.9627215707707</v>
      </c>
      <c r="C13" s="9">
        <v>14.003123405354824</v>
      </c>
      <c r="D13" s="9">
        <v>10.6210098622994</v>
      </c>
      <c r="E13" s="9">
        <v>16.3388521746057</v>
      </c>
    </row>
    <row r="14" spans="1:5" ht="15.75" thickBot="1">
      <c r="A14" s="6">
        <v>1998</v>
      </c>
      <c r="B14" s="9">
        <v>14.3272696390853</v>
      </c>
      <c r="C14" s="9">
        <v>13.325473539598818</v>
      </c>
      <c r="D14" s="9">
        <v>10.6195005599682</v>
      </c>
      <c r="E14" s="9">
        <v>16.1739941360629</v>
      </c>
    </row>
    <row r="15" spans="1:5" ht="15.75" thickBot="1">
      <c r="A15" s="6">
        <v>1999</v>
      </c>
      <c r="B15" s="9">
        <v>14.5722113606471</v>
      </c>
      <c r="C15" s="9">
        <v>13.10966647911266</v>
      </c>
      <c r="D15" s="9">
        <v>10.557856508208</v>
      </c>
      <c r="E15" s="9">
        <v>15.8576763872225</v>
      </c>
    </row>
    <row r="16" spans="1:5" ht="15.75" thickBot="1">
      <c r="A16" s="6">
        <v>2000</v>
      </c>
      <c r="B16" s="9">
        <v>15.7547680479207</v>
      </c>
      <c r="C16" s="9">
        <v>16.59890912643157</v>
      </c>
      <c r="D16" s="9">
        <v>16.1257165971493</v>
      </c>
      <c r="E16" s="9">
        <v>22.239157540827</v>
      </c>
    </row>
    <row r="17" spans="1:5" ht="15.75" thickBot="1">
      <c r="A17" s="6">
        <v>2001</v>
      </c>
      <c r="B17" s="9">
        <v>16.9039409596193</v>
      </c>
      <c r="C17" s="9">
        <v>17.195282234936816</v>
      </c>
      <c r="D17" s="9">
        <v>16.3098402930888</v>
      </c>
      <c r="E17" s="9">
        <v>22.947577513747</v>
      </c>
    </row>
    <row r="18" spans="1:5" ht="15.75" thickBot="1">
      <c r="A18" s="6">
        <v>2002</v>
      </c>
      <c r="B18" s="9">
        <v>18.9259915054714</v>
      </c>
      <c r="C18" s="9">
        <v>18.143859341984445</v>
      </c>
      <c r="D18" s="9">
        <v>13.4776629489754</v>
      </c>
      <c r="E18" s="9">
        <v>20.4173228489702</v>
      </c>
    </row>
    <row r="19" spans="1:5" ht="15.75" thickBot="1">
      <c r="A19" s="6">
        <v>2003</v>
      </c>
      <c r="B19" s="9">
        <v>18.4415633886948</v>
      </c>
      <c r="C19" s="9">
        <v>17.229075766657246</v>
      </c>
      <c r="D19" s="9">
        <v>12.0603876101894</v>
      </c>
      <c r="E19" s="9">
        <v>19.3769301772443</v>
      </c>
    </row>
    <row r="20" spans="1:5" ht="15.75" thickBot="1">
      <c r="A20" s="6">
        <v>2004</v>
      </c>
      <c r="B20" s="9">
        <v>17.6927215910171</v>
      </c>
      <c r="C20" s="9">
        <v>16.822396809850282</v>
      </c>
      <c r="D20" s="9">
        <v>11.0066764888474</v>
      </c>
      <c r="E20" s="9">
        <v>17.6892454292257</v>
      </c>
    </row>
    <row r="21" spans="1:5" ht="15.75" thickBot="1">
      <c r="A21" s="6">
        <v>2005</v>
      </c>
      <c r="B21" s="9">
        <v>17.937788315658</v>
      </c>
      <c r="C21" s="9">
        <v>16.436612384533177</v>
      </c>
      <c r="D21" s="9">
        <v>11.4626859811771</v>
      </c>
      <c r="E21" s="9">
        <v>16.9458285525652</v>
      </c>
    </row>
    <row r="22" spans="1:5" ht="15.75" thickBot="1">
      <c r="A22" s="6">
        <v>2006</v>
      </c>
      <c r="B22" s="9">
        <v>19.8564104626158</v>
      </c>
      <c r="C22" s="9">
        <v>16.65114531451638</v>
      </c>
      <c r="D22" s="9">
        <v>12.7729295352321</v>
      </c>
      <c r="E22" s="9">
        <v>17.6303695345151</v>
      </c>
    </row>
    <row r="23" spans="1:5" ht="15.75" thickBot="1">
      <c r="A23" s="6">
        <v>2007</v>
      </c>
      <c r="B23" s="9">
        <v>18.4990866704091</v>
      </c>
      <c r="C23" s="9">
        <v>16.618847288673106</v>
      </c>
      <c r="D23" s="9">
        <v>13.2386071876485</v>
      </c>
      <c r="E23" s="9">
        <v>17.8172179785123</v>
      </c>
    </row>
    <row r="24" spans="1:5" ht="15.75" thickBot="1">
      <c r="A24" s="6">
        <v>2008</v>
      </c>
      <c r="B24" s="9">
        <v>18.2404405212853</v>
      </c>
      <c r="C24" s="9">
        <v>16.46584909468755</v>
      </c>
      <c r="D24" s="9">
        <v>12.7565287089447</v>
      </c>
      <c r="E24" s="9">
        <v>18.0488425651684</v>
      </c>
    </row>
    <row r="25" spans="1:5" ht="15.75" thickBot="1">
      <c r="A25" s="6">
        <v>2009</v>
      </c>
      <c r="B25" s="9">
        <v>20.5336876693369</v>
      </c>
      <c r="C25" s="9">
        <v>18.329665535367486</v>
      </c>
      <c r="D25" s="9">
        <v>13.8477205023937</v>
      </c>
      <c r="E25" s="9">
        <v>19.7050574494177</v>
      </c>
    </row>
    <row r="26" spans="1:5" ht="15.75" thickBot="1">
      <c r="A26" s="6">
        <v>2010</v>
      </c>
      <c r="B26" s="9">
        <v>19.0214405315699</v>
      </c>
      <c r="C26" s="9">
        <v>17.455191078772515</v>
      </c>
      <c r="D26" s="9">
        <v>13.0444857561444</v>
      </c>
      <c r="E26" s="9">
        <v>19.025759236927</v>
      </c>
    </row>
    <row r="27" spans="1:5" ht="15.75" thickBot="1">
      <c r="A27" s="6">
        <v>2011</v>
      </c>
      <c r="B27" s="9">
        <v>19.0937918381774</v>
      </c>
      <c r="C27" s="9">
        <v>16.78787530535184</v>
      </c>
      <c r="D27" s="9">
        <v>12.21027608822</v>
      </c>
      <c r="E27" s="9">
        <v>19.0257592369271</v>
      </c>
    </row>
    <row r="28" spans="1:5" ht="15.75" thickBot="1">
      <c r="A28" s="6">
        <v>2012</v>
      </c>
      <c r="B28" s="9">
        <v>17.3330938151296</v>
      </c>
      <c r="C28" s="9">
        <v>15.191225803454126</v>
      </c>
      <c r="D28" s="9">
        <v>11.2060009506063</v>
      </c>
      <c r="E28" s="9">
        <v>19.0168533161529</v>
      </c>
    </row>
    <row r="29" spans="1:5" ht="15.75" thickBot="1">
      <c r="A29" s="6">
        <v>2013</v>
      </c>
      <c r="B29" s="9">
        <v>18.0879538628112</v>
      </c>
      <c r="C29" s="9">
        <v>16.122858476315404</v>
      </c>
      <c r="D29" s="9">
        <v>11.4504506086781</v>
      </c>
      <c r="E29" s="9">
        <v>19.1288078014659</v>
      </c>
    </row>
    <row r="30" spans="1:5" ht="15.75" thickBot="1">
      <c r="A30" s="6">
        <v>2014</v>
      </c>
      <c r="B30" s="9">
        <v>19.1089946928275</v>
      </c>
      <c r="C30" s="9">
        <v>19.92308966915259</v>
      </c>
      <c r="D30" s="9">
        <v>13.7259596297627</v>
      </c>
      <c r="E30" s="9">
        <v>20.0493119775047</v>
      </c>
    </row>
    <row r="31" spans="1:5" ht="15.75" thickBot="1">
      <c r="A31" s="6">
        <v>2015</v>
      </c>
      <c r="B31" s="9">
        <v>21.0725711727346</v>
      </c>
      <c r="C31" s="9">
        <v>18.962908213867372</v>
      </c>
      <c r="D31" s="9">
        <v>13.6045118264754</v>
      </c>
      <c r="E31" s="9">
        <v>16.42</v>
      </c>
    </row>
    <row r="32" spans="1:5" ht="15.75" thickBot="1">
      <c r="A32" s="6">
        <v>2016</v>
      </c>
      <c r="B32" s="9">
        <v>21.9821536865593</v>
      </c>
      <c r="C32" s="9">
        <v>18.37047185357974</v>
      </c>
      <c r="D32" s="9">
        <v>14.5192906858837</v>
      </c>
      <c r="E32" s="9">
        <v>17.016</v>
      </c>
    </row>
    <row r="33" spans="1:5" ht="15.75" thickBot="1">
      <c r="A33" s="6">
        <v>2017</v>
      </c>
      <c r="B33" s="9">
        <v>24.5019209947673</v>
      </c>
      <c r="C33" s="9">
        <v>20.794284827089257</v>
      </c>
      <c r="D33" s="9">
        <v>14.3691067499452</v>
      </c>
      <c r="E33" s="9">
        <v>16.839990723154667</v>
      </c>
    </row>
    <row r="34" spans="1:5" ht="15.75" thickBot="1">
      <c r="A34" s="6">
        <v>2018</v>
      </c>
      <c r="B34" s="9">
        <v>25.137361863706</v>
      </c>
      <c r="C34" s="9">
        <v>20.925643585626837</v>
      </c>
      <c r="D34" s="9">
        <v>14.8749673447693</v>
      </c>
      <c r="E34" s="9">
        <v>17.43283813338633</v>
      </c>
    </row>
    <row r="35" spans="1:5" ht="15.75" thickBot="1">
      <c r="A35" s="6">
        <v>2019</v>
      </c>
      <c r="B35" s="9">
        <v>25.6117472679442</v>
      </c>
      <c r="C35" s="9">
        <v>21.196114109871296</v>
      </c>
      <c r="D35" s="9">
        <v>15.0166345023462</v>
      </c>
      <c r="E35" s="9">
        <v>17.598866103035856</v>
      </c>
    </row>
    <row r="36" spans="1:6" ht="15.75" thickBot="1">
      <c r="A36" s="6">
        <v>2020</v>
      </c>
      <c r="B36" s="9">
        <v>26.1165394239536</v>
      </c>
      <c r="C36" s="9">
        <v>21.527387740194474</v>
      </c>
      <c r="D36" s="9">
        <v>15.2626604507723</v>
      </c>
      <c r="E36" s="9">
        <v>17.8871982005872</v>
      </c>
      <c r="F36" s="1" t="s">
        <v>0</v>
      </c>
    </row>
    <row r="37" spans="1:5" ht="15.75" thickBot="1">
      <c r="A37" s="6">
        <v>2021</v>
      </c>
      <c r="B37" s="9">
        <v>26.9702719449851</v>
      </c>
      <c r="C37" s="9">
        <v>22.072763078115493</v>
      </c>
      <c r="D37" s="9">
        <v>15.5404581662214</v>
      </c>
      <c r="E37" s="9">
        <v>18.21276547714002</v>
      </c>
    </row>
    <row r="38" spans="1:5" ht="15.75" thickBot="1">
      <c r="A38" s="6">
        <v>2022</v>
      </c>
      <c r="B38" s="9">
        <v>26.6170452286969</v>
      </c>
      <c r="C38" s="9">
        <v>21.379231431413466</v>
      </c>
      <c r="D38" s="9">
        <v>15.1751189591513</v>
      </c>
      <c r="E38" s="9">
        <v>17.78460324235889</v>
      </c>
    </row>
    <row r="39" spans="1:5" ht="15.75" thickBot="1">
      <c r="A39" s="6">
        <v>2023</v>
      </c>
      <c r="B39" s="9">
        <v>26.9247135092027</v>
      </c>
      <c r="C39" s="9">
        <v>21.599926784702298</v>
      </c>
      <c r="D39" s="9">
        <v>15.3769398606235</v>
      </c>
      <c r="E39" s="9">
        <v>18.021128878062967</v>
      </c>
    </row>
    <row r="40" spans="1:5" ht="15.75" thickBot="1">
      <c r="A40" s="6">
        <v>2024</v>
      </c>
      <c r="B40" s="9">
        <v>27.1213964000137</v>
      </c>
      <c r="C40" s="9">
        <v>21.742901645110354</v>
      </c>
      <c r="D40" s="9">
        <v>15.5533594820484</v>
      </c>
      <c r="E40" s="9">
        <v>18.227885278434837</v>
      </c>
    </row>
    <row r="41" spans="1:5" ht="15.75" thickBot="1">
      <c r="A41" s="6">
        <v>2025</v>
      </c>
      <c r="B41" s="9">
        <v>27.5903936905473</v>
      </c>
      <c r="C41" s="9">
        <v>22.04623660248248</v>
      </c>
      <c r="D41" s="9">
        <v>15.793624811654</v>
      </c>
      <c r="E41" s="9">
        <v>18.509466172227654</v>
      </c>
    </row>
    <row r="42" spans="1:5" ht="15.75" thickBot="1">
      <c r="A42" s="6">
        <v>2026</v>
      </c>
      <c r="B42" s="9">
        <v>27.963713594669</v>
      </c>
      <c r="C42" s="9">
        <v>22.326952274545683</v>
      </c>
      <c r="D42" s="9">
        <v>16.0304131199276</v>
      </c>
      <c r="E42" s="9">
        <v>18.78697214278453</v>
      </c>
    </row>
    <row r="43" spans="1:5" ht="15.75" thickBot="1">
      <c r="A43" s="6">
        <v>2027</v>
      </c>
      <c r="B43" s="9">
        <v>28.4037070389428</v>
      </c>
      <c r="C43" s="9">
        <v>22.65329571422666</v>
      </c>
      <c r="D43" s="9">
        <v>16.2827753259788</v>
      </c>
      <c r="E43" s="9">
        <v>19.08273006864121</v>
      </c>
    </row>
    <row r="44" spans="1:5" ht="15.75" thickBot="1">
      <c r="A44" s="6">
        <v>2028</v>
      </c>
      <c r="B44" s="9">
        <v>28.8466513337065</v>
      </c>
      <c r="C44" s="9">
        <v>22.983142866516875</v>
      </c>
      <c r="D44" s="9">
        <v>16.5382193554999</v>
      </c>
      <c r="E44" s="9">
        <v>19.38209976240711</v>
      </c>
    </row>
    <row r="45" spans="1:5" ht="15.75" thickBot="1">
      <c r="A45" s="6">
        <v>2029</v>
      </c>
      <c r="B45" s="9">
        <v>28.903590345779</v>
      </c>
      <c r="C45" s="9">
        <v>23.428302455099832</v>
      </c>
      <c r="D45" s="9">
        <v>16.7502165311368</v>
      </c>
      <c r="E45" s="9">
        <v>19.630551564818138</v>
      </c>
    </row>
    <row r="46" spans="1:5" ht="17.25" customHeight="1" thickBot="1">
      <c r="A46" s="6">
        <v>2030</v>
      </c>
      <c r="B46" s="9">
        <v>28.9346166525358</v>
      </c>
      <c r="C46" s="9">
        <v>23.866991282964207</v>
      </c>
      <c r="D46" s="9">
        <v>16.9620968042629</v>
      </c>
      <c r="E46" s="9">
        <v>19.878866362387345</v>
      </c>
    </row>
    <row r="47" spans="1:5" ht="13.5" customHeight="1">
      <c r="A47" s="29" t="s">
        <v>0</v>
      </c>
      <c r="B47" s="29"/>
      <c r="C47" s="29"/>
      <c r="D47" s="29"/>
      <c r="E47" s="29"/>
    </row>
    <row r="48" spans="1:5" ht="15">
      <c r="A48" s="29" t="s">
        <v>65</v>
      </c>
      <c r="B48" s="29"/>
      <c r="C48" s="29"/>
      <c r="D48" s="29"/>
      <c r="E48" s="29"/>
    </row>
    <row r="49" ht="15">
      <c r="A49" s="4"/>
    </row>
    <row r="50" spans="1:5" ht="15.75">
      <c r="A50" s="27" t="s">
        <v>23</v>
      </c>
      <c r="B50" s="27"/>
      <c r="C50" s="27"/>
      <c r="D50" s="27"/>
      <c r="E50" s="27"/>
    </row>
    <row r="51" spans="1:5" ht="15">
      <c r="A51" s="8" t="s">
        <v>24</v>
      </c>
      <c r="B51" s="11">
        <f>EXP((LN(B16/B6)/10))-1</f>
        <v>-0.006461645410187122</v>
      </c>
      <c r="C51" s="11">
        <f>EXP((LN(C16/C6)/10))-1</f>
        <v>0.017090628440637134</v>
      </c>
      <c r="D51" s="11">
        <f>EXP((LN(D16/D6)/10))-1</f>
        <v>0.03244104077597121</v>
      </c>
      <c r="E51" s="11">
        <f>EXP((LN(E16/E6)/10))-1</f>
        <v>0.05065877332028612</v>
      </c>
    </row>
    <row r="52" spans="1:5" ht="15">
      <c r="A52" s="8" t="s">
        <v>35</v>
      </c>
      <c r="B52" s="11">
        <f>EXP((LN(B32/B16)/16))-1</f>
        <v>0.021036198187610156</v>
      </c>
      <c r="C52" s="11">
        <f>EXP((LN(C32/C16)/16))-1</f>
        <v>0.006358102907905394</v>
      </c>
      <c r="D52" s="11">
        <f>EXP((LN(D32/D16)/16))-1</f>
        <v>-0.006537111040768817</v>
      </c>
      <c r="E52" s="11">
        <f>EXP((LN(E32/E16)/16))-1</f>
        <v>-0.016592091363352823</v>
      </c>
    </row>
    <row r="53" spans="1:5" ht="13.5" customHeight="1">
      <c r="A53" s="8" t="s">
        <v>36</v>
      </c>
      <c r="B53" s="11">
        <f>EXP((LN(B36/B32)/4))-1</f>
        <v>0.044026079992914635</v>
      </c>
      <c r="C53" s="11">
        <f>EXP((LN(C36/C32)/4))-1</f>
        <v>0.04044171294205956</v>
      </c>
      <c r="D53" s="11">
        <f>EXP((LN(D36/D32)/4))-1</f>
        <v>0.012561034014016759</v>
      </c>
      <c r="E53" s="11">
        <f>EXP((LN(E36/E32)/4))-1</f>
        <v>0.012561034014016759</v>
      </c>
    </row>
    <row r="54" spans="1:5" ht="15">
      <c r="A54" s="8" t="s">
        <v>62</v>
      </c>
      <c r="B54" s="11">
        <f>EXP((LN(B46/B32)/14))-1</f>
        <v>0.019823043611959523</v>
      </c>
      <c r="C54" s="11">
        <f>EXP((LN(C46/C32)/14))-1</f>
        <v>0.01887243224900015</v>
      </c>
      <c r="D54" s="11">
        <f>EXP((LN(D46/D32)/14))-1</f>
        <v>0.01116927991691985</v>
      </c>
      <c r="E54" s="11">
        <f>EXP((LN(E46/E32)/14))-1</f>
        <v>0.01116927991691985</v>
      </c>
    </row>
  </sheetData>
  <sheetProtection/>
  <mergeCells count="6">
    <mergeCell ref="A50:E50"/>
    <mergeCell ref="A48:E48"/>
    <mergeCell ref="A2:F2"/>
    <mergeCell ref="A1:E1"/>
    <mergeCell ref="A3:E3"/>
    <mergeCell ref="A47:E47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CED 2017 Revised SDGE Low Demand Case</dc:title>
  <dc:subject/>
  <dc:creator>Garcia, Cary@Energy</dc:creator>
  <cp:keywords/>
  <dc:description/>
  <cp:lastModifiedBy>CNRA</cp:lastModifiedBy>
  <dcterms:created xsi:type="dcterms:W3CDTF">2016-12-06T18:18:16Z</dcterms:created>
  <dcterms:modified xsi:type="dcterms:W3CDTF">2017-12-10T04:20:37Z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Z5JXHV6S7NA6-3-113738</vt:lpwstr>
  </property>
  <property fmtid="{D5CDD505-2E9C-101B-9397-08002B2CF9AE}" pid="4" name="_dlc_DocIdItemGu">
    <vt:lpwstr>eb21e4da-f061-4ba5-9154-a8091b2a5cc3</vt:lpwstr>
  </property>
  <property fmtid="{D5CDD505-2E9C-101B-9397-08002B2CF9AE}" pid="5" name="_dlc_DocIdU">
    <vt:lpwstr>http://efilingspinternal/_layouts/DocIdRedir.aspx?ID=Z5JXHV6S7NA6-3-113738, Z5JXHV6S7NA6-3-113738</vt:lpwstr>
  </property>
  <property fmtid="{D5CDD505-2E9C-101B-9397-08002B2CF9AE}" pid="6" name="_CopySour">
    <vt:lpwstr>http://efilingspinternal/PendingDocuments/17-IEPR-03/20171211T150822_CED_2017_Revised_SDGE_Low_Demand_Case.xls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17-IEPR-03</vt:lpwstr>
  </property>
  <property fmtid="{D5CDD505-2E9C-101B-9397-08002B2CF9AE}" pid="11" name="Subject Are">
    <vt:lpwstr>154;#IEPR 2017-12-15 Workshop|5c44ed5c-9250-4902-8e97-658c9e0e4fa4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2529900.00000000</vt:lpwstr>
  </property>
  <property fmtid="{D5CDD505-2E9C-101B-9397-08002B2CF9AE}" pid="14" name="k2a3b5fc29f742a38f72e68b777baa">
    <vt:lpwstr>Document|f3c81208-9d0f-49cc-afc5-e227f36ec0e7</vt:lpwstr>
  </property>
  <property fmtid="{D5CDD505-2E9C-101B-9397-08002B2CF9AE}" pid="15" name="bfc617c42d804116a0a5feb0906d72">
    <vt:lpwstr>IEPR 2017-12-15 Workshop|5c44ed5c-9250-4902-8e97-658c9e0e4fa4</vt:lpwstr>
  </property>
  <property fmtid="{D5CDD505-2E9C-101B-9397-08002B2CF9AE}" pid="16" name="Document Ty">
    <vt:lpwstr>3;#Document|f3c81208-9d0f-49cc-afc5-e227f36ec0e7</vt:lpwstr>
  </property>
  <property fmtid="{D5CDD505-2E9C-101B-9397-08002B2CF9AE}" pid="17" name="TaxCatchA">
    <vt:lpwstr>8;#Commission Staff|33d9c16f-f938-4210-84d3-7f3ed959b9d5;#6;#Document|6786e4f6-aafd-416d-a977-1b2d5f456edf;#3;#Document|f3c81208-9d0f-49cc-afc5-e227f36ec0e7;#154;#IEPR 2017-12-15 Workshop|5c44ed5c-9250-4902-8e97-658c9e0e4fa4</vt:lpwstr>
  </property>
  <property fmtid="{D5CDD505-2E9C-101B-9397-08002B2CF9AE}" pid="18" name="jbf85ac70d5848c6836ba15e22d94e">
    <vt:lpwstr>Document|6786e4f6-aafd-416d-a977-1b2d5f456edf</vt:lpwstr>
  </property>
  <property fmtid="{D5CDD505-2E9C-101B-9397-08002B2CF9AE}" pid="19" name="TemplateU">
    <vt:lpwstr/>
  </property>
  <property fmtid="{D5CDD505-2E9C-101B-9397-08002B2CF9AE}" pid="20" name="xd_Prog">
    <vt:lpwstr/>
  </property>
  <property fmtid="{D5CDD505-2E9C-101B-9397-08002B2CF9AE}" pid="21" name="_SourceU">
    <vt:lpwstr/>
  </property>
  <property fmtid="{D5CDD505-2E9C-101B-9397-08002B2CF9AE}" pid="22" name="_SharedFileInd">
    <vt:lpwstr/>
  </property>
</Properties>
</file>