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List of Forms" sheetId="1" r:id="rId1"/>
    <sheet name="Form 1.1" sheetId="2" r:id="rId2"/>
    <sheet name="Form 1.1b" sheetId="3" r:id="rId3"/>
    <sheet name="Form 1.2" sheetId="4" r:id="rId4"/>
    <sheet name="Form 1.4" sheetId="5" r:id="rId5"/>
    <sheet name="Form 1.5" sheetId="6" r:id="rId6"/>
    <sheet name="Form 1.7a" sheetId="7" r:id="rId7"/>
    <sheet name="Form 2.2" sheetId="8" r:id="rId8"/>
    <sheet name="Form 2.3" sheetId="9" r:id="rId9"/>
  </sheets>
  <definedNames/>
  <calcPr fullCalcOnLoad="1"/>
</workbook>
</file>

<file path=xl/sharedStrings.xml><?xml version="1.0" encoding="utf-8"?>
<sst xmlns="http://schemas.openxmlformats.org/spreadsheetml/2006/main" count="166" uniqueCount="80">
  <si>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</si>
  <si>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</si>
  <si>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</si>
  <si>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</si>
  <si>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1.4:  Net Peak Demand (equals total end use load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</si>
  <si>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</si>
  <si>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</si>
  <si>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</si>
  <si>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</si>
  <si>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</si>
  <si>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</si>
  <si>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</si>
  <si>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</si>
  <si>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
Electric Vehicles*</t>
  </si>
  <si>
    <t>Commercial</t>
  </si>
  <si>
    <t>Commercial
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</si>
  <si>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</si>
  <si>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</si>
  <si>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</si>
  <si>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</si>
  <si>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</si>
  <si>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</si>
  <si>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</si>
  <si>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Annual Growth Rates (%)</t>
  </si>
  <si>
    <t>1990-2000</t>
  </si>
  <si>
    <t>Electricity Sales by Sector (GWh)</t>
  </si>
  <si>
    <t>Total Sales</t>
  </si>
  <si>
    <t>Gross
Generation</t>
  </si>
  <si>
    <t>Non-PV
Self Generation</t>
  </si>
  <si>
    <t>PV</t>
  </si>
  <si>
    <t>Total
Private Supply</t>
  </si>
  <si>
    <t>Peak Demand (MW)</t>
  </si>
  <si>
    <t>Net Losses</t>
  </si>
  <si>
    <t>Non-PV Self
Generation</t>
  </si>
  <si>
    <t>Total Private
Supply</t>
  </si>
  <si>
    <t>2000-2016</t>
  </si>
  <si>
    <t>2016-2020</t>
  </si>
  <si>
    <t>Extreme Temperature Peak Demand (MW)</t>
  </si>
  <si>
    <t>1-in-2
Temperatures</t>
  </si>
  <si>
    <t>1-in-5
Temperatures</t>
  </si>
  <si>
    <t>1-in-10
Temperatures</t>
  </si>
  <si>
    <t>1-in-20
Temperatures</t>
  </si>
  <si>
    <t>Private Supply by Sector (GWh)</t>
  </si>
  <si>
    <t>Planning Area Economic and Demographic Assumptions</t>
  </si>
  <si>
    <t>Population
(Thousands)</t>
  </si>
  <si>
    <t>Industrial</t>
  </si>
  <si>
    <t>--</t>
  </si>
  <si>
    <t>Total Energy to Serve Load (GWh)</t>
  </si>
  <si>
    <t>Form 1.2:  Total Energy to Serve Load (equals sales plus line losses)</t>
  </si>
  <si>
    <t>Line
Losses</t>
  </si>
  <si>
    <t>Total Energy
to Serve Load</t>
  </si>
  <si>
    <t>Last historic year is 2016.</t>
  </si>
  <si>
    <t>Load-Modifying Demand Response</t>
  </si>
  <si>
    <t>Households (Thousands)</t>
  </si>
  <si>
    <t>Personal Income
(Millions 2016$)</t>
  </si>
  <si>
    <t>Commercial
Floor Space
(Million sq. ft.)</t>
  </si>
  <si>
    <t>Electricity Prices (2016 cents/kWh)</t>
  </si>
  <si>
    <t>Form 1.1 - SCE Planning Area</t>
  </si>
  <si>
    <t>Form 1.1b - SCE Planning Area</t>
  </si>
  <si>
    <t>Form 1.2 - SCE Planning Area</t>
  </si>
  <si>
    <t>Form 1.4 - SCE Planning Area</t>
  </si>
  <si>
    <t>Form 1.5 - SCE Planning Area</t>
  </si>
  <si>
    <t>Form 1.7a - SCE Planning Area</t>
  </si>
  <si>
    <t>Form 2.2 - SCE Planning Area</t>
  </si>
  <si>
    <t>Form 2.3 - SCE Planning Area</t>
  </si>
  <si>
    <t>December 2017</t>
  </si>
  <si>
    <t>Last historic year is 2016. Consumption includes self-generation.</t>
  </si>
  <si>
    <t>2016-2030</t>
  </si>
  <si>
    <t>California Energy Demand 2018-2030 Revised Baseline Forecast - High Demand Case</t>
  </si>
  <si>
    <t>Last historic year is 2016. Sales excludes self-generation.</t>
  </si>
  <si>
    <t>Peak  End Use  Load</t>
  </si>
  <si>
    <t>Peak Shift Impact*</t>
  </si>
  <si>
    <t>Last historic year is weather normalized 2017. Net peak demand includes the impact of demand response programs.</t>
  </si>
  <si>
    <t>*Peak shift impact accounts for utility peaks occurring later in the day compared to the end use peak due to demand modifiers.</t>
  </si>
  <si>
    <t>2000-2017</t>
  </si>
  <si>
    <t>2017-2020</t>
  </si>
  <si>
    <t>2017-2030</t>
  </si>
  <si>
    <t>Unadjusted  Net Peak Demand</t>
  </si>
  <si>
    <t>Final Net Peak Demand</t>
  </si>
  <si>
    <t>Total Non-Agricultural Employment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</si>
</sst>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[Black]\-#,##0;[Black]0;"/>
    <numFmt numFmtId="169" formatCode="#0.00%;[Black]\-##0.00%;[Black]\-\-;"/>
    <numFmt numFmtId="170" formatCode="##0.00%;[Black]\-##0.00%;[Black]\-\-;"/>
    <numFmt numFmtId="171" formatCode="#,##0.00;[Black]\-#,##0.00;[Black]0;"/>
    <numFmt numFmtId="172" formatCode="#,###.###;[Black]\-#,###.###;[Black]0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_);_(* \(#,##0.000\);_(* &quot;-&quot;???_);_(@_)"/>
    <numFmt numFmtId="177" formatCode="#,##0;[Black]\-#,##0;[Black]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</border>
    <border>
      <left>
        <color indexed="63"/>
      </left>
      <right>
        <color indexed="63"/>
      </right>
      <top>
        <color indexed="63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174" fontId="2" fillId="0" borderId="12" xfId="42" applyNumberFormat="1" applyFont="1" applyFill="1" applyBorder="1" applyAlignment="1" applyProtection="1">
      <alignment horizontal="right" wrapText="1"/>
      <protection/>
    </xf>
    <xf numFmtId="17" fontId="2" fillId="0" borderId="0" xfId="0" applyNumberFormat="1" applyFont="1" applyFill="1" applyBorder="1" applyAlignment="1" applyProtection="1" quotePrefix="1">
      <alignment/>
      <protection/>
    </xf>
    <xf numFmtId="10" fontId="0" fillId="0" borderId="0" xfId="0" applyNumberFormat="1" applyAlignment="1">
      <alignment/>
    </xf>
    <xf numFmtId="10" fontId="0" fillId="0" borderId="0" xfId="0" applyNumberFormat="1" applyAlignment="1" quotePrefix="1">
      <alignment horizontal="center"/>
    </xf>
    <xf numFmtId="168" fontId="0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175" fontId="0" fillId="33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right" wrapText="1"/>
      <protection/>
    </xf>
    <xf numFmtId="168" fontId="2" fillId="0" borderId="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2" fillId="34" borderId="11" xfId="0" applyNumberFormat="1" applyFont="1" applyFill="1" applyBorder="1" applyAlignment="1" applyProtection="1">
      <alignment horizontal="center" wrapText="1"/>
      <protection/>
    </xf>
    <xf numFmtId="0" fontId="2" fillId="0" borderId="12" xfId="0" applyNumberFormat="1" applyFont="1" applyFill="1" applyBorder="1" applyAlignment="1" applyProtection="1">
      <alignment horizontal="right" wrapText="1"/>
      <protection/>
    </xf>
    <xf numFmtId="168" fontId="2" fillId="0" borderId="12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177" fontId="2" fillId="0" borderId="12" xfId="0" applyNumberFormat="1" applyFont="1" applyFill="1" applyBorder="1" applyAlignment="1" applyProtection="1">
      <alignment horizontal="right" wrapText="1"/>
      <protection/>
    </xf>
    <xf numFmtId="0" fontId="3" fillId="33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0" zoomScaleNormal="80" zoomScalePageLayoutView="0" workbookViewId="0" topLeftCell="A1">
      <selection activeCell="A1" sqref="A1:K1"/>
    </sheetView>
  </sheetViews>
  <sheetFormatPr defaultColWidth="9.140625" defaultRowHeight="15"/>
  <cols>
    <col min="1" max="1" width="107.140625" style="1" bestFit="1" customWidth="1"/>
    <col min="2" max="16384" width="9.140625" style="1" customWidth="1"/>
  </cols>
  <sheetData>
    <row r="1" spans="1:11" ht="15.75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ht="15">
      <c r="A2" s="11" t="s">
        <v>65</v>
      </c>
    </row>
    <row r="3" ht="15">
      <c r="A3" s="2" t="s">
        <v>0</v>
      </c>
    </row>
    <row r="4" ht="15">
      <c r="A4" s="2" t="s">
        <v>1</v>
      </c>
    </row>
    <row r="5" ht="15">
      <c r="A5" s="2" t="s">
        <v>0</v>
      </c>
    </row>
    <row r="6" ht="15">
      <c r="A6" s="2" t="s">
        <v>2</v>
      </c>
    </row>
    <row r="7" ht="15">
      <c r="A7" s="2" t="s">
        <v>3</v>
      </c>
    </row>
    <row r="8" ht="15">
      <c r="A8" s="2" t="s">
        <v>48</v>
      </c>
    </row>
    <row r="9" ht="15">
      <c r="A9" s="2" t="s">
        <v>4</v>
      </c>
    </row>
    <row r="10" ht="15">
      <c r="A10" s="2" t="s">
        <v>5</v>
      </c>
    </row>
    <row r="11" ht="15">
      <c r="A11" s="2" t="s">
        <v>6</v>
      </c>
    </row>
    <row r="12" ht="15">
      <c r="A12" s="2" t="s">
        <v>7</v>
      </c>
    </row>
    <row r="13" ht="15">
      <c r="A13" s="2" t="s">
        <v>8</v>
      </c>
    </row>
    <row r="14" ht="15">
      <c r="A14" s="3" t="s">
        <v>9</v>
      </c>
    </row>
  </sheetData>
  <sheetProtection/>
  <mergeCells count="1">
    <mergeCell ref="A1:K1"/>
  </mergeCells>
  <printOptions horizontalCentered="1"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2" width="14.28125" style="1" bestFit="1" customWidth="1"/>
    <col min="3" max="3" width="22.8515625" style="1" bestFit="1" customWidth="1"/>
    <col min="4" max="4" width="14.28125" style="1" bestFit="1" customWidth="1"/>
    <col min="5" max="5" width="22.8515625" style="1" bestFit="1" customWidth="1"/>
    <col min="6" max="6" width="17.140625" style="1" bestFit="1" customWidth="1"/>
    <col min="7" max="8" width="14.28125" style="1" bestFit="1" customWidth="1"/>
    <col min="9" max="9" width="11.421875" style="1" bestFit="1" customWidth="1"/>
    <col min="10" max="10" width="14.28125" style="1" bestFit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2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customHeight="1">
      <c r="A2" s="28" t="s">
        <v>68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75" customHeight="1">
      <c r="A3" s="28" t="s">
        <v>10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ht="13.5" customHeight="1" thickBot="1">
      <c r="A4" s="4"/>
    </row>
    <row r="5" spans="1:11" ht="27" thickBot="1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H5" s="5" t="s">
        <v>18</v>
      </c>
      <c r="I5" s="5" t="s">
        <v>19</v>
      </c>
      <c r="J5" s="5" t="s">
        <v>20</v>
      </c>
      <c r="K5" s="5" t="s">
        <v>21</v>
      </c>
    </row>
    <row r="6" spans="1:12" ht="15.75" thickBot="1">
      <c r="A6" s="6">
        <v>1990</v>
      </c>
      <c r="B6" s="7">
        <v>23960.495708</v>
      </c>
      <c r="C6" s="7">
        <v>0</v>
      </c>
      <c r="D6" s="7">
        <v>25501.83767361502</v>
      </c>
      <c r="E6" s="7">
        <v>0</v>
      </c>
      <c r="F6" s="7">
        <v>19975.17439902199</v>
      </c>
      <c r="G6" s="7">
        <v>3368.05912263327</v>
      </c>
      <c r="H6" s="7">
        <v>11654.588696000003</v>
      </c>
      <c r="I6" s="7">
        <v>3936.4619099324877</v>
      </c>
      <c r="J6" s="7">
        <v>644.659905</v>
      </c>
      <c r="K6" s="7">
        <v>89041.27741420278</v>
      </c>
      <c r="L6" s="14"/>
    </row>
    <row r="7" spans="1:11" ht="15.75" thickBot="1">
      <c r="A7" s="6">
        <v>1991</v>
      </c>
      <c r="B7" s="7">
        <v>23294.746205999996</v>
      </c>
      <c r="C7" s="7">
        <v>0</v>
      </c>
      <c r="D7" s="7">
        <v>25375.22884009262</v>
      </c>
      <c r="E7" s="7">
        <v>0</v>
      </c>
      <c r="F7" s="7">
        <v>19400.161063069703</v>
      </c>
      <c r="G7" s="7">
        <v>3247.253385792423</v>
      </c>
      <c r="H7" s="7">
        <v>8299.553618000002</v>
      </c>
      <c r="I7" s="7">
        <v>3954.7081942149416</v>
      </c>
      <c r="J7" s="7">
        <v>645.100792</v>
      </c>
      <c r="K7" s="7">
        <v>84216.75209916968</v>
      </c>
    </row>
    <row r="8" spans="1:11" ht="15.75" thickBot="1">
      <c r="A8" s="6">
        <v>1992</v>
      </c>
      <c r="B8" s="7">
        <v>24434.351000000002</v>
      </c>
      <c r="C8" s="7">
        <v>0</v>
      </c>
      <c r="D8" s="7">
        <v>26531.176340103237</v>
      </c>
      <c r="E8" s="7">
        <v>0</v>
      </c>
      <c r="F8" s="7">
        <v>19277.000208315156</v>
      </c>
      <c r="G8" s="7">
        <v>2987.4791214622933</v>
      </c>
      <c r="H8" s="7">
        <v>7399.0442072266</v>
      </c>
      <c r="I8" s="7">
        <v>4097.419610484817</v>
      </c>
      <c r="J8" s="7">
        <v>686.8992132698664</v>
      </c>
      <c r="K8" s="7">
        <v>85413.36970086198</v>
      </c>
    </row>
    <row r="9" spans="1:11" ht="15.75" thickBot="1">
      <c r="A9" s="6">
        <v>1993</v>
      </c>
      <c r="B9" s="7">
        <v>23538.103000000003</v>
      </c>
      <c r="C9" s="7">
        <v>0</v>
      </c>
      <c r="D9" s="7">
        <v>26456.03817431476</v>
      </c>
      <c r="E9" s="7">
        <v>0</v>
      </c>
      <c r="F9" s="7">
        <v>18856.150932079192</v>
      </c>
      <c r="G9" s="7">
        <v>2831.395553081585</v>
      </c>
      <c r="H9" s="7">
        <v>7401.251797633993</v>
      </c>
      <c r="I9" s="7">
        <v>4028.764736254405</v>
      </c>
      <c r="J9" s="7">
        <v>671.7934945442671</v>
      </c>
      <c r="K9" s="7">
        <v>83783.49768790821</v>
      </c>
    </row>
    <row r="10" spans="1:11" ht="15.75" thickBot="1">
      <c r="A10" s="6">
        <v>1994</v>
      </c>
      <c r="B10" s="7">
        <v>24457.802</v>
      </c>
      <c r="C10" s="7">
        <v>0</v>
      </c>
      <c r="D10" s="7">
        <v>27488.50518653498</v>
      </c>
      <c r="E10" s="7">
        <v>0</v>
      </c>
      <c r="F10" s="7">
        <v>19240.996065966385</v>
      </c>
      <c r="G10" s="7">
        <v>2758.7435582785724</v>
      </c>
      <c r="H10" s="7">
        <v>8953.902287725497</v>
      </c>
      <c r="I10" s="7">
        <v>4037.915540068993</v>
      </c>
      <c r="J10" s="7">
        <v>677.1666450729907</v>
      </c>
      <c r="K10" s="7">
        <v>87615.03128364742</v>
      </c>
    </row>
    <row r="11" spans="1:11" ht="15.75" thickBot="1">
      <c r="A11" s="6">
        <v>1995</v>
      </c>
      <c r="B11" s="7">
        <v>24386.110583598387</v>
      </c>
      <c r="C11" s="7">
        <v>0</v>
      </c>
      <c r="D11" s="7">
        <v>27330.42537055242</v>
      </c>
      <c r="E11" s="7">
        <v>0</v>
      </c>
      <c r="F11" s="7">
        <v>19329.50772509735</v>
      </c>
      <c r="G11" s="7">
        <v>2993.961482720211</v>
      </c>
      <c r="H11" s="7">
        <v>6701.359711057574</v>
      </c>
      <c r="I11" s="7">
        <v>4126.091291824636</v>
      </c>
      <c r="J11" s="7">
        <v>622.1026622438346</v>
      </c>
      <c r="K11" s="7">
        <v>85489.55882709441</v>
      </c>
    </row>
    <row r="12" spans="1:11" ht="15.75" thickBot="1">
      <c r="A12" s="6">
        <v>1996</v>
      </c>
      <c r="B12" s="7">
        <v>25115.49218698701</v>
      </c>
      <c r="C12" s="7">
        <v>0</v>
      </c>
      <c r="D12" s="7">
        <v>28324.988459056527</v>
      </c>
      <c r="E12" s="7">
        <v>0</v>
      </c>
      <c r="F12" s="7">
        <v>19794.94975728415</v>
      </c>
      <c r="G12" s="7">
        <v>3076.3567598963086</v>
      </c>
      <c r="H12" s="7">
        <v>8340.246998787796</v>
      </c>
      <c r="I12" s="7">
        <v>4130.874878021178</v>
      </c>
      <c r="J12" s="7">
        <v>634.4551708968381</v>
      </c>
      <c r="K12" s="7">
        <v>89417.36421092981</v>
      </c>
    </row>
    <row r="13" spans="1:11" ht="15.75" thickBot="1">
      <c r="A13" s="6">
        <v>1997</v>
      </c>
      <c r="B13" s="7">
        <v>25616.824131052068</v>
      </c>
      <c r="C13" s="7">
        <v>0</v>
      </c>
      <c r="D13" s="7">
        <v>29288.16098770619</v>
      </c>
      <c r="E13" s="7">
        <v>0</v>
      </c>
      <c r="F13" s="7">
        <v>20325.788232518327</v>
      </c>
      <c r="G13" s="7">
        <v>3121.4874269002</v>
      </c>
      <c r="H13" s="7">
        <v>9027.47486596342</v>
      </c>
      <c r="I13" s="7">
        <v>4692.82271078199</v>
      </c>
      <c r="J13" s="7">
        <v>650.2692246121494</v>
      </c>
      <c r="K13" s="7">
        <v>92722.82757953435</v>
      </c>
    </row>
    <row r="14" spans="1:11" ht="15.75" thickBot="1">
      <c r="A14" s="6">
        <v>1998</v>
      </c>
      <c r="B14" s="7">
        <v>26041.597918017418</v>
      </c>
      <c r="C14" s="7">
        <v>0</v>
      </c>
      <c r="D14" s="7">
        <v>31747.194726788555</v>
      </c>
      <c r="E14" s="7">
        <v>0</v>
      </c>
      <c r="F14" s="7">
        <v>19329.03633241828</v>
      </c>
      <c r="G14" s="7">
        <v>2856.1363114982387</v>
      </c>
      <c r="H14" s="7">
        <v>6591.382778658829</v>
      </c>
      <c r="I14" s="7">
        <v>4712.401467180454</v>
      </c>
      <c r="J14" s="7">
        <v>694.119402705824</v>
      </c>
      <c r="K14" s="7">
        <v>91971.8689372676</v>
      </c>
    </row>
    <row r="15" spans="1:11" ht="15.75" thickBot="1">
      <c r="A15" s="6">
        <v>1999</v>
      </c>
      <c r="B15" s="7">
        <v>26005.298660068</v>
      </c>
      <c r="C15" s="7">
        <v>0</v>
      </c>
      <c r="D15" s="7">
        <v>32262.398360708718</v>
      </c>
      <c r="E15" s="7">
        <v>0</v>
      </c>
      <c r="F15" s="7">
        <v>21075.8606401731</v>
      </c>
      <c r="G15" s="7">
        <v>2479.2941106120143</v>
      </c>
      <c r="H15" s="7">
        <v>8562.535413685142</v>
      </c>
      <c r="I15" s="7">
        <v>4785.755744309094</v>
      </c>
      <c r="J15" s="7">
        <v>665.4925795254495</v>
      </c>
      <c r="K15" s="7">
        <v>95836.63550908152</v>
      </c>
    </row>
    <row r="16" spans="1:11" ht="15.75" thickBot="1">
      <c r="A16" s="6">
        <v>2000</v>
      </c>
      <c r="B16" s="7">
        <v>28252.0944552848</v>
      </c>
      <c r="C16" s="7">
        <v>0</v>
      </c>
      <c r="D16" s="7">
        <v>33872.85595198887</v>
      </c>
      <c r="E16" s="7">
        <v>0</v>
      </c>
      <c r="F16" s="7">
        <v>21164.57920789978</v>
      </c>
      <c r="G16" s="7">
        <v>2885.076035662968</v>
      </c>
      <c r="H16" s="7">
        <v>9228.463569134125</v>
      </c>
      <c r="I16" s="7">
        <v>4927.9054397455</v>
      </c>
      <c r="J16" s="7">
        <v>484.85613942478574</v>
      </c>
      <c r="K16" s="7">
        <v>100815.83079914085</v>
      </c>
    </row>
    <row r="17" spans="1:11" ht="15.75" thickBot="1">
      <c r="A17" s="6">
        <v>2001</v>
      </c>
      <c r="B17" s="7">
        <v>26420.280033371273</v>
      </c>
      <c r="C17" s="7">
        <v>0</v>
      </c>
      <c r="D17" s="7">
        <v>33677.3299300544</v>
      </c>
      <c r="E17" s="7">
        <v>0</v>
      </c>
      <c r="F17" s="7">
        <v>19704.877301807162</v>
      </c>
      <c r="G17" s="7">
        <v>2283.644638799706</v>
      </c>
      <c r="H17" s="7">
        <v>10227.194748592094</v>
      </c>
      <c r="I17" s="7">
        <v>4235.74165667119</v>
      </c>
      <c r="J17" s="7">
        <v>517.4646236858015</v>
      </c>
      <c r="K17" s="7">
        <v>97066.53293298163</v>
      </c>
    </row>
    <row r="18" spans="1:11" ht="15.75" thickBot="1">
      <c r="A18" s="6">
        <v>2002</v>
      </c>
      <c r="B18" s="7">
        <v>26812.109406159634</v>
      </c>
      <c r="C18" s="7">
        <v>0</v>
      </c>
      <c r="D18" s="7">
        <v>34182.848845844164</v>
      </c>
      <c r="E18" s="7">
        <v>0</v>
      </c>
      <c r="F18" s="7">
        <v>20679.835867360624</v>
      </c>
      <c r="G18" s="7">
        <v>2346.219832444529</v>
      </c>
      <c r="H18" s="7">
        <v>12037.134736142008</v>
      </c>
      <c r="I18" s="7">
        <v>4175.395314027869</v>
      </c>
      <c r="J18" s="7">
        <v>516.0627101326816</v>
      </c>
      <c r="K18" s="7">
        <v>100749.6067121115</v>
      </c>
    </row>
    <row r="19" spans="1:11" ht="15.75" thickBot="1">
      <c r="A19" s="6">
        <v>2003</v>
      </c>
      <c r="B19" s="7">
        <v>29068.96544270414</v>
      </c>
      <c r="C19" s="7">
        <v>0</v>
      </c>
      <c r="D19" s="7">
        <v>36825.11039307177</v>
      </c>
      <c r="E19" s="7">
        <v>0</v>
      </c>
      <c r="F19" s="7">
        <v>18812.848412395662</v>
      </c>
      <c r="G19" s="7">
        <v>2736.2403718928945</v>
      </c>
      <c r="H19" s="7">
        <v>10984.755349408386</v>
      </c>
      <c r="I19" s="7">
        <v>4431.243933144425</v>
      </c>
      <c r="J19" s="7">
        <v>519.5477522024844</v>
      </c>
      <c r="K19" s="7">
        <v>103378.71165481975</v>
      </c>
    </row>
    <row r="20" spans="1:11" ht="15.75" thickBot="1">
      <c r="A20" s="6">
        <v>2004</v>
      </c>
      <c r="B20" s="7">
        <v>29923.59851553352</v>
      </c>
      <c r="C20" s="7">
        <v>0</v>
      </c>
      <c r="D20" s="7">
        <v>36906.82209221261</v>
      </c>
      <c r="E20" s="7">
        <v>0</v>
      </c>
      <c r="F20" s="7">
        <v>19502.588526471256</v>
      </c>
      <c r="G20" s="7">
        <v>3181.3881586572093</v>
      </c>
      <c r="H20" s="7">
        <v>12320.338995470218</v>
      </c>
      <c r="I20" s="7">
        <v>4546.04306088083</v>
      </c>
      <c r="J20" s="7">
        <v>520.429419579811</v>
      </c>
      <c r="K20" s="7">
        <v>106901.20876880546</v>
      </c>
    </row>
    <row r="21" spans="1:11" ht="15.75" thickBot="1">
      <c r="A21" s="6">
        <v>2005</v>
      </c>
      <c r="B21" s="7">
        <v>30844.724629293443</v>
      </c>
      <c r="C21" s="7">
        <v>0</v>
      </c>
      <c r="D21" s="7">
        <v>37277.771258984314</v>
      </c>
      <c r="E21" s="7">
        <v>0</v>
      </c>
      <c r="F21" s="7">
        <v>19534.708779051165</v>
      </c>
      <c r="G21" s="7">
        <v>3287.8747181467925</v>
      </c>
      <c r="H21" s="7">
        <v>10707.997038343226</v>
      </c>
      <c r="I21" s="7">
        <v>5091.987278126737</v>
      </c>
      <c r="J21" s="7">
        <v>519.5432166705983</v>
      </c>
      <c r="K21" s="7">
        <v>107264.60691861628</v>
      </c>
    </row>
    <row r="22" spans="1:11" ht="15.75" thickBot="1">
      <c r="A22" s="6">
        <v>2006</v>
      </c>
      <c r="B22" s="7">
        <v>32267.64781163808</v>
      </c>
      <c r="C22" s="7">
        <v>0</v>
      </c>
      <c r="D22" s="7">
        <v>38830.734538339915</v>
      </c>
      <c r="E22" s="7">
        <v>0</v>
      </c>
      <c r="F22" s="7">
        <v>18990.533127621362</v>
      </c>
      <c r="G22" s="7">
        <v>3366.031569834336</v>
      </c>
      <c r="H22" s="7">
        <v>11536.05537139625</v>
      </c>
      <c r="I22" s="7">
        <v>5096.605556409804</v>
      </c>
      <c r="J22" s="7">
        <v>523.8828906295929</v>
      </c>
      <c r="K22" s="7">
        <v>110611.49086586933</v>
      </c>
    </row>
    <row r="23" spans="1:11" ht="15.75" thickBot="1">
      <c r="A23" s="6">
        <v>2007</v>
      </c>
      <c r="B23" s="7">
        <v>32077.52173025832</v>
      </c>
      <c r="C23" s="7">
        <v>0</v>
      </c>
      <c r="D23" s="7">
        <v>38379.62664668409</v>
      </c>
      <c r="E23" s="7">
        <v>0</v>
      </c>
      <c r="F23" s="7">
        <v>19519.833212926125</v>
      </c>
      <c r="G23" s="7">
        <v>3358.6078344048365</v>
      </c>
      <c r="H23" s="7">
        <v>12000.28306669581</v>
      </c>
      <c r="I23" s="7">
        <v>5189.2566163232505</v>
      </c>
      <c r="J23" s="7">
        <v>523.1500924619845</v>
      </c>
      <c r="K23" s="7">
        <v>111048.27919975441</v>
      </c>
    </row>
    <row r="24" spans="1:11" ht="15.75" thickBot="1">
      <c r="A24" s="6">
        <v>2008</v>
      </c>
      <c r="B24" s="7">
        <v>32934.9918115248</v>
      </c>
      <c r="C24" s="7">
        <v>0</v>
      </c>
      <c r="D24" s="7">
        <v>39307.6857478979</v>
      </c>
      <c r="E24" s="7">
        <v>0</v>
      </c>
      <c r="F24" s="7">
        <v>18694.566308443475</v>
      </c>
      <c r="G24" s="7">
        <v>3429.9206007881867</v>
      </c>
      <c r="H24" s="7">
        <v>10115.921957501312</v>
      </c>
      <c r="I24" s="7">
        <v>5236.039377467153</v>
      </c>
      <c r="J24" s="7">
        <v>526.1466084175556</v>
      </c>
      <c r="K24" s="7">
        <v>110245.27241204039</v>
      </c>
    </row>
    <row r="25" spans="1:11" ht="15.75" thickBot="1">
      <c r="A25" s="6">
        <v>2009</v>
      </c>
      <c r="B25" s="7">
        <v>32212.02063036241</v>
      </c>
      <c r="C25" s="7">
        <v>0</v>
      </c>
      <c r="D25" s="7">
        <v>38055.82508001927</v>
      </c>
      <c r="E25" s="7">
        <v>0</v>
      </c>
      <c r="F25" s="7">
        <v>16669.819012135933</v>
      </c>
      <c r="G25" s="7">
        <v>3351.4395134215815</v>
      </c>
      <c r="H25" s="7">
        <v>10138.038696892563</v>
      </c>
      <c r="I25" s="7">
        <v>5009.715022664592</v>
      </c>
      <c r="J25" s="7">
        <v>526.0364663093997</v>
      </c>
      <c r="K25" s="7">
        <v>105962.89442180574</v>
      </c>
    </row>
    <row r="26" spans="1:11" ht="15.75" thickBot="1">
      <c r="A26" s="6">
        <v>2010</v>
      </c>
      <c r="B26" s="7">
        <v>30892.741225546702</v>
      </c>
      <c r="C26" s="7">
        <v>0</v>
      </c>
      <c r="D26" s="7">
        <v>36938.039157354</v>
      </c>
      <c r="E26" s="7">
        <v>0</v>
      </c>
      <c r="F26" s="7">
        <v>16925.711264060224</v>
      </c>
      <c r="G26" s="7">
        <v>3126.172603142223</v>
      </c>
      <c r="H26" s="7">
        <v>10821.614712087186</v>
      </c>
      <c r="I26" s="7">
        <v>4962.24947579503</v>
      </c>
      <c r="J26" s="7">
        <v>528.1782794481355</v>
      </c>
      <c r="K26" s="7">
        <v>104194.7067174335</v>
      </c>
    </row>
    <row r="27" spans="1:11" ht="15.75" thickBot="1">
      <c r="A27" s="6">
        <v>2011</v>
      </c>
      <c r="B27" s="7">
        <v>31527.508425650747</v>
      </c>
      <c r="C27" s="7">
        <v>0</v>
      </c>
      <c r="D27" s="7">
        <v>37004.00301174937</v>
      </c>
      <c r="E27" s="7">
        <v>0</v>
      </c>
      <c r="F27" s="7">
        <v>17194.998996846716</v>
      </c>
      <c r="G27" s="7">
        <v>3170.2424344089427</v>
      </c>
      <c r="H27" s="7">
        <v>10929.322424974569</v>
      </c>
      <c r="I27" s="7">
        <v>5210.156919373533</v>
      </c>
      <c r="J27" s="7">
        <v>528.5967801752903</v>
      </c>
      <c r="K27" s="7">
        <v>105564.82899317918</v>
      </c>
    </row>
    <row r="28" spans="1:11" ht="15.75" thickBot="1">
      <c r="A28" s="6">
        <v>2012</v>
      </c>
      <c r="B28" s="7">
        <v>32898.13667124313</v>
      </c>
      <c r="C28" s="7">
        <v>0</v>
      </c>
      <c r="D28" s="7">
        <v>38190.58816213775</v>
      </c>
      <c r="E28" s="7">
        <v>0</v>
      </c>
      <c r="F28" s="7">
        <v>17371.683623866556</v>
      </c>
      <c r="G28" s="7">
        <v>3002.4835481688397</v>
      </c>
      <c r="H28" s="7">
        <v>10820.222934842452</v>
      </c>
      <c r="I28" s="7">
        <v>5290.640843280549</v>
      </c>
      <c r="J28" s="7">
        <v>529.0461547379645</v>
      </c>
      <c r="K28" s="7">
        <v>108102.80193827725</v>
      </c>
    </row>
    <row r="29" spans="1:11" ht="15.75" thickBot="1">
      <c r="A29" s="6">
        <v>2013</v>
      </c>
      <c r="B29" s="7">
        <v>32304.676671943405</v>
      </c>
      <c r="C29" s="7">
        <v>0</v>
      </c>
      <c r="D29" s="7">
        <v>38042.13089113379</v>
      </c>
      <c r="E29" s="7">
        <v>0</v>
      </c>
      <c r="F29" s="7">
        <v>17280.878717704967</v>
      </c>
      <c r="G29" s="7">
        <v>3159.4971156630363</v>
      </c>
      <c r="H29" s="7">
        <v>10078.373569637659</v>
      </c>
      <c r="I29" s="7">
        <v>5397.525673873606</v>
      </c>
      <c r="J29" s="7">
        <v>528.8471960752953</v>
      </c>
      <c r="K29" s="7">
        <v>106791.92983603175</v>
      </c>
    </row>
    <row r="30" spans="1:11" ht="15.75" thickBot="1">
      <c r="A30" s="6">
        <v>2014</v>
      </c>
      <c r="B30" s="7">
        <v>32832.12845678845</v>
      </c>
      <c r="C30" s="7">
        <v>0</v>
      </c>
      <c r="D30" s="7">
        <v>39043.07193563523</v>
      </c>
      <c r="E30" s="7">
        <v>0</v>
      </c>
      <c r="F30" s="7">
        <v>17422.936555789813</v>
      </c>
      <c r="G30" s="7">
        <v>3294.21937158692</v>
      </c>
      <c r="H30" s="7">
        <v>8204.988481858523</v>
      </c>
      <c r="I30" s="7">
        <v>5353.903931617577</v>
      </c>
      <c r="J30" s="7">
        <v>530.3751934346868</v>
      </c>
      <c r="K30" s="7">
        <v>106681.62392671121</v>
      </c>
    </row>
    <row r="31" spans="1:11" ht="15.75" thickBot="1">
      <c r="A31" s="6">
        <v>2015</v>
      </c>
      <c r="B31" s="7">
        <v>33434.23659319443</v>
      </c>
      <c r="C31" s="7">
        <v>186.28825815102124</v>
      </c>
      <c r="D31" s="7">
        <v>38682.62016534874</v>
      </c>
      <c r="E31" s="7">
        <v>27.421296360305544</v>
      </c>
      <c r="F31" s="7">
        <v>17635.951309511704</v>
      </c>
      <c r="G31" s="7">
        <v>3322.7607090797374</v>
      </c>
      <c r="H31" s="7">
        <v>8620.937130462884</v>
      </c>
      <c r="I31" s="7">
        <v>5199.657524363887</v>
      </c>
      <c r="J31" s="7">
        <v>586.8061376352174</v>
      </c>
      <c r="K31" s="7">
        <v>107482.96956959661</v>
      </c>
    </row>
    <row r="32" spans="1:11" ht="15.75" thickBot="1">
      <c r="A32" s="6">
        <v>2016</v>
      </c>
      <c r="B32" s="7">
        <v>33477.3802036</v>
      </c>
      <c r="C32" s="7">
        <v>262.7687349442851</v>
      </c>
      <c r="D32" s="7">
        <v>37789.88079559176</v>
      </c>
      <c r="E32" s="7">
        <v>53.22591188473891</v>
      </c>
      <c r="F32" s="7">
        <v>17867.998975397015</v>
      </c>
      <c r="G32" s="7">
        <v>3212.8537961889365</v>
      </c>
      <c r="H32" s="7">
        <v>10503.037982739133</v>
      </c>
      <c r="I32" s="7">
        <v>5129.006913022098</v>
      </c>
      <c r="J32" s="7">
        <v>584.6483403599999</v>
      </c>
      <c r="K32" s="7">
        <v>108564.80700689895</v>
      </c>
    </row>
    <row r="33" spans="1:11" ht="15.75" thickBot="1">
      <c r="A33" s="6">
        <v>2017</v>
      </c>
      <c r="B33" s="7">
        <v>33636.398513438435</v>
      </c>
      <c r="C33" s="7">
        <v>360.91961759902216</v>
      </c>
      <c r="D33" s="7">
        <v>37844.04580795427</v>
      </c>
      <c r="E33" s="7">
        <v>95.83270014446717</v>
      </c>
      <c r="F33" s="7">
        <v>17979.399494717643</v>
      </c>
      <c r="G33" s="7">
        <v>3174.2171896732016</v>
      </c>
      <c r="H33" s="7">
        <v>10288.170398716116</v>
      </c>
      <c r="I33" s="7">
        <v>5177.194557522506</v>
      </c>
      <c r="J33" s="7">
        <v>584.6483403599999</v>
      </c>
      <c r="K33" s="7">
        <v>108684.07430238219</v>
      </c>
    </row>
    <row r="34" spans="1:11" ht="15.75" thickBot="1">
      <c r="A34" s="6">
        <v>2018</v>
      </c>
      <c r="B34" s="7">
        <v>34370.98517022297</v>
      </c>
      <c r="C34" s="7">
        <v>465.2570844533229</v>
      </c>
      <c r="D34" s="7">
        <v>38401.29535087856</v>
      </c>
      <c r="E34" s="7">
        <v>152.39093616816186</v>
      </c>
      <c r="F34" s="7">
        <v>18184.53219805161</v>
      </c>
      <c r="G34" s="7">
        <v>3225.9100011011683</v>
      </c>
      <c r="H34" s="7">
        <v>10331.326527428842</v>
      </c>
      <c r="I34" s="7">
        <v>5250.147436090205</v>
      </c>
      <c r="J34" s="7">
        <v>584.6483403599999</v>
      </c>
      <c r="K34" s="7">
        <v>110348.84502413335</v>
      </c>
    </row>
    <row r="35" spans="1:11" ht="15.75" thickBot="1">
      <c r="A35" s="6">
        <v>2019</v>
      </c>
      <c r="B35" s="7">
        <v>35089.783944192175</v>
      </c>
      <c r="C35" s="7">
        <v>591.7955724204432</v>
      </c>
      <c r="D35" s="7">
        <v>38988.960407614904</v>
      </c>
      <c r="E35" s="7">
        <v>238.6616670706865</v>
      </c>
      <c r="F35" s="7">
        <v>18264.44829419796</v>
      </c>
      <c r="G35" s="7">
        <v>3242.3239886328306</v>
      </c>
      <c r="H35" s="7">
        <v>10376.120200471425</v>
      </c>
      <c r="I35" s="7">
        <v>5315.391262676148</v>
      </c>
      <c r="J35" s="7">
        <v>584.6483403599999</v>
      </c>
      <c r="K35" s="7">
        <v>111861.67643814544</v>
      </c>
    </row>
    <row r="36" spans="1:11" ht="15.75" thickBot="1">
      <c r="A36" s="6">
        <v>2020</v>
      </c>
      <c r="B36" s="7">
        <v>36035.01305885124</v>
      </c>
      <c r="C36" s="7">
        <v>721.4080541427767</v>
      </c>
      <c r="D36" s="7">
        <v>39789.011530029864</v>
      </c>
      <c r="E36" s="7">
        <v>354.21321785542347</v>
      </c>
      <c r="F36" s="7">
        <v>18307.733644747794</v>
      </c>
      <c r="G36" s="7">
        <v>3250.8417160298586</v>
      </c>
      <c r="H36" s="7">
        <v>10440.373715568343</v>
      </c>
      <c r="I36" s="7">
        <v>5379.2962393239795</v>
      </c>
      <c r="J36" s="7">
        <v>584.6483403599999</v>
      </c>
      <c r="K36" s="7">
        <v>113786.91824491108</v>
      </c>
    </row>
    <row r="37" spans="1:11" ht="15.75" thickBot="1">
      <c r="A37" s="6">
        <v>2021</v>
      </c>
      <c r="B37" s="7">
        <v>37071.60993447918</v>
      </c>
      <c r="C37" s="7">
        <v>860.2066628384965</v>
      </c>
      <c r="D37" s="7">
        <v>40556.75005559313</v>
      </c>
      <c r="E37" s="7">
        <v>486.1471115622692</v>
      </c>
      <c r="F37" s="7">
        <v>18632.359958198613</v>
      </c>
      <c r="G37" s="7">
        <v>3256.4794768281895</v>
      </c>
      <c r="H37" s="7">
        <v>10504.596603214002</v>
      </c>
      <c r="I37" s="7">
        <v>5431.04240490612</v>
      </c>
      <c r="J37" s="7">
        <v>584.6483403599999</v>
      </c>
      <c r="K37" s="7">
        <v>116037.48677357924</v>
      </c>
    </row>
    <row r="38" spans="1:11" ht="15.75" thickBot="1">
      <c r="A38" s="6">
        <v>2022</v>
      </c>
      <c r="B38" s="7">
        <v>38227.07128749768</v>
      </c>
      <c r="C38" s="7">
        <v>1019.1103049308003</v>
      </c>
      <c r="D38" s="7">
        <v>41356.982761898405</v>
      </c>
      <c r="E38" s="7">
        <v>656.2250846387357</v>
      </c>
      <c r="F38" s="7">
        <v>18851.04076834531</v>
      </c>
      <c r="G38" s="7">
        <v>3271.26232784813</v>
      </c>
      <c r="H38" s="7">
        <v>10574.63367230592</v>
      </c>
      <c r="I38" s="7">
        <v>5486.199255809061</v>
      </c>
      <c r="J38" s="7">
        <v>584.6483403599999</v>
      </c>
      <c r="K38" s="7">
        <v>118351.8384140645</v>
      </c>
    </row>
    <row r="39" spans="1:11" ht="15.75" thickBot="1">
      <c r="A39" s="6">
        <v>2023</v>
      </c>
      <c r="B39" s="7">
        <v>39457.3297062156</v>
      </c>
      <c r="C39" s="7">
        <v>1205.6018300197952</v>
      </c>
      <c r="D39" s="7">
        <v>42359.67349249788</v>
      </c>
      <c r="E39" s="7">
        <v>838.729205696352</v>
      </c>
      <c r="F39" s="7">
        <v>19148.724601009802</v>
      </c>
      <c r="G39" s="7">
        <v>3294.1655258762303</v>
      </c>
      <c r="H39" s="7">
        <v>10663.415127603279</v>
      </c>
      <c r="I39" s="7">
        <v>5544.7228769389685</v>
      </c>
      <c r="J39" s="7">
        <v>584.6483403599999</v>
      </c>
      <c r="K39" s="7">
        <v>121052.67967050176</v>
      </c>
    </row>
    <row r="40" spans="1:11" ht="15.75" thickBot="1">
      <c r="A40" s="6">
        <v>2024</v>
      </c>
      <c r="B40" s="7">
        <v>40597.81669422268</v>
      </c>
      <c r="C40" s="7">
        <v>1397.6028328917562</v>
      </c>
      <c r="D40" s="7">
        <v>42976.343326653536</v>
      </c>
      <c r="E40" s="7">
        <v>1012.0871360355934</v>
      </c>
      <c r="F40" s="7">
        <v>19343.877729474374</v>
      </c>
      <c r="G40" s="7">
        <v>3294.8840393733167</v>
      </c>
      <c r="H40" s="7">
        <v>10731.362881585352</v>
      </c>
      <c r="I40" s="7">
        <v>5598.5800022901085</v>
      </c>
      <c r="J40" s="7">
        <v>584.6483403599999</v>
      </c>
      <c r="K40" s="7">
        <v>123127.51301395937</v>
      </c>
    </row>
    <row r="41" spans="1:11" ht="15.75" thickBot="1">
      <c r="A41" s="6">
        <v>2025</v>
      </c>
      <c r="B41" s="7">
        <v>41731.57143399955</v>
      </c>
      <c r="C41" s="7">
        <v>1599.4533217520614</v>
      </c>
      <c r="D41" s="7">
        <v>43541.600034855735</v>
      </c>
      <c r="E41" s="7">
        <v>1191.668583031363</v>
      </c>
      <c r="F41" s="7">
        <v>19506.34409372005</v>
      </c>
      <c r="G41" s="7">
        <v>3288.47377450472</v>
      </c>
      <c r="H41" s="7">
        <v>10806.099134805681</v>
      </c>
      <c r="I41" s="7">
        <v>5653.654256787944</v>
      </c>
      <c r="J41" s="7">
        <v>584.6483403599999</v>
      </c>
      <c r="K41" s="7">
        <v>125112.39106903368</v>
      </c>
    </row>
    <row r="42" spans="1:11" ht="15.75" thickBot="1">
      <c r="A42" s="6">
        <v>2026</v>
      </c>
      <c r="B42" s="7">
        <v>42750.54970982745</v>
      </c>
      <c r="C42" s="7">
        <v>1727.7350898899613</v>
      </c>
      <c r="D42" s="7">
        <v>43988.64953721174</v>
      </c>
      <c r="E42" s="7">
        <v>1334.4055617396527</v>
      </c>
      <c r="F42" s="7">
        <v>19667.24250627782</v>
      </c>
      <c r="G42" s="7">
        <v>3275.5489978659534</v>
      </c>
      <c r="H42" s="7">
        <v>10883.675403767975</v>
      </c>
      <c r="I42" s="7">
        <v>5707.553770396013</v>
      </c>
      <c r="J42" s="7">
        <v>584.6483403599999</v>
      </c>
      <c r="K42" s="7">
        <v>126857.86826570694</v>
      </c>
    </row>
    <row r="43" spans="1:11" ht="15.75" thickBot="1">
      <c r="A43" s="6">
        <v>2027</v>
      </c>
      <c r="B43" s="7">
        <v>43780.214680102894</v>
      </c>
      <c r="C43" s="7">
        <v>1867.456063766529</v>
      </c>
      <c r="D43" s="7">
        <v>44460.85755104806</v>
      </c>
      <c r="E43" s="7">
        <v>1489.7882051479141</v>
      </c>
      <c r="F43" s="7">
        <v>19819.315419805473</v>
      </c>
      <c r="G43" s="7">
        <v>3264.0254195628786</v>
      </c>
      <c r="H43" s="7">
        <v>10968.412920642262</v>
      </c>
      <c r="I43" s="7">
        <v>5750.214293514724</v>
      </c>
      <c r="J43" s="7">
        <v>584.6483403599999</v>
      </c>
      <c r="K43" s="7">
        <v>128627.6886250363</v>
      </c>
    </row>
    <row r="44" spans="1:11" ht="15.75" thickBot="1">
      <c r="A44" s="6">
        <v>2028</v>
      </c>
      <c r="B44" s="7">
        <v>44799.88267118096</v>
      </c>
      <c r="C44" s="7">
        <v>2027.9018009622434</v>
      </c>
      <c r="D44" s="7">
        <v>44891.302340069284</v>
      </c>
      <c r="E44" s="7">
        <v>1657.7885916947578</v>
      </c>
      <c r="F44" s="7">
        <v>19985.954666686765</v>
      </c>
      <c r="G44" s="7">
        <v>3253.23640244032</v>
      </c>
      <c r="H44" s="7">
        <v>11051.147788216042</v>
      </c>
      <c r="I44" s="7">
        <v>5793.728913691274</v>
      </c>
      <c r="J44" s="7">
        <v>584.6483403599999</v>
      </c>
      <c r="K44" s="7">
        <v>130359.90112264465</v>
      </c>
    </row>
    <row r="45" spans="1:11" ht="15.75" thickBot="1">
      <c r="A45" s="6">
        <v>2029</v>
      </c>
      <c r="B45" s="7">
        <v>45861.970189100866</v>
      </c>
      <c r="C45" s="7">
        <v>2210.891657348576</v>
      </c>
      <c r="D45" s="7">
        <v>45235.78723091354</v>
      </c>
      <c r="E45" s="7">
        <v>1837.2882843305022</v>
      </c>
      <c r="F45" s="7">
        <v>20115.128435230512</v>
      </c>
      <c r="G45" s="7">
        <v>3244.2168107855814</v>
      </c>
      <c r="H45" s="7">
        <v>11131.630958931692</v>
      </c>
      <c r="I45" s="7">
        <v>5844.405955612584</v>
      </c>
      <c r="J45" s="7">
        <v>584.6483403599999</v>
      </c>
      <c r="K45" s="7">
        <v>132017.7879209348</v>
      </c>
    </row>
    <row r="46" spans="1:11" ht="15.75" thickBot="1">
      <c r="A46" s="6">
        <v>2030</v>
      </c>
      <c r="B46" s="7">
        <v>46975.938245669364</v>
      </c>
      <c r="C46" s="7">
        <v>2422.879109285307</v>
      </c>
      <c r="D46" s="7">
        <v>45634.71410234756</v>
      </c>
      <c r="E46" s="7">
        <v>2031.7032103056015</v>
      </c>
      <c r="F46" s="7">
        <v>20225.405826509417</v>
      </c>
      <c r="G46" s="7">
        <v>3234.3543136536373</v>
      </c>
      <c r="H46" s="7">
        <v>11210.257547955473</v>
      </c>
      <c r="I46" s="7">
        <v>5888.9300371397585</v>
      </c>
      <c r="J46" s="7">
        <v>584.6483403599999</v>
      </c>
      <c r="K46" s="7">
        <v>133754.2484136352</v>
      </c>
    </row>
    <row r="47" spans="1:11" ht="15">
      <c r="A47" s="29" t="s">
        <v>0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13.5" customHeight="1">
      <c r="A48" s="29" t="s">
        <v>22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13.5" customHeight="1">
      <c r="A49" s="29" t="s">
        <v>66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ht="13.5" customHeight="1">
      <c r="A50" s="4"/>
    </row>
    <row r="51" spans="1:11" ht="15.75">
      <c r="A51" s="27" t="s">
        <v>23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 ht="15">
      <c r="A52" s="19" t="s">
        <v>24</v>
      </c>
      <c r="B52" s="12">
        <f>EXP((LN(B16/B6)/10))-1</f>
        <v>0.016612592959677874</v>
      </c>
      <c r="C52" s="13" t="s">
        <v>46</v>
      </c>
      <c r="D52" s="12">
        <f>EXP((LN(D16/D6)/10))-1</f>
        <v>0.02879307867402403</v>
      </c>
      <c r="E52" s="13" t="s">
        <v>46</v>
      </c>
      <c r="F52" s="12">
        <f aca="true" t="shared" si="0" ref="F52:K52">EXP((LN(F16/F6)/10))-1</f>
        <v>0.005800635890280903</v>
      </c>
      <c r="G52" s="12">
        <f t="shared" si="0"/>
        <v>-0.015359362626460538</v>
      </c>
      <c r="H52" s="12">
        <f t="shared" si="0"/>
        <v>-0.02307045268555985</v>
      </c>
      <c r="I52" s="12">
        <f t="shared" si="0"/>
        <v>0.022717367834747648</v>
      </c>
      <c r="J52" s="12">
        <f t="shared" si="0"/>
        <v>-0.02808513630318754</v>
      </c>
      <c r="K52" s="12">
        <f t="shared" si="0"/>
        <v>0.012496976832815143</v>
      </c>
    </row>
    <row r="53" spans="1:11" ht="15">
      <c r="A53" s="19" t="s">
        <v>35</v>
      </c>
      <c r="B53" s="12">
        <f>EXP((LN(B32/B16)/16))-1</f>
        <v>0.010662847132052233</v>
      </c>
      <c r="C53" s="13" t="s">
        <v>46</v>
      </c>
      <c r="D53" s="12">
        <f>EXP((LN(D32/D16)/16))-1</f>
        <v>0.0068626519818493215</v>
      </c>
      <c r="E53" s="13" t="s">
        <v>46</v>
      </c>
      <c r="F53" s="12">
        <f aca="true" t="shared" si="1" ref="F53:K53">EXP((LN(F32/F16)/16))-1</f>
        <v>-0.010526556777768259</v>
      </c>
      <c r="G53" s="12">
        <f t="shared" si="1"/>
        <v>0.006748187105844572</v>
      </c>
      <c r="H53" s="12">
        <f t="shared" si="1"/>
        <v>0.008118526253941827</v>
      </c>
      <c r="I53" s="12">
        <f t="shared" si="1"/>
        <v>0.0025030034553663594</v>
      </c>
      <c r="J53" s="12">
        <f t="shared" si="1"/>
        <v>0.011766076539076131</v>
      </c>
      <c r="K53" s="12">
        <f t="shared" si="1"/>
        <v>0.004638970574019741</v>
      </c>
    </row>
    <row r="54" spans="1:11" ht="15">
      <c r="A54" s="19" t="s">
        <v>36</v>
      </c>
      <c r="B54" s="12">
        <f aca="true" t="shared" si="2" ref="B54:K54">EXP((LN(B36/B32)/4))-1</f>
        <v>0.018575685271932763</v>
      </c>
      <c r="C54" s="12">
        <f t="shared" si="2"/>
        <v>0.2872171699787498</v>
      </c>
      <c r="D54" s="12">
        <f t="shared" si="2"/>
        <v>0.012970754587249944</v>
      </c>
      <c r="E54" s="12">
        <f t="shared" si="2"/>
        <v>0.606147452333067</v>
      </c>
      <c r="F54" s="12">
        <f t="shared" si="2"/>
        <v>0.0060965658604188455</v>
      </c>
      <c r="G54" s="12">
        <f t="shared" si="2"/>
        <v>0.002942916173185761</v>
      </c>
      <c r="H54" s="12">
        <f t="shared" si="2"/>
        <v>-0.0014949236568598812</v>
      </c>
      <c r="I54" s="12">
        <f t="shared" si="2"/>
        <v>0.011982597642021808</v>
      </c>
      <c r="J54" s="12">
        <f t="shared" si="2"/>
        <v>0</v>
      </c>
      <c r="K54" s="12">
        <f t="shared" si="2"/>
        <v>0.011814310848563103</v>
      </c>
    </row>
    <row r="55" spans="1:11" ht="15">
      <c r="A55" s="19" t="s">
        <v>67</v>
      </c>
      <c r="B55" s="12">
        <f>EXP((LN(B46/B32)/14))-1</f>
        <v>0.02449267365668062</v>
      </c>
      <c r="C55" s="12">
        <f aca="true" t="shared" si="3" ref="C55:K55">EXP((LN(C46/C32)/14))-1</f>
        <v>0.17195595370998973</v>
      </c>
      <c r="D55" s="12">
        <f t="shared" si="3"/>
        <v>0.013564556313478526</v>
      </c>
      <c r="E55" s="12">
        <f t="shared" si="3"/>
        <v>0.29712319511035723</v>
      </c>
      <c r="F55" s="12">
        <f t="shared" si="3"/>
        <v>0.00889130794115145</v>
      </c>
      <c r="G55" s="12">
        <f t="shared" si="3"/>
        <v>0.0004765234183645717</v>
      </c>
      <c r="H55" s="12">
        <f t="shared" si="3"/>
        <v>0.004665468469533751</v>
      </c>
      <c r="I55" s="12">
        <f t="shared" si="3"/>
        <v>0.009917589919689718</v>
      </c>
      <c r="J55" s="12">
        <f t="shared" si="3"/>
        <v>0</v>
      </c>
      <c r="K55" s="12">
        <f t="shared" si="3"/>
        <v>0.01501568041593937</v>
      </c>
    </row>
    <row r="56" ht="13.5" customHeight="1">
      <c r="A56" s="4"/>
    </row>
  </sheetData>
  <sheetProtection/>
  <mergeCells count="7">
    <mergeCell ref="A51:K51"/>
    <mergeCell ref="A1:K1"/>
    <mergeCell ref="A2:K2"/>
    <mergeCell ref="A3:K3"/>
    <mergeCell ref="A47:K47"/>
    <mergeCell ref="A48:K48"/>
    <mergeCell ref="A49:K49"/>
  </mergeCells>
  <printOptions horizontalCentered="1"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9" width="14.28125" style="1" bestFit="1" customWidth="1"/>
    <col min="10" max="16384" width="9.140625" style="1" customWidth="1"/>
  </cols>
  <sheetData>
    <row r="1" spans="1:9" ht="15.75" customHeight="1">
      <c r="A1" s="30" t="s">
        <v>58</v>
      </c>
      <c r="B1" s="30"/>
      <c r="C1" s="30"/>
      <c r="D1" s="30"/>
      <c r="E1" s="30"/>
      <c r="F1" s="30"/>
      <c r="G1" s="30"/>
      <c r="H1" s="30"/>
      <c r="I1" s="30"/>
    </row>
    <row r="2" spans="1:11" ht="15.75" customHeight="1">
      <c r="A2" s="28" t="s">
        <v>68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9" ht="15.75" customHeight="1">
      <c r="A3" s="30" t="s">
        <v>25</v>
      </c>
      <c r="B3" s="30"/>
      <c r="C3" s="30"/>
      <c r="D3" s="30"/>
      <c r="E3" s="30"/>
      <c r="F3" s="30"/>
      <c r="G3" s="30"/>
      <c r="H3" s="30"/>
      <c r="I3" s="30"/>
    </row>
    <row r="4" ht="13.5" customHeight="1" thickBot="1">
      <c r="A4" s="20"/>
    </row>
    <row r="5" spans="1:9" ht="27" thickBot="1">
      <c r="A5" s="21" t="s">
        <v>11</v>
      </c>
      <c r="B5" s="21" t="s">
        <v>12</v>
      </c>
      <c r="C5" s="21" t="s">
        <v>14</v>
      </c>
      <c r="D5" s="21" t="s">
        <v>16</v>
      </c>
      <c r="E5" s="21" t="s">
        <v>17</v>
      </c>
      <c r="F5" s="21" t="s">
        <v>18</v>
      </c>
      <c r="G5" s="21" t="s">
        <v>19</v>
      </c>
      <c r="H5" s="21" t="s">
        <v>20</v>
      </c>
      <c r="I5" s="21" t="s">
        <v>26</v>
      </c>
    </row>
    <row r="6" spans="1:9" ht="15.75" thickBot="1">
      <c r="A6" s="22">
        <v>1990</v>
      </c>
      <c r="B6" s="23">
        <v>23960.495708</v>
      </c>
      <c r="C6" s="23">
        <v>25316.87467361502</v>
      </c>
      <c r="D6" s="23">
        <v>17631.679399021992</v>
      </c>
      <c r="E6" s="23">
        <v>3111.603423367902</v>
      </c>
      <c r="F6" s="23">
        <v>11654.588696000003</v>
      </c>
      <c r="G6" s="23">
        <v>3745.1109099324876</v>
      </c>
      <c r="H6" s="23">
        <v>644.659905</v>
      </c>
      <c r="I6" s="23">
        <f>SUM(B6:H6)</f>
        <v>86065.0127149374</v>
      </c>
    </row>
    <row r="7" spans="1:9" ht="15.75" thickBot="1">
      <c r="A7" s="22">
        <v>1991</v>
      </c>
      <c r="B7" s="23">
        <v>23294.746205999996</v>
      </c>
      <c r="C7" s="23">
        <v>25220.455840092618</v>
      </c>
      <c r="D7" s="23">
        <v>17048.702063069704</v>
      </c>
      <c r="E7" s="23">
        <v>2969.386018511829</v>
      </c>
      <c r="F7" s="23">
        <v>8299.553618000002</v>
      </c>
      <c r="G7" s="23">
        <v>3723.7631942149414</v>
      </c>
      <c r="H7" s="23">
        <v>645.100792</v>
      </c>
      <c r="I7" s="23">
        <f aca="true" t="shared" si="0" ref="I7:I46">SUM(B7:H7)</f>
        <v>81201.7077318891</v>
      </c>
    </row>
    <row r="8" spans="1:9" ht="15.75" thickBot="1">
      <c r="A8" s="22">
        <v>1992</v>
      </c>
      <c r="B8" s="23">
        <v>24434.351000000002</v>
      </c>
      <c r="C8" s="23">
        <v>26324.656340103236</v>
      </c>
      <c r="D8" s="23">
        <v>16957.837208315155</v>
      </c>
      <c r="E8" s="23">
        <v>2708.248853362083</v>
      </c>
      <c r="F8" s="23">
        <v>7399.0442072266</v>
      </c>
      <c r="G8" s="23">
        <v>3892.683610484817</v>
      </c>
      <c r="H8" s="23">
        <v>686.8992132698664</v>
      </c>
      <c r="I8" s="23">
        <f t="shared" si="0"/>
        <v>82403.72043276175</v>
      </c>
    </row>
    <row r="9" spans="1:9" ht="15.75" thickBot="1">
      <c r="A9" s="22">
        <v>1993</v>
      </c>
      <c r="B9" s="23">
        <v>23538.103000000003</v>
      </c>
      <c r="C9" s="23">
        <v>26252.05317431476</v>
      </c>
      <c r="D9" s="23">
        <v>16472.53993207919</v>
      </c>
      <c r="E9" s="23">
        <v>2624.451690453196</v>
      </c>
      <c r="F9" s="23">
        <v>7401.251797633993</v>
      </c>
      <c r="G9" s="23">
        <v>3759.905736254405</v>
      </c>
      <c r="H9" s="23">
        <v>671.7934945442671</v>
      </c>
      <c r="I9" s="23">
        <f t="shared" si="0"/>
        <v>80720.09882527981</v>
      </c>
    </row>
    <row r="10" spans="1:9" ht="15.75" thickBot="1">
      <c r="A10" s="22">
        <v>1994</v>
      </c>
      <c r="B10" s="23">
        <v>24457.802</v>
      </c>
      <c r="C10" s="23">
        <v>27319.615186534982</v>
      </c>
      <c r="D10" s="23">
        <v>16834.082065966384</v>
      </c>
      <c r="E10" s="23">
        <v>2543.2825734349044</v>
      </c>
      <c r="F10" s="23">
        <v>8953.902287725497</v>
      </c>
      <c r="G10" s="23">
        <v>3735.295540068993</v>
      </c>
      <c r="H10" s="23">
        <v>677.1666450729907</v>
      </c>
      <c r="I10" s="23">
        <f t="shared" si="0"/>
        <v>84521.14629880375</v>
      </c>
    </row>
    <row r="11" spans="1:9" ht="15.75" thickBot="1">
      <c r="A11" s="22">
        <v>1995</v>
      </c>
      <c r="B11" s="23">
        <v>24386.104</v>
      </c>
      <c r="C11" s="23">
        <v>27174.61600882285</v>
      </c>
      <c r="D11" s="23">
        <v>16941.422725097353</v>
      </c>
      <c r="E11" s="23">
        <v>2819.087991648077</v>
      </c>
      <c r="F11" s="23">
        <v>6701.359711057574</v>
      </c>
      <c r="G11" s="23">
        <v>3823.471291824636</v>
      </c>
      <c r="H11" s="23">
        <v>622.1026622438346</v>
      </c>
      <c r="I11" s="23">
        <f t="shared" si="0"/>
        <v>82468.16439069434</v>
      </c>
    </row>
    <row r="12" spans="1:9" ht="15.75" thickBot="1">
      <c r="A12" s="22">
        <v>1996</v>
      </c>
      <c r="B12" s="23">
        <v>25115.481000000003</v>
      </c>
      <c r="C12" s="23">
        <v>28170.68535608685</v>
      </c>
      <c r="D12" s="23">
        <v>17414.05775728415</v>
      </c>
      <c r="E12" s="23">
        <v>2901.584564528655</v>
      </c>
      <c r="F12" s="23">
        <v>8340.246998787796</v>
      </c>
      <c r="G12" s="23">
        <v>3828.2548780211782</v>
      </c>
      <c r="H12" s="23">
        <v>634.4551708968381</v>
      </c>
      <c r="I12" s="23">
        <f t="shared" si="0"/>
        <v>86404.76572560548</v>
      </c>
    </row>
    <row r="13" spans="1:9" ht="15.75" thickBot="1">
      <c r="A13" s="22">
        <v>1997</v>
      </c>
      <c r="B13" s="23">
        <v>25616.813</v>
      </c>
      <c r="C13" s="23">
        <v>29124.261015251363</v>
      </c>
      <c r="D13" s="23">
        <v>17789.746232518326</v>
      </c>
      <c r="E13" s="23">
        <v>2932.5044854570347</v>
      </c>
      <c r="F13" s="23">
        <v>9027.47486596342</v>
      </c>
      <c r="G13" s="23">
        <v>4387.27871078199</v>
      </c>
      <c r="H13" s="23">
        <v>650.2692246121494</v>
      </c>
      <c r="I13" s="23">
        <f t="shared" si="0"/>
        <v>89528.34753458427</v>
      </c>
    </row>
    <row r="14" spans="1:9" ht="15.75" thickBot="1">
      <c r="A14" s="22">
        <v>1998</v>
      </c>
      <c r="B14" s="23">
        <v>26041.575987</v>
      </c>
      <c r="C14" s="23">
        <v>31586.141439360996</v>
      </c>
      <c r="D14" s="23">
        <v>16793.89233241828</v>
      </c>
      <c r="E14" s="23">
        <v>2651.6956445015876</v>
      </c>
      <c r="F14" s="23">
        <v>6591.382778658829</v>
      </c>
      <c r="G14" s="23">
        <v>4415.484467180454</v>
      </c>
      <c r="H14" s="23">
        <v>694.119402705824</v>
      </c>
      <c r="I14" s="23">
        <f t="shared" si="0"/>
        <v>88774.29205182596</v>
      </c>
    </row>
    <row r="15" spans="1:9" ht="15.75" thickBot="1">
      <c r="A15" s="22">
        <v>1999</v>
      </c>
      <c r="B15" s="23">
        <v>26005.173989000003</v>
      </c>
      <c r="C15" s="23">
        <v>32084.70647453337</v>
      </c>
      <c r="D15" s="23">
        <v>18512.811640173102</v>
      </c>
      <c r="E15" s="23">
        <v>2258.608452230995</v>
      </c>
      <c r="F15" s="23">
        <v>8562.535413685142</v>
      </c>
      <c r="G15" s="23">
        <v>4456.889744309094</v>
      </c>
      <c r="H15" s="23">
        <v>665.4925795254495</v>
      </c>
      <c r="I15" s="23">
        <f t="shared" si="0"/>
        <v>92546.21829345716</v>
      </c>
    </row>
    <row r="16" spans="1:9" ht="15.75" thickBot="1">
      <c r="A16" s="22">
        <v>2000</v>
      </c>
      <c r="B16" s="23">
        <v>28251.775132</v>
      </c>
      <c r="C16" s="23">
        <v>33702.23251689469</v>
      </c>
      <c r="D16" s="23">
        <v>18695.40220789978</v>
      </c>
      <c r="E16" s="23">
        <v>2693.9619367529913</v>
      </c>
      <c r="F16" s="23">
        <v>9228.463569134125</v>
      </c>
      <c r="G16" s="23">
        <v>4602.3694397455</v>
      </c>
      <c r="H16" s="23">
        <v>484.85613942478574</v>
      </c>
      <c r="I16" s="23">
        <f t="shared" si="0"/>
        <v>97659.06094185187</v>
      </c>
    </row>
    <row r="17" spans="1:9" ht="15.75" thickBot="1">
      <c r="A17" s="22">
        <v>2001</v>
      </c>
      <c r="B17" s="23">
        <v>26419.392852</v>
      </c>
      <c r="C17" s="23">
        <v>33600.742522391636</v>
      </c>
      <c r="D17" s="23">
        <v>16921.03430180716</v>
      </c>
      <c r="E17" s="23">
        <v>1638.5596387997061</v>
      </c>
      <c r="F17" s="23">
        <v>10227.194748592094</v>
      </c>
      <c r="G17" s="23">
        <v>4042.3476566711897</v>
      </c>
      <c r="H17" s="23">
        <v>517.4646236858015</v>
      </c>
      <c r="I17" s="23">
        <f t="shared" si="0"/>
        <v>93366.73634394759</v>
      </c>
    </row>
    <row r="18" spans="1:9" ht="15.75" thickBot="1">
      <c r="A18" s="22">
        <v>2002</v>
      </c>
      <c r="B18" s="23">
        <v>26808.08422234003</v>
      </c>
      <c r="C18" s="23">
        <v>34025.52552195821</v>
      </c>
      <c r="D18" s="23">
        <v>17472.346867360622</v>
      </c>
      <c r="E18" s="23">
        <v>1547.8804252445289</v>
      </c>
      <c r="F18" s="23">
        <v>12037.134736142008</v>
      </c>
      <c r="G18" s="23">
        <v>3893.2914636278692</v>
      </c>
      <c r="H18" s="23">
        <v>516.0627101326816</v>
      </c>
      <c r="I18" s="23">
        <f t="shared" si="0"/>
        <v>96300.32594680596</v>
      </c>
    </row>
    <row r="19" spans="1:9" ht="15.75" thickBot="1">
      <c r="A19" s="22">
        <v>2003</v>
      </c>
      <c r="B19" s="23">
        <v>29060.82462536999</v>
      </c>
      <c r="C19" s="23">
        <v>36618.57105900509</v>
      </c>
      <c r="D19" s="23">
        <v>15531.288275257135</v>
      </c>
      <c r="E19" s="23">
        <v>1551.2934685054852</v>
      </c>
      <c r="F19" s="23">
        <v>10981.608546683405</v>
      </c>
      <c r="G19" s="23">
        <v>4138.514913749033</v>
      </c>
      <c r="H19" s="23">
        <v>519.5477522024844</v>
      </c>
      <c r="I19" s="23">
        <f t="shared" si="0"/>
        <v>98401.64864077262</v>
      </c>
    </row>
    <row r="20" spans="1:9" ht="15.75" thickBot="1">
      <c r="A20" s="22">
        <v>2004</v>
      </c>
      <c r="B20" s="23">
        <v>29908.104988580013</v>
      </c>
      <c r="C20" s="23">
        <v>36622.72951931343</v>
      </c>
      <c r="D20" s="23">
        <v>16343.709647922946</v>
      </c>
      <c r="E20" s="23">
        <v>2076.657929414679</v>
      </c>
      <c r="F20" s="23">
        <v>12317.01997307486</v>
      </c>
      <c r="G20" s="23">
        <v>4200.623122988099</v>
      </c>
      <c r="H20" s="23">
        <v>520.429419579811</v>
      </c>
      <c r="I20" s="23">
        <f t="shared" si="0"/>
        <v>101989.27460087383</v>
      </c>
    </row>
    <row r="21" spans="1:9" ht="15.75" thickBot="1">
      <c r="A21" s="22">
        <v>2005</v>
      </c>
      <c r="B21" s="23">
        <v>30823.01973249998</v>
      </c>
      <c r="C21" s="23">
        <v>36990.07885170922</v>
      </c>
      <c r="D21" s="23">
        <v>16395.9186418684</v>
      </c>
      <c r="E21" s="23">
        <v>2080.5503878919435</v>
      </c>
      <c r="F21" s="23">
        <v>10699.522078286027</v>
      </c>
      <c r="G21" s="23">
        <v>4775.519597296696</v>
      </c>
      <c r="H21" s="23">
        <v>519.5432166705983</v>
      </c>
      <c r="I21" s="23">
        <f t="shared" si="0"/>
        <v>102284.15250622286</v>
      </c>
    </row>
    <row r="22" spans="1:9" ht="15.75" thickBot="1">
      <c r="A22" s="22">
        <v>2006</v>
      </c>
      <c r="B22" s="23">
        <v>32238.408042520034</v>
      </c>
      <c r="C22" s="23">
        <v>38488.68784333824</v>
      </c>
      <c r="D22" s="23">
        <v>16010.845310461213</v>
      </c>
      <c r="E22" s="23">
        <v>2066.815502133197</v>
      </c>
      <c r="F22" s="23">
        <v>11524.977515811604</v>
      </c>
      <c r="G22" s="23">
        <v>4796.74122431531</v>
      </c>
      <c r="H22" s="23">
        <v>523.8828906295929</v>
      </c>
      <c r="I22" s="23">
        <f t="shared" si="0"/>
        <v>105650.3583292092</v>
      </c>
    </row>
    <row r="23" spans="1:9" ht="15.75" thickBot="1">
      <c r="A23" s="22">
        <v>2007</v>
      </c>
      <c r="B23" s="23">
        <v>32035.56531492972</v>
      </c>
      <c r="C23" s="23">
        <v>37957.83655252884</v>
      </c>
      <c r="D23" s="23">
        <v>16518.88362523837</v>
      </c>
      <c r="E23" s="23">
        <v>2100.3639430039757</v>
      </c>
      <c r="F23" s="23">
        <v>11988.206368877607</v>
      </c>
      <c r="G23" s="23">
        <v>4896.102467398149</v>
      </c>
      <c r="H23" s="23">
        <v>523.1500924619845</v>
      </c>
      <c r="I23" s="23">
        <f t="shared" si="0"/>
        <v>106020.10836443867</v>
      </c>
    </row>
    <row r="24" spans="1:9" ht="15.75" thickBot="1">
      <c r="A24" s="22">
        <v>2008</v>
      </c>
      <c r="B24" s="23">
        <v>32874.9932151603</v>
      </c>
      <c r="C24" s="23">
        <v>38754.95822736148</v>
      </c>
      <c r="D24" s="23">
        <v>15777.630108007686</v>
      </c>
      <c r="E24" s="23">
        <v>2153.281373120424</v>
      </c>
      <c r="F24" s="23">
        <v>10100.647238287398</v>
      </c>
      <c r="G24" s="23">
        <v>4951.413415805136</v>
      </c>
      <c r="H24" s="23">
        <v>526.1466084175556</v>
      </c>
      <c r="I24" s="23">
        <f t="shared" si="0"/>
        <v>105139.07018615997</v>
      </c>
    </row>
    <row r="25" spans="1:9" ht="15.75" thickBot="1">
      <c r="A25" s="22">
        <v>2009</v>
      </c>
      <c r="B25" s="23">
        <v>32126.10302326815</v>
      </c>
      <c r="C25" s="23">
        <v>37374.11867686476</v>
      </c>
      <c r="D25" s="23">
        <v>13753.2268624992</v>
      </c>
      <c r="E25" s="23">
        <v>2119.140521524299</v>
      </c>
      <c r="F25" s="23">
        <v>10114.08730917822</v>
      </c>
      <c r="G25" s="23">
        <v>4689.221688705795</v>
      </c>
      <c r="H25" s="23">
        <v>526.0364663093997</v>
      </c>
      <c r="I25" s="23">
        <f t="shared" si="0"/>
        <v>100701.93454834982</v>
      </c>
    </row>
    <row r="26" spans="1:9" ht="15.75" thickBot="1">
      <c r="A26" s="22">
        <v>2010</v>
      </c>
      <c r="B26" s="23">
        <v>30765.286442308778</v>
      </c>
      <c r="C26" s="23">
        <v>36235.92351828223</v>
      </c>
      <c r="D26" s="23">
        <v>13883.2185319287</v>
      </c>
      <c r="E26" s="23">
        <v>1919.527359101817</v>
      </c>
      <c r="F26" s="23">
        <v>10796.052130626442</v>
      </c>
      <c r="G26" s="23">
        <v>4635.805855573133</v>
      </c>
      <c r="H26" s="23">
        <v>528.1782794481355</v>
      </c>
      <c r="I26" s="23">
        <f t="shared" si="0"/>
        <v>98763.99211726924</v>
      </c>
    </row>
    <row r="27" spans="1:9" ht="15.75" thickBot="1">
      <c r="A27" s="22">
        <v>2011</v>
      </c>
      <c r="B27" s="23">
        <v>31337.1970550932</v>
      </c>
      <c r="C27" s="23">
        <v>36208.033256850984</v>
      </c>
      <c r="D27" s="23">
        <v>14100.528111205891</v>
      </c>
      <c r="E27" s="23">
        <v>1940.2265080481552</v>
      </c>
      <c r="F27" s="23">
        <v>10902.096243200878</v>
      </c>
      <c r="G27" s="23">
        <v>4741.143839786948</v>
      </c>
      <c r="H27" s="23">
        <v>528.5967801752903</v>
      </c>
      <c r="I27" s="23">
        <f t="shared" si="0"/>
        <v>99757.82179436134</v>
      </c>
    </row>
    <row r="28" spans="1:9" ht="15.75" thickBot="1">
      <c r="A28" s="22">
        <v>2012</v>
      </c>
      <c r="B28" s="23">
        <v>32594.553444024612</v>
      </c>
      <c r="C28" s="23">
        <v>37218.04995049859</v>
      </c>
      <c r="D28" s="23">
        <v>14360.840997040988</v>
      </c>
      <c r="E28" s="23">
        <v>1913.4636557354581</v>
      </c>
      <c r="F28" s="23">
        <v>10788.12226132116</v>
      </c>
      <c r="G28" s="23">
        <v>4768.476226141424</v>
      </c>
      <c r="H28" s="23">
        <v>529.0461547379645</v>
      </c>
      <c r="I28" s="23">
        <f t="shared" si="0"/>
        <v>102172.5526895002</v>
      </c>
    </row>
    <row r="29" spans="1:9" ht="15.75" thickBot="1">
      <c r="A29" s="22">
        <v>2013</v>
      </c>
      <c r="B29" s="23">
        <v>31816.287343147207</v>
      </c>
      <c r="C29" s="23">
        <v>37005.698814026495</v>
      </c>
      <c r="D29" s="23">
        <v>14174.644752070984</v>
      </c>
      <c r="E29" s="23">
        <v>2027.3498470311442</v>
      </c>
      <c r="F29" s="23">
        <v>10025.943007623973</v>
      </c>
      <c r="G29" s="23">
        <v>4866.988475195601</v>
      </c>
      <c r="H29" s="23">
        <v>528.8471960752953</v>
      </c>
      <c r="I29" s="23">
        <f t="shared" si="0"/>
        <v>100445.7594351707</v>
      </c>
    </row>
    <row r="30" spans="1:9" ht="15.75" thickBot="1">
      <c r="A30" s="22">
        <v>2014</v>
      </c>
      <c r="B30" s="23">
        <v>32036.447974715567</v>
      </c>
      <c r="C30" s="23">
        <v>37953.226649027194</v>
      </c>
      <c r="D30" s="23">
        <v>14357.870317548759</v>
      </c>
      <c r="E30" s="23">
        <v>2121.379331669117</v>
      </c>
      <c r="F30" s="23">
        <v>8149.332008882126</v>
      </c>
      <c r="G30" s="23">
        <v>4807.782246497655</v>
      </c>
      <c r="H30" s="23">
        <v>530.3751934346868</v>
      </c>
      <c r="I30" s="23">
        <f t="shared" si="0"/>
        <v>99956.41372177508</v>
      </c>
    </row>
    <row r="31" spans="1:9" ht="15.75" thickBot="1">
      <c r="A31" s="22">
        <v>2015</v>
      </c>
      <c r="B31" s="23">
        <v>32168.84333241742</v>
      </c>
      <c r="C31" s="23">
        <v>37516.56195260501</v>
      </c>
      <c r="D31" s="23">
        <v>14338.216413210494</v>
      </c>
      <c r="E31" s="23">
        <v>2311.3085238937433</v>
      </c>
      <c r="F31" s="23">
        <v>8570.201411163747</v>
      </c>
      <c r="G31" s="23">
        <v>4718.58558210935</v>
      </c>
      <c r="H31" s="23">
        <v>586.8061376352174</v>
      </c>
      <c r="I31" s="23">
        <f t="shared" si="0"/>
        <v>100210.52335303497</v>
      </c>
    </row>
    <row r="32" spans="1:9" ht="15.75" thickBot="1">
      <c r="A32" s="22">
        <v>2016</v>
      </c>
      <c r="B32" s="23">
        <v>31618.3384759603</v>
      </c>
      <c r="C32" s="23">
        <v>36486.40593529575</v>
      </c>
      <c r="D32" s="23">
        <v>14502.653852572781</v>
      </c>
      <c r="E32" s="23">
        <v>2430.5108727557704</v>
      </c>
      <c r="F32" s="23">
        <v>10450.199593076371</v>
      </c>
      <c r="G32" s="23">
        <v>4600.167151729198</v>
      </c>
      <c r="H32" s="23">
        <v>584.6483403599999</v>
      </c>
      <c r="I32" s="23">
        <f t="shared" si="0"/>
        <v>100672.92422175016</v>
      </c>
    </row>
    <row r="33" spans="1:9" ht="15.75" thickBot="1">
      <c r="A33" s="22">
        <v>2017</v>
      </c>
      <c r="B33" s="23">
        <v>31277.115846478013</v>
      </c>
      <c r="C33" s="23">
        <v>36353.75586833139</v>
      </c>
      <c r="D33" s="23">
        <v>14572.803284042095</v>
      </c>
      <c r="E33" s="23">
        <v>2390.5005331384687</v>
      </c>
      <c r="F33" s="23">
        <v>10230.180281986699</v>
      </c>
      <c r="G33" s="23">
        <v>4619.073210810332</v>
      </c>
      <c r="H33" s="23">
        <v>584.6483403599999</v>
      </c>
      <c r="I33" s="23">
        <f t="shared" si="0"/>
        <v>100028.077365147</v>
      </c>
    </row>
    <row r="34" spans="1:10" ht="15.75" thickBot="1">
      <c r="A34" s="22">
        <v>2018</v>
      </c>
      <c r="B34" s="23">
        <v>31596.318943234488</v>
      </c>
      <c r="C34" s="23">
        <v>36530.20104443335</v>
      </c>
      <c r="D34" s="23">
        <v>14363.371682489851</v>
      </c>
      <c r="E34" s="23">
        <v>2437.972577645911</v>
      </c>
      <c r="F34" s="23">
        <v>10257.424602317073</v>
      </c>
      <c r="G34" s="23">
        <v>4671.571101385354</v>
      </c>
      <c r="H34" s="23">
        <v>584.6483403599999</v>
      </c>
      <c r="I34" s="23">
        <f t="shared" si="0"/>
        <v>100441.50829186603</v>
      </c>
      <c r="J34" s="14"/>
    </row>
    <row r="35" spans="1:9" ht="15.75" thickBot="1">
      <c r="A35" s="22">
        <v>2019</v>
      </c>
      <c r="B35" s="23">
        <v>32105.60220854604</v>
      </c>
      <c r="C35" s="23">
        <v>37015.328686445726</v>
      </c>
      <c r="D35" s="23">
        <v>14388.621927319591</v>
      </c>
      <c r="E35" s="23">
        <v>2453.7297919054367</v>
      </c>
      <c r="F35" s="23">
        <v>10300.472680483885</v>
      </c>
      <c r="G35" s="23">
        <v>4736.1828476124665</v>
      </c>
      <c r="H35" s="23">
        <v>584.6483403599999</v>
      </c>
      <c r="I35" s="23">
        <f t="shared" si="0"/>
        <v>101584.58648267314</v>
      </c>
    </row>
    <row r="36" spans="1:9" ht="15.75" thickBot="1">
      <c r="A36" s="22">
        <v>2020</v>
      </c>
      <c r="B36" s="23">
        <v>32999.16210620254</v>
      </c>
      <c r="C36" s="23">
        <v>37729.933459794396</v>
      </c>
      <c r="D36" s="23">
        <v>14381.853679948263</v>
      </c>
      <c r="E36" s="23">
        <v>2461.983668874508</v>
      </c>
      <c r="F36" s="23">
        <v>10364.321457584476</v>
      </c>
      <c r="G36" s="23">
        <v>4800.840834488229</v>
      </c>
      <c r="H36" s="23">
        <v>584.6483403599999</v>
      </c>
      <c r="I36" s="23">
        <f t="shared" si="0"/>
        <v>103322.74354725242</v>
      </c>
    </row>
    <row r="37" spans="1:9" ht="15.75" thickBot="1">
      <c r="A37" s="22">
        <v>2021</v>
      </c>
      <c r="B37" s="23">
        <v>33985.926592370226</v>
      </c>
      <c r="C37" s="23">
        <v>38405.3666332263</v>
      </c>
      <c r="D37" s="23">
        <v>14656.720130710539</v>
      </c>
      <c r="E37" s="23">
        <v>2467.365461700575</v>
      </c>
      <c r="F37" s="23">
        <v>10428.15296593519</v>
      </c>
      <c r="G37" s="23">
        <v>4853.382917885203</v>
      </c>
      <c r="H37" s="23">
        <v>584.6483403599999</v>
      </c>
      <c r="I37" s="23">
        <f t="shared" si="0"/>
        <v>105381.56304218805</v>
      </c>
    </row>
    <row r="38" spans="1:9" ht="15.75" thickBot="1">
      <c r="A38" s="22">
        <v>2022</v>
      </c>
      <c r="B38" s="23">
        <v>35103.90116043604</v>
      </c>
      <c r="C38" s="23">
        <v>39117.676091450536</v>
      </c>
      <c r="D38" s="23">
        <v>14825.917429012065</v>
      </c>
      <c r="E38" s="23">
        <v>2481.900097721985</v>
      </c>
      <c r="F38" s="23">
        <v>10497.811792111364</v>
      </c>
      <c r="G38" s="23">
        <v>4909.366151476504</v>
      </c>
      <c r="H38" s="23">
        <v>584.6483403599999</v>
      </c>
      <c r="I38" s="23">
        <f t="shared" si="0"/>
        <v>107521.22106256848</v>
      </c>
    </row>
    <row r="39" spans="1:9" ht="15.75" thickBot="1">
      <c r="A39" s="22">
        <v>2023</v>
      </c>
      <c r="B39" s="23">
        <v>36305.78478251597</v>
      </c>
      <c r="C39" s="23">
        <v>40033.83628232371</v>
      </c>
      <c r="D39" s="23">
        <v>15074.38279670283</v>
      </c>
      <c r="E39" s="23">
        <v>2504.562706035813</v>
      </c>
      <c r="F39" s="23">
        <v>10586.227921638678</v>
      </c>
      <c r="G39" s="23">
        <v>4968.73837406195</v>
      </c>
      <c r="H39" s="23">
        <v>584.6483403599999</v>
      </c>
      <c r="I39" s="23">
        <f t="shared" si="0"/>
        <v>110058.18120363896</v>
      </c>
    </row>
    <row r="40" spans="1:9" ht="15.75" thickBot="1">
      <c r="A40" s="22">
        <v>2024</v>
      </c>
      <c r="B40" s="23">
        <v>37413.80631565359</v>
      </c>
      <c r="C40" s="23">
        <v>40557.83947891399</v>
      </c>
      <c r="D40" s="23">
        <v>15220.574653072814</v>
      </c>
      <c r="E40" s="23">
        <v>2505.0481291830365</v>
      </c>
      <c r="F40" s="23">
        <v>10653.82305081215</v>
      </c>
      <c r="G40" s="23">
        <v>5023.460633164164</v>
      </c>
      <c r="H40" s="23">
        <v>584.6483403599999</v>
      </c>
      <c r="I40" s="23">
        <f t="shared" si="0"/>
        <v>111959.20060115976</v>
      </c>
    </row>
    <row r="41" spans="1:9" ht="15.75" thickBot="1">
      <c r="A41" s="22">
        <v>2025</v>
      </c>
      <c r="B41" s="23">
        <v>38512.35557945781</v>
      </c>
      <c r="C41" s="23">
        <v>41020.616201246834</v>
      </c>
      <c r="D41" s="23">
        <v>15334.331170161624</v>
      </c>
      <c r="E41" s="23">
        <v>2498.412149156184</v>
      </c>
      <c r="F41" s="23">
        <v>10728.219167011373</v>
      </c>
      <c r="G41" s="23">
        <v>5079.412500844632</v>
      </c>
      <c r="H41" s="23">
        <v>584.6483403599999</v>
      </c>
      <c r="I41" s="23">
        <f t="shared" si="0"/>
        <v>113757.99510823845</v>
      </c>
    </row>
    <row r="42" spans="1:9" ht="15.75" thickBot="1">
      <c r="A42" s="22">
        <v>2026</v>
      </c>
      <c r="B42" s="23">
        <v>39494.89985409071</v>
      </c>
      <c r="C42" s="23">
        <v>41354.93432540432</v>
      </c>
      <c r="D42" s="23">
        <v>15446.766719753767</v>
      </c>
      <c r="E42" s="23">
        <v>2485.268910102708</v>
      </c>
      <c r="F42" s="23">
        <v>10805.467576537923</v>
      </c>
      <c r="G42" s="23">
        <v>5134.199136812467</v>
      </c>
      <c r="H42" s="23">
        <v>584.6483403599999</v>
      </c>
      <c r="I42" s="23">
        <f t="shared" si="0"/>
        <v>115306.18486306189</v>
      </c>
    </row>
    <row r="43" spans="1:9" ht="15.75" thickBot="1">
      <c r="A43" s="22">
        <v>2027</v>
      </c>
      <c r="B43" s="23">
        <v>40488.34387996241</v>
      </c>
      <c r="C43" s="23">
        <v>41698.32293315185</v>
      </c>
      <c r="D43" s="23">
        <v>15550.620194247866</v>
      </c>
      <c r="E43" s="23">
        <v>2473.5340013831183</v>
      </c>
      <c r="F43" s="23">
        <v>10889.889304293503</v>
      </c>
      <c r="G43" s="23">
        <v>5177.754061860169</v>
      </c>
      <c r="H43" s="23">
        <v>584.6483403599999</v>
      </c>
      <c r="I43" s="23">
        <f t="shared" si="0"/>
        <v>116863.11271525892</v>
      </c>
    </row>
    <row r="44" spans="1:11" ht="15.75" thickBot="1">
      <c r="A44" s="22">
        <v>2028</v>
      </c>
      <c r="B44" s="23">
        <v>41473.03873370106</v>
      </c>
      <c r="C44" s="23">
        <v>41979.754660389306</v>
      </c>
      <c r="D44" s="23">
        <v>15669.280470813203</v>
      </c>
      <c r="E44" s="23">
        <v>2462.5406667778307</v>
      </c>
      <c r="F44" s="23">
        <v>10972.320248693548</v>
      </c>
      <c r="G44" s="23">
        <v>5222.168654625608</v>
      </c>
      <c r="H44" s="23">
        <v>584.6483403599999</v>
      </c>
      <c r="I44" s="23">
        <f t="shared" si="0"/>
        <v>118363.75177536056</v>
      </c>
      <c r="K44" s="1" t="s">
        <v>0</v>
      </c>
    </row>
    <row r="45" spans="1:9" ht="15.75" thickBot="1">
      <c r="A45" s="22">
        <v>2029</v>
      </c>
      <c r="B45" s="23">
        <v>42500.99232223576</v>
      </c>
      <c r="C45" s="23">
        <v>42157.481836293286</v>
      </c>
      <c r="D45" s="23">
        <v>15750.770083717114</v>
      </c>
      <c r="E45" s="23">
        <v>2453.325868632961</v>
      </c>
      <c r="F45" s="23">
        <v>11052.515221506785</v>
      </c>
      <c r="G45" s="23">
        <v>5273.777614772548</v>
      </c>
      <c r="H45" s="23">
        <v>584.6483403599999</v>
      </c>
      <c r="I45" s="23">
        <f t="shared" si="0"/>
        <v>119773.51128751846</v>
      </c>
    </row>
    <row r="46" spans="1:9" ht="15.75" thickBot="1">
      <c r="A46" s="22">
        <v>2030</v>
      </c>
      <c r="B46" s="23">
        <v>43581.07705841416</v>
      </c>
      <c r="C46" s="23">
        <v>42373.99853965916</v>
      </c>
      <c r="D46" s="23">
        <v>15814.368045195431</v>
      </c>
      <c r="E46" s="23">
        <v>2443.350380107099</v>
      </c>
      <c r="F46" s="23">
        <v>11130.979414798721</v>
      </c>
      <c r="G46" s="23">
        <v>5319.4969169402475</v>
      </c>
      <c r="H46" s="23">
        <v>584.6483403599999</v>
      </c>
      <c r="I46" s="23">
        <f t="shared" si="0"/>
        <v>121247.91869547481</v>
      </c>
    </row>
    <row r="47" spans="1:9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</row>
    <row r="48" spans="1:9" ht="13.5" customHeight="1">
      <c r="A48" s="31" t="s">
        <v>69</v>
      </c>
      <c r="B48" s="31"/>
      <c r="C48" s="31"/>
      <c r="D48" s="31"/>
      <c r="E48" s="31"/>
      <c r="F48" s="31"/>
      <c r="G48" s="31"/>
      <c r="H48" s="31"/>
      <c r="I48" s="31"/>
    </row>
    <row r="49" ht="13.5" customHeight="1">
      <c r="A49" s="20"/>
    </row>
    <row r="50" spans="1:9" ht="15.75">
      <c r="A50" s="32" t="s">
        <v>23</v>
      </c>
      <c r="B50" s="32"/>
      <c r="C50" s="32"/>
      <c r="D50" s="32"/>
      <c r="E50" s="32"/>
      <c r="F50" s="32"/>
      <c r="G50" s="32"/>
      <c r="H50" s="32"/>
      <c r="I50" s="32"/>
    </row>
    <row r="51" spans="1:9" ht="15">
      <c r="A51" s="19" t="s">
        <v>24</v>
      </c>
      <c r="B51" s="12">
        <f>EXP((LN(B16/B6)/10))-1</f>
        <v>0.016611443913102875</v>
      </c>
      <c r="C51" s="12">
        <f aca="true" t="shared" si="1" ref="C51:I51">EXP((LN(C16/C6)/10))-1</f>
        <v>0.029022469169416976</v>
      </c>
      <c r="D51" s="12">
        <f t="shared" si="1"/>
        <v>0.005875229103345481</v>
      </c>
      <c r="E51" s="12">
        <f t="shared" si="1"/>
        <v>-0.014309158238675734</v>
      </c>
      <c r="F51" s="12">
        <f t="shared" si="1"/>
        <v>-0.02307045268555985</v>
      </c>
      <c r="G51" s="12">
        <f t="shared" si="1"/>
        <v>0.02082589786035327</v>
      </c>
      <c r="H51" s="12">
        <f t="shared" si="1"/>
        <v>-0.02808513630318754</v>
      </c>
      <c r="I51" s="12">
        <f t="shared" si="1"/>
        <v>0.012718143389905734</v>
      </c>
    </row>
    <row r="52" spans="1:9" ht="15">
      <c r="A52" s="19" t="s">
        <v>35</v>
      </c>
      <c r="B52" s="12">
        <f>EXP((LN(B32/B16)/16))-1</f>
        <v>0.00706112498346112</v>
      </c>
      <c r="C52" s="12">
        <f aca="true" t="shared" si="2" ref="C52:I52">EXP((LN(C32/C16)/16))-1</f>
        <v>0.00497330535318774</v>
      </c>
      <c r="D52" s="12">
        <f t="shared" si="2"/>
        <v>-0.015746332361864956</v>
      </c>
      <c r="E52" s="12">
        <f t="shared" si="2"/>
        <v>-0.006411326552363761</v>
      </c>
      <c r="F52" s="12">
        <f t="shared" si="2"/>
        <v>0.007800800426871035</v>
      </c>
      <c r="G52" s="12">
        <f t="shared" si="2"/>
        <v>-2.991369685145795E-05</v>
      </c>
      <c r="H52" s="12">
        <f t="shared" si="2"/>
        <v>0.011766076539076131</v>
      </c>
      <c r="I52" s="12">
        <f t="shared" si="2"/>
        <v>0.0019014582907872501</v>
      </c>
    </row>
    <row r="53" spans="1:9" ht="15">
      <c r="A53" s="19" t="s">
        <v>36</v>
      </c>
      <c r="B53" s="12">
        <f>EXP((LN(B36/B32)/4))-1</f>
        <v>0.010743523257213505</v>
      </c>
      <c r="C53" s="12">
        <f aca="true" t="shared" si="3" ref="C53:I53">EXP((LN(C36/C32)/4))-1</f>
        <v>0.008413702729651584</v>
      </c>
      <c r="D53" s="12">
        <f t="shared" si="3"/>
        <v>-0.002088916719928169</v>
      </c>
      <c r="E53" s="12">
        <f t="shared" si="3"/>
        <v>0.0032216593017975192</v>
      </c>
      <c r="F53" s="12">
        <f t="shared" si="3"/>
        <v>-0.0020608233507817264</v>
      </c>
      <c r="G53" s="12">
        <f t="shared" si="3"/>
        <v>0.010731785969547714</v>
      </c>
      <c r="H53" s="12">
        <f t="shared" si="3"/>
        <v>0</v>
      </c>
      <c r="I53" s="12">
        <f t="shared" si="3"/>
        <v>0.006516297744753707</v>
      </c>
    </row>
    <row r="54" spans="1:9" ht="15">
      <c r="A54" s="19" t="s">
        <v>67</v>
      </c>
      <c r="B54" s="12">
        <f>EXP((LN(B46/B32)/14))-1</f>
        <v>0.023185102461478646</v>
      </c>
      <c r="C54" s="12">
        <f aca="true" t="shared" si="4" ref="C54:I54">EXP((LN(C46/C32)/14))-1</f>
        <v>0.010742662523831603</v>
      </c>
      <c r="D54" s="12">
        <f t="shared" si="4"/>
        <v>0.006203968224133494</v>
      </c>
      <c r="E54" s="12">
        <f t="shared" si="4"/>
        <v>0.0003764089026014883</v>
      </c>
      <c r="F54" s="12">
        <f t="shared" si="4"/>
        <v>0.004518110386123375</v>
      </c>
      <c r="G54" s="12">
        <f t="shared" si="4"/>
        <v>0.010431611975128208</v>
      </c>
      <c r="H54" s="12">
        <f t="shared" si="4"/>
        <v>0</v>
      </c>
      <c r="I54" s="12">
        <f t="shared" si="4"/>
        <v>0.013371500662472835</v>
      </c>
    </row>
    <row r="55" ht="13.5" customHeight="1">
      <c r="A55" s="20"/>
    </row>
  </sheetData>
  <sheetProtection/>
  <mergeCells count="6">
    <mergeCell ref="A1:I1"/>
    <mergeCell ref="A2:K2"/>
    <mergeCell ref="A3:I3"/>
    <mergeCell ref="A47:I47"/>
    <mergeCell ref="A48:I48"/>
    <mergeCell ref="A50:I50"/>
  </mergeCells>
  <printOptions horizontalCentered="1"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="80" zoomScaleNormal="80" zoomScalePageLayoutView="0" workbookViewId="0" topLeftCell="A1">
      <selection activeCell="A6" sqref="A6"/>
    </sheetView>
  </sheetViews>
  <sheetFormatPr defaultColWidth="9.140625" defaultRowHeight="15"/>
  <cols>
    <col min="1" max="4" width="14.28125" style="1" bestFit="1" customWidth="1"/>
    <col min="5" max="5" width="17.140625" style="1" bestFit="1" customWidth="1"/>
    <col min="6" max="8" width="14.28125" style="1" bestFit="1" customWidth="1"/>
    <col min="9" max="16384" width="9.140625" style="1" customWidth="1"/>
  </cols>
  <sheetData>
    <row r="1" spans="1:8" ht="15.75" customHeight="1">
      <c r="A1" s="30" t="s">
        <v>59</v>
      </c>
      <c r="B1" s="30"/>
      <c r="C1" s="30"/>
      <c r="D1" s="30"/>
      <c r="E1" s="30"/>
      <c r="F1" s="30"/>
      <c r="G1" s="30"/>
      <c r="H1" s="30"/>
    </row>
    <row r="2" spans="1:11" ht="15.75" customHeight="1">
      <c r="A2" s="28" t="s">
        <v>68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8" ht="15.75" customHeight="1">
      <c r="A3" s="30" t="s">
        <v>47</v>
      </c>
      <c r="B3" s="30"/>
      <c r="C3" s="30"/>
      <c r="D3" s="30"/>
      <c r="E3" s="30"/>
      <c r="F3" s="30"/>
      <c r="G3" s="30"/>
      <c r="H3" s="30"/>
    </row>
    <row r="4" ht="13.5" customHeight="1" thickBot="1">
      <c r="A4" s="20"/>
    </row>
    <row r="5" spans="1:8" ht="27" thickBot="1">
      <c r="A5" s="21" t="s">
        <v>11</v>
      </c>
      <c r="B5" s="21" t="s">
        <v>21</v>
      </c>
      <c r="C5" s="21" t="s">
        <v>49</v>
      </c>
      <c r="D5" s="21" t="s">
        <v>27</v>
      </c>
      <c r="E5" s="21" t="s">
        <v>28</v>
      </c>
      <c r="F5" s="21" t="s">
        <v>29</v>
      </c>
      <c r="G5" s="21" t="s">
        <v>30</v>
      </c>
      <c r="H5" s="21" t="s">
        <v>50</v>
      </c>
    </row>
    <row r="6" spans="1:9" ht="15.75" thickBot="1">
      <c r="A6" s="22">
        <v>1990</v>
      </c>
      <c r="B6" s="23">
        <f>'Form 1.1'!K6</f>
        <v>89041.27741420278</v>
      </c>
      <c r="C6" s="23">
        <v>5658.182564615747</v>
      </c>
      <c r="D6" s="23">
        <f>B6+C6</f>
        <v>94699.45997881853</v>
      </c>
      <c r="E6" s="23">
        <f>G6-F6</f>
        <v>2976.264699265368</v>
      </c>
      <c r="F6" s="23">
        <v>0</v>
      </c>
      <c r="G6" s="23">
        <v>2976.264699265368</v>
      </c>
      <c r="H6" s="23">
        <f>D6-G6</f>
        <v>91723.19527955315</v>
      </c>
      <c r="I6" s="14"/>
    </row>
    <row r="7" spans="1:9" ht="15.75" thickBot="1">
      <c r="A7" s="22">
        <v>1991</v>
      </c>
      <c r="B7" s="23">
        <f>'Form 1.1'!K7</f>
        <v>84216.75209916968</v>
      </c>
      <c r="C7" s="23">
        <v>5427.581225768462</v>
      </c>
      <c r="D7" s="23">
        <f aca="true" t="shared" si="0" ref="D7:D46">B7+C7</f>
        <v>89644.33332493814</v>
      </c>
      <c r="E7" s="23">
        <f aca="true" t="shared" si="1" ref="E7:E46">G7-F7</f>
        <v>3015.044367280594</v>
      </c>
      <c r="F7" s="23">
        <v>0</v>
      </c>
      <c r="G7" s="23">
        <v>3015.044367280594</v>
      </c>
      <c r="H7" s="23">
        <f aca="true" t="shared" si="2" ref="H7:H46">D7-G7</f>
        <v>86629.28895765754</v>
      </c>
      <c r="I7" s="14"/>
    </row>
    <row r="8" spans="1:9" ht="15.75" thickBot="1">
      <c r="A8" s="22">
        <v>1992</v>
      </c>
      <c r="B8" s="23">
        <f>'Form 1.1'!K8</f>
        <v>85413.36970086198</v>
      </c>
      <c r="C8" s="23">
        <v>5514.252568509746</v>
      </c>
      <c r="D8" s="23">
        <f t="shared" si="0"/>
        <v>90927.62226937173</v>
      </c>
      <c r="E8" s="23">
        <f t="shared" si="1"/>
        <v>3009.64926810021</v>
      </c>
      <c r="F8" s="23">
        <v>0</v>
      </c>
      <c r="G8" s="23">
        <v>3009.64926810021</v>
      </c>
      <c r="H8" s="23">
        <f t="shared" si="2"/>
        <v>87917.97300127152</v>
      </c>
      <c r="I8" s="14"/>
    </row>
    <row r="9" spans="1:9" ht="15.75" thickBot="1">
      <c r="A9" s="22">
        <v>1993</v>
      </c>
      <c r="B9" s="23">
        <f>'Form 1.1'!K9</f>
        <v>83783.49768790821</v>
      </c>
      <c r="C9" s="23">
        <v>5411.420241284606</v>
      </c>
      <c r="D9" s="23">
        <f t="shared" si="0"/>
        <v>89194.91792919282</v>
      </c>
      <c r="E9" s="23">
        <f t="shared" si="1"/>
        <v>3063.398862628389</v>
      </c>
      <c r="F9" s="23">
        <v>0</v>
      </c>
      <c r="G9" s="23">
        <v>3063.398862628389</v>
      </c>
      <c r="H9" s="23">
        <f t="shared" si="2"/>
        <v>86131.51906656443</v>
      </c>
      <c r="I9" s="14"/>
    </row>
    <row r="10" spans="1:9" ht="15.75" thickBot="1">
      <c r="A10" s="22">
        <v>1994</v>
      </c>
      <c r="B10" s="23">
        <f>'Form 1.1'!K10</f>
        <v>87615.03128364742</v>
      </c>
      <c r="C10" s="23">
        <v>5639.142722853369</v>
      </c>
      <c r="D10" s="23">
        <f t="shared" si="0"/>
        <v>93254.17400650079</v>
      </c>
      <c r="E10" s="23">
        <f t="shared" si="1"/>
        <v>3093.8849848436676</v>
      </c>
      <c r="F10" s="23">
        <v>0</v>
      </c>
      <c r="G10" s="23">
        <v>3093.8849848436676</v>
      </c>
      <c r="H10" s="23">
        <f t="shared" si="2"/>
        <v>90160.28902165712</v>
      </c>
      <c r="I10" s="14"/>
    </row>
    <row r="11" spans="1:9" ht="15.75" thickBot="1">
      <c r="A11" s="22">
        <v>1995</v>
      </c>
      <c r="B11" s="23">
        <f>'Form 1.1'!K11</f>
        <v>85489.55882709441</v>
      </c>
      <c r="C11" s="23">
        <v>5539.369478567219</v>
      </c>
      <c r="D11" s="23">
        <f t="shared" si="0"/>
        <v>91028.92830566163</v>
      </c>
      <c r="E11" s="23">
        <f t="shared" si="1"/>
        <v>3021.372491072134</v>
      </c>
      <c r="F11" s="23">
        <v>0.02194532796015212</v>
      </c>
      <c r="G11" s="23">
        <v>3021.394436400094</v>
      </c>
      <c r="H11" s="23">
        <f t="shared" si="2"/>
        <v>88007.53386926153</v>
      </c>
      <c r="I11" s="14"/>
    </row>
    <row r="12" spans="1:9" ht="15.75" thickBot="1">
      <c r="A12" s="22">
        <v>1996</v>
      </c>
      <c r="B12" s="23">
        <f>'Form 1.1'!K12</f>
        <v>89417.36421092981</v>
      </c>
      <c r="C12" s="23">
        <v>5775.261959195816</v>
      </c>
      <c r="D12" s="23">
        <f t="shared" si="0"/>
        <v>95192.62617012563</v>
      </c>
      <c r="E12" s="23">
        <f t="shared" si="1"/>
        <v>3012.561195367654</v>
      </c>
      <c r="F12" s="23">
        <v>0.0372899566810537</v>
      </c>
      <c r="G12" s="23">
        <v>3012.598485324335</v>
      </c>
      <c r="H12" s="23">
        <f t="shared" si="2"/>
        <v>92180.0276848013</v>
      </c>
      <c r="I12" s="14"/>
    </row>
    <row r="13" spans="1:9" ht="15.75" thickBot="1">
      <c r="A13" s="22">
        <v>1997</v>
      </c>
      <c r="B13" s="23">
        <f>'Form 1.1'!K13</f>
        <v>92722.82757953435</v>
      </c>
      <c r="C13" s="23">
        <v>5972.121097044539</v>
      </c>
      <c r="D13" s="23">
        <f t="shared" si="0"/>
        <v>98694.94867657889</v>
      </c>
      <c r="E13" s="23">
        <f t="shared" si="1"/>
        <v>3194.4429414431656</v>
      </c>
      <c r="F13" s="23">
        <v>0.0371035068976486</v>
      </c>
      <c r="G13" s="23">
        <v>3194.480044950063</v>
      </c>
      <c r="H13" s="23">
        <f t="shared" si="2"/>
        <v>95500.46863162883</v>
      </c>
      <c r="I13" s="14"/>
    </row>
    <row r="14" spans="1:9" ht="15.75" thickBot="1">
      <c r="A14" s="22">
        <v>1998</v>
      </c>
      <c r="B14" s="23">
        <f>'Form 1.1'!K14</f>
        <v>91971.8689372676</v>
      </c>
      <c r="C14" s="23">
        <v>5964.61008604796</v>
      </c>
      <c r="D14" s="23">
        <f t="shared" si="0"/>
        <v>97936.47902331557</v>
      </c>
      <c r="E14" s="23">
        <f t="shared" si="1"/>
        <v>3197.4806669966515</v>
      </c>
      <c r="F14" s="23">
        <v>0.096218444977267</v>
      </c>
      <c r="G14" s="23">
        <v>3197.5768854416287</v>
      </c>
      <c r="H14" s="23">
        <f t="shared" si="2"/>
        <v>94738.90213787394</v>
      </c>
      <c r="I14" s="14"/>
    </row>
    <row r="15" spans="1:9" ht="15.75" thickBot="1">
      <c r="A15" s="22">
        <v>1999</v>
      </c>
      <c r="B15" s="23">
        <f>'Form 1.1'!K15</f>
        <v>95836.63550908152</v>
      </c>
      <c r="C15" s="23">
        <v>6173.5860632425265</v>
      </c>
      <c r="D15" s="23">
        <f t="shared" si="0"/>
        <v>102010.22157232405</v>
      </c>
      <c r="E15" s="23">
        <f t="shared" si="1"/>
        <v>3289.854658381019</v>
      </c>
      <c r="F15" s="23">
        <v>0.5625572433471986</v>
      </c>
      <c r="G15" s="23">
        <v>3290.4172156243662</v>
      </c>
      <c r="H15" s="23">
        <f t="shared" si="2"/>
        <v>98719.80435669968</v>
      </c>
      <c r="I15" s="14"/>
    </row>
    <row r="16" spans="1:8" ht="15.75" thickBot="1">
      <c r="A16" s="22">
        <v>2000</v>
      </c>
      <c r="B16" s="23">
        <f>'Form 1.1'!K16</f>
        <v>100815.83079914085</v>
      </c>
      <c r="C16" s="23">
        <v>6515.5732167903825</v>
      </c>
      <c r="D16" s="23">
        <f t="shared" si="0"/>
        <v>107331.40401593123</v>
      </c>
      <c r="E16" s="23">
        <f t="shared" si="1"/>
        <v>3155.806098909977</v>
      </c>
      <c r="F16" s="23">
        <v>0.963758378986763</v>
      </c>
      <c r="G16" s="23">
        <v>3156.769857288964</v>
      </c>
      <c r="H16" s="23">
        <f t="shared" si="2"/>
        <v>104174.63415864226</v>
      </c>
    </row>
    <row r="17" spans="1:8" ht="15.75" thickBot="1">
      <c r="A17" s="22">
        <v>2001</v>
      </c>
      <c r="B17" s="23">
        <f>'Form 1.1'!K17</f>
        <v>97066.53293298163</v>
      </c>
      <c r="C17" s="23">
        <v>6199.117518640011</v>
      </c>
      <c r="D17" s="23">
        <f t="shared" si="0"/>
        <v>103265.65045162164</v>
      </c>
      <c r="E17" s="23">
        <f t="shared" si="1"/>
        <v>3697.5900000000006</v>
      </c>
      <c r="F17" s="23">
        <v>2.2065890340388457</v>
      </c>
      <c r="G17" s="23">
        <v>3699.7965890340392</v>
      </c>
      <c r="H17" s="23">
        <f t="shared" si="2"/>
        <v>99565.8538625876</v>
      </c>
    </row>
    <row r="18" spans="1:8" ht="15.75" thickBot="1">
      <c r="A18" s="22">
        <v>2002</v>
      </c>
      <c r="B18" s="23">
        <f>'Form 1.1'!K18</f>
        <v>100749.6067121115</v>
      </c>
      <c r="C18" s="23">
        <v>6349.617436879199</v>
      </c>
      <c r="D18" s="23">
        <f t="shared" si="0"/>
        <v>107099.2241489907</v>
      </c>
      <c r="E18" s="23">
        <f t="shared" si="1"/>
        <v>4443.200594079999</v>
      </c>
      <c r="F18" s="23">
        <v>6.080171225560489</v>
      </c>
      <c r="G18" s="23">
        <v>4449.28076530556</v>
      </c>
      <c r="H18" s="23">
        <f t="shared" si="2"/>
        <v>102649.94338368514</v>
      </c>
    </row>
    <row r="19" spans="1:8" ht="15.75" thickBot="1">
      <c r="A19" s="22">
        <v>2003</v>
      </c>
      <c r="B19" s="23">
        <f>'Form 1.1'!K19</f>
        <v>103378.71165481975</v>
      </c>
      <c r="C19" s="23">
        <v>6484.707293019528</v>
      </c>
      <c r="D19" s="23">
        <f t="shared" si="0"/>
        <v>109863.41894783928</v>
      </c>
      <c r="E19" s="23">
        <f t="shared" si="1"/>
        <v>4963.1376797391995</v>
      </c>
      <c r="F19" s="23">
        <v>13.925334307946246</v>
      </c>
      <c r="G19" s="23">
        <v>4977.063014047146</v>
      </c>
      <c r="H19" s="23">
        <f t="shared" si="2"/>
        <v>104886.35593379213</v>
      </c>
    </row>
    <row r="20" spans="1:8" ht="15.75" thickBot="1">
      <c r="A20" s="22">
        <v>2004</v>
      </c>
      <c r="B20" s="23">
        <f>'Form 1.1'!K20</f>
        <v>106901.20876880546</v>
      </c>
      <c r="C20" s="23">
        <v>6699.626441639274</v>
      </c>
      <c r="D20" s="23">
        <f t="shared" si="0"/>
        <v>113600.83521044474</v>
      </c>
      <c r="E20" s="23">
        <f t="shared" si="1"/>
        <v>4882.537994861808</v>
      </c>
      <c r="F20" s="23">
        <v>29.396173069808352</v>
      </c>
      <c r="G20" s="23">
        <v>4911.934167931617</v>
      </c>
      <c r="H20" s="23">
        <f t="shared" si="2"/>
        <v>108688.90104251313</v>
      </c>
    </row>
    <row r="21" spans="1:8" ht="15.75" thickBot="1">
      <c r="A21" s="22">
        <v>2005</v>
      </c>
      <c r="B21" s="23">
        <f>'Form 1.1'!K21</f>
        <v>107264.60691861628</v>
      </c>
      <c r="C21" s="23">
        <v>6771.241692681239</v>
      </c>
      <c r="D21" s="23">
        <f t="shared" si="0"/>
        <v>114035.84861129752</v>
      </c>
      <c r="E21" s="23">
        <f t="shared" si="1"/>
        <v>4934.058768353189</v>
      </c>
      <c r="F21" s="23">
        <v>46.395644040218706</v>
      </c>
      <c r="G21" s="23">
        <v>4980.454412393408</v>
      </c>
      <c r="H21" s="23">
        <f t="shared" si="2"/>
        <v>109055.39419890412</v>
      </c>
    </row>
    <row r="22" spans="1:8" ht="15.75" thickBot="1">
      <c r="A22" s="22">
        <v>2006</v>
      </c>
      <c r="B22" s="23">
        <f>'Form 1.1'!K22</f>
        <v>110611.49086586933</v>
      </c>
      <c r="C22" s="23">
        <v>6967.7751691561225</v>
      </c>
      <c r="D22" s="23">
        <f t="shared" si="0"/>
        <v>117579.26603502546</v>
      </c>
      <c r="E22" s="23">
        <f t="shared" si="1"/>
        <v>4889.2926420696585</v>
      </c>
      <c r="F22" s="23">
        <v>71.83989459049565</v>
      </c>
      <c r="G22" s="23">
        <v>4961.132536660154</v>
      </c>
      <c r="H22" s="23">
        <f t="shared" si="2"/>
        <v>112618.1334983653</v>
      </c>
    </row>
    <row r="23" spans="1:8" ht="15.75" thickBot="1">
      <c r="A23" s="22">
        <v>2007</v>
      </c>
      <c r="B23" s="23">
        <f>'Form 1.1'!K23</f>
        <v>111048.27919975441</v>
      </c>
      <c r="C23" s="23">
        <v>6993.747405901835</v>
      </c>
      <c r="D23" s="23">
        <f t="shared" si="0"/>
        <v>118042.02660565625</v>
      </c>
      <c r="E23" s="23">
        <f t="shared" si="1"/>
        <v>4923.097380768962</v>
      </c>
      <c r="F23" s="23">
        <v>105.073454546812</v>
      </c>
      <c r="G23" s="23">
        <v>5028.170835315774</v>
      </c>
      <c r="H23" s="23">
        <f t="shared" si="2"/>
        <v>113013.85577034048</v>
      </c>
    </row>
    <row r="24" spans="1:8" ht="15.75" thickBot="1">
      <c r="A24" s="22">
        <v>2008</v>
      </c>
      <c r="B24" s="23">
        <f>'Form 1.1'!K24</f>
        <v>110245.27241204039</v>
      </c>
      <c r="C24" s="23">
        <v>7002.381071161385</v>
      </c>
      <c r="D24" s="23">
        <f t="shared" si="0"/>
        <v>117247.65348320178</v>
      </c>
      <c r="E24" s="23">
        <f t="shared" si="1"/>
        <v>4909.460109881272</v>
      </c>
      <c r="F24" s="23">
        <v>196.74211599913724</v>
      </c>
      <c r="G24" s="23">
        <v>5106.202225880409</v>
      </c>
      <c r="H24" s="23">
        <f t="shared" si="2"/>
        <v>112141.45125732137</v>
      </c>
    </row>
    <row r="25" spans="1:8" ht="15.75" thickBot="1">
      <c r="A25" s="22">
        <v>2009</v>
      </c>
      <c r="B25" s="23">
        <f>'Form 1.1'!K25</f>
        <v>105962.89442180574</v>
      </c>
      <c r="C25" s="23">
        <v>6714.090752211095</v>
      </c>
      <c r="D25" s="23">
        <f t="shared" si="0"/>
        <v>112676.98517401684</v>
      </c>
      <c r="E25" s="23">
        <f t="shared" si="1"/>
        <v>4974.628487022459</v>
      </c>
      <c r="F25" s="23">
        <v>286.3313864334657</v>
      </c>
      <c r="G25" s="23">
        <v>5260.959873455925</v>
      </c>
      <c r="H25" s="23">
        <f t="shared" si="2"/>
        <v>107416.02530056091</v>
      </c>
    </row>
    <row r="26" spans="1:8" ht="15.75" thickBot="1">
      <c r="A26" s="22">
        <v>2010</v>
      </c>
      <c r="B26" s="23">
        <f>'Form 1.1'!K26</f>
        <v>104194.7067174335</v>
      </c>
      <c r="C26" s="23">
        <v>6549.9597599743165</v>
      </c>
      <c r="D26" s="23">
        <f t="shared" si="0"/>
        <v>110744.66647740781</v>
      </c>
      <c r="E26" s="23">
        <f t="shared" si="1"/>
        <v>5068.482534652235</v>
      </c>
      <c r="F26" s="23">
        <v>362.2320655120269</v>
      </c>
      <c r="G26" s="23">
        <v>5430.714600164261</v>
      </c>
      <c r="H26" s="23">
        <f t="shared" si="2"/>
        <v>105313.95187724355</v>
      </c>
    </row>
    <row r="27" spans="1:8" ht="15.75" thickBot="1">
      <c r="A27" s="22">
        <v>2011</v>
      </c>
      <c r="B27" s="23">
        <f>'Form 1.1'!K27</f>
        <v>105564.82899317918</v>
      </c>
      <c r="C27" s="23">
        <v>6585.344531836576</v>
      </c>
      <c r="D27" s="23">
        <f t="shared" si="0"/>
        <v>112150.17352501575</v>
      </c>
      <c r="E27" s="23">
        <f t="shared" si="1"/>
        <v>5307.735788405711</v>
      </c>
      <c r="F27" s="23">
        <v>499.2714104121156</v>
      </c>
      <c r="G27" s="23">
        <v>5807.007198817827</v>
      </c>
      <c r="H27" s="23">
        <f t="shared" si="2"/>
        <v>106343.16632619793</v>
      </c>
    </row>
    <row r="28" spans="1:8" ht="15.75" thickBot="1">
      <c r="A28" s="22">
        <v>2012</v>
      </c>
      <c r="B28" s="23">
        <f>'Form 1.1'!K28</f>
        <v>108102.80193827725</v>
      </c>
      <c r="C28" s="23">
        <v>6765.200234146018</v>
      </c>
      <c r="D28" s="23">
        <f t="shared" si="0"/>
        <v>114868.00217242326</v>
      </c>
      <c r="E28" s="23">
        <f t="shared" si="1"/>
        <v>5195.26206263594</v>
      </c>
      <c r="F28" s="23">
        <v>734.9871861411041</v>
      </c>
      <c r="G28" s="23">
        <v>5930.249248777044</v>
      </c>
      <c r="H28" s="23">
        <f t="shared" si="2"/>
        <v>108937.75292364621</v>
      </c>
    </row>
    <row r="29" spans="1:8" ht="15.75" thickBot="1">
      <c r="A29" s="22">
        <v>2013</v>
      </c>
      <c r="B29" s="23">
        <f>'Form 1.1'!K29</f>
        <v>106791.92983603175</v>
      </c>
      <c r="C29" s="23">
        <v>6690.1470791916145</v>
      </c>
      <c r="D29" s="23">
        <f t="shared" si="0"/>
        <v>113482.07691522336</v>
      </c>
      <c r="E29" s="23">
        <f t="shared" si="1"/>
        <v>5318.7921550095825</v>
      </c>
      <c r="F29" s="23">
        <v>1027.3782458514772</v>
      </c>
      <c r="G29" s="23">
        <v>6346.1704008610595</v>
      </c>
      <c r="H29" s="23">
        <f t="shared" si="2"/>
        <v>107135.9065143623</v>
      </c>
    </row>
    <row r="30" spans="1:8" ht="15.75" thickBot="1">
      <c r="A30" s="22">
        <v>2014</v>
      </c>
      <c r="B30" s="23">
        <f>'Form 1.1'!K30</f>
        <v>106681.62392671121</v>
      </c>
      <c r="C30" s="23">
        <v>6733.749678050714</v>
      </c>
      <c r="D30" s="23">
        <f t="shared" si="0"/>
        <v>113415.37360476193</v>
      </c>
      <c r="E30" s="23">
        <f t="shared" si="1"/>
        <v>5259.435779248685</v>
      </c>
      <c r="F30" s="23">
        <v>1465.774425687406</v>
      </c>
      <c r="G30" s="23">
        <v>6725.210204936091</v>
      </c>
      <c r="H30" s="23">
        <f t="shared" si="2"/>
        <v>106690.16339982583</v>
      </c>
    </row>
    <row r="31" spans="1:8" ht="15.75" thickBot="1">
      <c r="A31" s="22">
        <v>2015</v>
      </c>
      <c r="B31" s="23">
        <f>'Form 1.1'!K31</f>
        <v>107482.96956959661</v>
      </c>
      <c r="C31" s="23">
        <v>6730.026499726382</v>
      </c>
      <c r="D31" s="23">
        <f t="shared" si="0"/>
        <v>114212.996069323</v>
      </c>
      <c r="E31" s="23">
        <f t="shared" si="1"/>
        <v>5212.722189385598</v>
      </c>
      <c r="F31" s="23">
        <v>2059.7240271760247</v>
      </c>
      <c r="G31" s="23">
        <v>7272.446216561622</v>
      </c>
      <c r="H31" s="23">
        <f t="shared" si="2"/>
        <v>106940.54985276137</v>
      </c>
    </row>
    <row r="32" spans="1:8" ht="15.75" thickBot="1">
      <c r="A32" s="22">
        <v>2016</v>
      </c>
      <c r="B32" s="23">
        <f>'Form 1.1'!K32</f>
        <v>108564.80700689895</v>
      </c>
      <c r="C32" s="23">
        <v>6685.501797869869</v>
      </c>
      <c r="D32" s="23">
        <f t="shared" si="0"/>
        <v>115250.30880476882</v>
      </c>
      <c r="E32" s="23">
        <f t="shared" si="1"/>
        <v>4998.362764208319</v>
      </c>
      <c r="F32" s="23">
        <v>2893.520020940448</v>
      </c>
      <c r="G32" s="23">
        <v>7891.882785148768</v>
      </c>
      <c r="H32" s="23">
        <f t="shared" si="2"/>
        <v>107358.42601962005</v>
      </c>
    </row>
    <row r="33" spans="1:8" ht="15.75" thickBot="1">
      <c r="A33" s="22">
        <v>2017</v>
      </c>
      <c r="B33" s="23">
        <f>'Form 1.1'!K33</f>
        <v>108684.07430238219</v>
      </c>
      <c r="C33" s="23">
        <v>6642.806100901629</v>
      </c>
      <c r="D33" s="23">
        <f t="shared" si="0"/>
        <v>115326.88040328381</v>
      </c>
      <c r="E33" s="23">
        <f t="shared" si="1"/>
        <v>5064.113553728143</v>
      </c>
      <c r="F33" s="23">
        <v>3591.8833835070336</v>
      </c>
      <c r="G33" s="23">
        <v>8655.996937235177</v>
      </c>
      <c r="H33" s="23">
        <f t="shared" si="2"/>
        <v>106670.88346604863</v>
      </c>
    </row>
    <row r="34" spans="1:8" ht="15.75" thickBot="1">
      <c r="A34" s="22">
        <v>2018</v>
      </c>
      <c r="B34" s="23">
        <f>'Form 1.1'!K34</f>
        <v>110348.84502413335</v>
      </c>
      <c r="C34" s="23">
        <v>6665.415502120287</v>
      </c>
      <c r="D34" s="23">
        <f t="shared" si="0"/>
        <v>117014.26052625364</v>
      </c>
      <c r="E34" s="23">
        <f t="shared" si="1"/>
        <v>5774.268499325322</v>
      </c>
      <c r="F34" s="23">
        <v>4133.068232942003</v>
      </c>
      <c r="G34" s="23">
        <v>9907.336732267326</v>
      </c>
      <c r="H34" s="23">
        <f t="shared" si="2"/>
        <v>107106.92379398631</v>
      </c>
    </row>
    <row r="35" spans="1:8" ht="15.75" thickBot="1">
      <c r="A35" s="22">
        <v>2019</v>
      </c>
      <c r="B35" s="23">
        <f>'Form 1.1'!K35</f>
        <v>111861.67643814544</v>
      </c>
      <c r="C35" s="23">
        <v>6737.509138218368</v>
      </c>
      <c r="D35" s="23">
        <f t="shared" si="0"/>
        <v>118599.18557636382</v>
      </c>
      <c r="E35" s="23">
        <f t="shared" si="1"/>
        <v>5814.313646528077</v>
      </c>
      <c r="F35" s="23">
        <v>4462.7763089442215</v>
      </c>
      <c r="G35" s="23">
        <v>10277.089955472298</v>
      </c>
      <c r="H35" s="23">
        <f t="shared" si="2"/>
        <v>108322.09562089152</v>
      </c>
    </row>
    <row r="36" spans="1:8" ht="15.75" thickBot="1">
      <c r="A36" s="22">
        <v>2020</v>
      </c>
      <c r="B36" s="23">
        <f>'Form 1.1'!K36</f>
        <v>113786.91824491108</v>
      </c>
      <c r="C36" s="23">
        <v>6849.821808738837</v>
      </c>
      <c r="D36" s="23">
        <f t="shared" si="0"/>
        <v>120636.74005364992</v>
      </c>
      <c r="E36" s="23">
        <f t="shared" si="1"/>
        <v>5833.359286369438</v>
      </c>
      <c r="F36" s="23">
        <v>4630.8154112892325</v>
      </c>
      <c r="G36" s="23">
        <v>10464.174697658671</v>
      </c>
      <c r="H36" s="23">
        <f t="shared" si="2"/>
        <v>110172.56535599125</v>
      </c>
    </row>
    <row r="37" spans="1:8" ht="15.75" thickBot="1">
      <c r="A37" s="22">
        <v>2021</v>
      </c>
      <c r="B37" s="23">
        <f>'Form 1.1'!K37</f>
        <v>116037.48677357924</v>
      </c>
      <c r="C37" s="23">
        <v>6983.65859089442</v>
      </c>
      <c r="D37" s="23">
        <f t="shared" si="0"/>
        <v>123021.14536447366</v>
      </c>
      <c r="E37" s="23">
        <f t="shared" si="1"/>
        <v>5853.888743070436</v>
      </c>
      <c r="F37" s="23">
        <v>4802.0349883207655</v>
      </c>
      <c r="G37" s="23">
        <v>10655.923731391202</v>
      </c>
      <c r="H37" s="23">
        <f t="shared" si="2"/>
        <v>112365.22163308246</v>
      </c>
    </row>
    <row r="38" spans="1:8" ht="15.75" thickBot="1">
      <c r="A38" s="22">
        <v>2022</v>
      </c>
      <c r="B38" s="23">
        <f>'Form 1.1'!K38</f>
        <v>118351.8384140645</v>
      </c>
      <c r="C38" s="23">
        <v>7122.752846732169</v>
      </c>
      <c r="D38" s="23">
        <f t="shared" si="0"/>
        <v>125474.59126079667</v>
      </c>
      <c r="E38" s="23">
        <f t="shared" si="1"/>
        <v>5874.38164645146</v>
      </c>
      <c r="F38" s="23">
        <v>4956.23570504455</v>
      </c>
      <c r="G38" s="23">
        <v>10830.61735149601</v>
      </c>
      <c r="H38" s="23">
        <f t="shared" si="2"/>
        <v>114643.97390930066</v>
      </c>
    </row>
    <row r="39" spans="1:8" ht="15.75" thickBot="1">
      <c r="A39" s="22">
        <v>2023</v>
      </c>
      <c r="B39" s="23">
        <f>'Form 1.1'!K39</f>
        <v>121052.67967050176</v>
      </c>
      <c r="C39" s="23">
        <v>7288.489841898268</v>
      </c>
      <c r="D39" s="23">
        <f t="shared" si="0"/>
        <v>128341.16951240003</v>
      </c>
      <c r="E39" s="23">
        <f t="shared" si="1"/>
        <v>5894.561742765859</v>
      </c>
      <c r="F39" s="23">
        <v>5099.936724096949</v>
      </c>
      <c r="G39" s="23">
        <v>10994.498466862808</v>
      </c>
      <c r="H39" s="23">
        <f t="shared" si="2"/>
        <v>117346.67104553722</v>
      </c>
    </row>
    <row r="40" spans="1:8" ht="15.75" thickBot="1">
      <c r="A40" s="22">
        <v>2024</v>
      </c>
      <c r="B40" s="23">
        <f>'Form 1.1'!K40</f>
        <v>123127.51301395937</v>
      </c>
      <c r="C40" s="23">
        <v>7410.994117934729</v>
      </c>
      <c r="D40" s="23">
        <f t="shared" si="0"/>
        <v>130538.50713189409</v>
      </c>
      <c r="E40" s="23">
        <f t="shared" si="1"/>
        <v>5910.837395175715</v>
      </c>
      <c r="F40" s="23">
        <v>5257.4750176238995</v>
      </c>
      <c r="G40" s="23">
        <v>11168.312412799614</v>
      </c>
      <c r="H40" s="23">
        <f t="shared" si="2"/>
        <v>119370.19471909448</v>
      </c>
    </row>
    <row r="41" spans="1:8" ht="15.75" thickBot="1">
      <c r="A41" s="22">
        <v>2025</v>
      </c>
      <c r="B41" s="23">
        <f>'Form 1.1'!K41</f>
        <v>125112.39106903368</v>
      </c>
      <c r="C41" s="23">
        <v>7526.389742509191</v>
      </c>
      <c r="D41" s="23">
        <f t="shared" si="0"/>
        <v>132638.78081154288</v>
      </c>
      <c r="E41" s="23">
        <f t="shared" si="1"/>
        <v>5925.559885854212</v>
      </c>
      <c r="F41" s="23">
        <v>5428.83607494101</v>
      </c>
      <c r="G41" s="23">
        <v>11354.395960795222</v>
      </c>
      <c r="H41" s="23">
        <f t="shared" si="2"/>
        <v>121284.38485074765</v>
      </c>
    </row>
    <row r="42" spans="1:8" ht="15.75" thickBot="1">
      <c r="A42" s="22">
        <v>2026</v>
      </c>
      <c r="B42" s="23">
        <f>'Form 1.1'!K42</f>
        <v>126857.86826570694</v>
      </c>
      <c r="C42" s="23">
        <v>7624.679542793551</v>
      </c>
      <c r="D42" s="23">
        <f t="shared" si="0"/>
        <v>134482.5478085005</v>
      </c>
      <c r="E42" s="23">
        <f t="shared" si="1"/>
        <v>5937.325600619609</v>
      </c>
      <c r="F42" s="23">
        <v>5614.357802025445</v>
      </c>
      <c r="G42" s="23">
        <v>11551.683402645054</v>
      </c>
      <c r="H42" s="23">
        <f t="shared" si="2"/>
        <v>122930.86440585545</v>
      </c>
    </row>
    <row r="43" spans="1:8" ht="15.75" thickBot="1">
      <c r="A43" s="22">
        <v>2027</v>
      </c>
      <c r="B43" s="23">
        <f>'Form 1.1'!K43</f>
        <v>128627.6886250363</v>
      </c>
      <c r="C43" s="23">
        <v>7722.757601470657</v>
      </c>
      <c r="D43" s="23">
        <f t="shared" si="0"/>
        <v>136350.44622650696</v>
      </c>
      <c r="E43" s="23">
        <f t="shared" si="1"/>
        <v>5949.170166359284</v>
      </c>
      <c r="F43" s="23">
        <v>5815.405743418084</v>
      </c>
      <c r="G43" s="23">
        <v>11764.575909777368</v>
      </c>
      <c r="H43" s="23">
        <f t="shared" si="2"/>
        <v>124585.87031672959</v>
      </c>
    </row>
    <row r="44" spans="1:8" ht="15.75" thickBot="1">
      <c r="A44" s="22">
        <v>2028</v>
      </c>
      <c r="B44" s="23">
        <f>'Form 1.1'!K44</f>
        <v>130359.90112264465</v>
      </c>
      <c r="C44" s="23">
        <v>7816.149271170853</v>
      </c>
      <c r="D44" s="23">
        <f t="shared" si="0"/>
        <v>138176.0503938155</v>
      </c>
      <c r="E44" s="23">
        <f t="shared" si="1"/>
        <v>5961.09767695484</v>
      </c>
      <c r="F44" s="23">
        <v>6035.0516703292415</v>
      </c>
      <c r="G44" s="23">
        <v>11996.149347284081</v>
      </c>
      <c r="H44" s="23">
        <f t="shared" si="2"/>
        <v>126179.90104653142</v>
      </c>
    </row>
    <row r="45" spans="1:8" ht="15.75" thickBot="1">
      <c r="A45" s="22">
        <v>2029</v>
      </c>
      <c r="B45" s="23">
        <f>'Form 1.1'!K45</f>
        <v>132017.7879209348</v>
      </c>
      <c r="C45" s="23">
        <v>7902.437012151197</v>
      </c>
      <c r="D45" s="23">
        <f t="shared" si="0"/>
        <v>139920.224933086</v>
      </c>
      <c r="E45" s="23">
        <f t="shared" si="1"/>
        <v>5973.128233888205</v>
      </c>
      <c r="F45" s="23">
        <v>6271.148399528112</v>
      </c>
      <c r="G45" s="23">
        <v>12244.276633416317</v>
      </c>
      <c r="H45" s="23">
        <f t="shared" si="2"/>
        <v>127675.94829966968</v>
      </c>
    </row>
    <row r="46" spans="1:8" ht="15.75" thickBot="1">
      <c r="A46" s="22">
        <v>2030</v>
      </c>
      <c r="B46" s="23">
        <f>'Form 1.1'!K46</f>
        <v>133754.2484136352</v>
      </c>
      <c r="C46" s="23">
        <v>7991.984429719685</v>
      </c>
      <c r="D46" s="23">
        <f t="shared" si="0"/>
        <v>141746.2328433549</v>
      </c>
      <c r="E46" s="23">
        <f t="shared" si="1"/>
        <v>5986.135425630995</v>
      </c>
      <c r="F46" s="23">
        <v>6520.194292529395</v>
      </c>
      <c r="G46" s="23">
        <v>12506.32971816039</v>
      </c>
      <c r="H46" s="23">
        <f t="shared" si="2"/>
        <v>129239.90312519451</v>
      </c>
    </row>
    <row r="47" spans="1:5" ht="15">
      <c r="A47" s="31" t="s">
        <v>0</v>
      </c>
      <c r="B47" s="31"/>
      <c r="C47" s="31"/>
      <c r="D47" s="31"/>
      <c r="E47" s="31"/>
    </row>
    <row r="48" spans="1:5" ht="13.5" customHeight="1">
      <c r="A48" s="31" t="s">
        <v>51</v>
      </c>
      <c r="B48" s="31"/>
      <c r="C48" s="31"/>
      <c r="D48" s="31"/>
      <c r="E48" s="31"/>
    </row>
    <row r="49" ht="13.5" customHeight="1">
      <c r="A49" s="20"/>
    </row>
    <row r="50" spans="1:8" ht="15.75">
      <c r="A50" s="32" t="s">
        <v>23</v>
      </c>
      <c r="B50" s="32"/>
      <c r="C50" s="32"/>
      <c r="D50" s="32"/>
      <c r="E50" s="32"/>
      <c r="F50" s="32"/>
      <c r="G50" s="32"/>
      <c r="H50" s="32"/>
    </row>
    <row r="51" spans="1:9" ht="15">
      <c r="A51" s="19" t="s">
        <v>24</v>
      </c>
      <c r="B51" s="12">
        <f>EXP((LN(B16/B6)/10))-1</f>
        <v>0.012496976832815143</v>
      </c>
      <c r="C51" s="12">
        <f>EXP((LN(C16/C6)/10))-1</f>
        <v>0.014209250366049142</v>
      </c>
      <c r="D51" s="12">
        <f>EXP((LN(D16/D6)/10))-1</f>
        <v>0.012600018068490426</v>
      </c>
      <c r="E51" s="12">
        <f>EXP((LN(E16/E6)/10))-1</f>
        <v>0.005874679097589874</v>
      </c>
      <c r="F51" s="13" t="s">
        <v>46</v>
      </c>
      <c r="G51" s="12">
        <f>EXP((LN(G16/G6)/10))-1</f>
        <v>0.005905393498969236</v>
      </c>
      <c r="H51" s="12">
        <f>EXP((LN(H16/H6)/10))-1</f>
        <v>0.0128106999562696</v>
      </c>
      <c r="I51" s="12"/>
    </row>
    <row r="52" spans="1:9" ht="15">
      <c r="A52" s="19" t="s">
        <v>35</v>
      </c>
      <c r="B52" s="12">
        <f aca="true" t="shared" si="3" ref="B52:H52">EXP((LN(B32/B16)/16))-1</f>
        <v>0.004638970574019741</v>
      </c>
      <c r="C52" s="12">
        <f t="shared" si="3"/>
        <v>0.0016104253524371615</v>
      </c>
      <c r="D52" s="12">
        <f t="shared" si="3"/>
        <v>0.004458979269616137</v>
      </c>
      <c r="E52" s="12">
        <f t="shared" si="3"/>
        <v>0.02915868016211931</v>
      </c>
      <c r="F52" s="12">
        <f t="shared" si="3"/>
        <v>0.6494575582182323</v>
      </c>
      <c r="G52" s="12">
        <f t="shared" si="3"/>
        <v>0.05893939794657399</v>
      </c>
      <c r="H52" s="12">
        <f t="shared" si="3"/>
        <v>0.0018832928499823431</v>
      </c>
      <c r="I52" s="12"/>
    </row>
    <row r="53" spans="1:9" ht="15">
      <c r="A53" s="19" t="s">
        <v>36</v>
      </c>
      <c r="B53" s="12">
        <f aca="true" t="shared" si="4" ref="B53:H53">EXP((LN(B36/B32)/4))-1</f>
        <v>0.011814310848563103</v>
      </c>
      <c r="C53" s="12">
        <f t="shared" si="4"/>
        <v>0.006088803768037998</v>
      </c>
      <c r="D53" s="12">
        <f t="shared" si="4"/>
        <v>0.011484830138209112</v>
      </c>
      <c r="E53" s="12">
        <f t="shared" si="4"/>
        <v>0.03937612923735334</v>
      </c>
      <c r="F53" s="12">
        <f t="shared" si="4"/>
        <v>0.12475451337643095</v>
      </c>
      <c r="G53" s="12">
        <f t="shared" si="4"/>
        <v>0.07307750006463976</v>
      </c>
      <c r="H53" s="12">
        <f t="shared" si="4"/>
        <v>0.0064896924300950065</v>
      </c>
      <c r="I53" s="12"/>
    </row>
    <row r="54" spans="1:9" ht="15">
      <c r="A54" s="19" t="s">
        <v>67</v>
      </c>
      <c r="B54" s="12">
        <f aca="true" t="shared" si="5" ref="B54:H54">EXP((LN(B46/B32)/14))-1</f>
        <v>0.01501568041593937</v>
      </c>
      <c r="C54" s="12">
        <f t="shared" si="5"/>
        <v>0.01283147024010134</v>
      </c>
      <c r="D54" s="12">
        <f t="shared" si="5"/>
        <v>0.014890634565560168</v>
      </c>
      <c r="E54" s="12">
        <f t="shared" si="5"/>
        <v>0.012964434738244046</v>
      </c>
      <c r="F54" s="12">
        <f t="shared" si="5"/>
        <v>0.05974757591280433</v>
      </c>
      <c r="G54" s="12">
        <f t="shared" si="5"/>
        <v>0.03343243758540959</v>
      </c>
      <c r="H54" s="12">
        <f t="shared" si="5"/>
        <v>0.01333798052959323</v>
      </c>
      <c r="I54" s="12"/>
    </row>
    <row r="55" ht="13.5" customHeight="1">
      <c r="A55" s="20"/>
    </row>
  </sheetData>
  <sheetProtection/>
  <mergeCells count="6">
    <mergeCell ref="A1:H1"/>
    <mergeCell ref="A3:H3"/>
    <mergeCell ref="A50:H50"/>
    <mergeCell ref="A47:E47"/>
    <mergeCell ref="A48:E48"/>
    <mergeCell ref="A2:K2"/>
  </mergeCells>
  <printOptions horizontalCentered="1"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6"/>
  <sheetViews>
    <sheetView zoomScale="80" zoomScaleNormal="80" zoomScalePageLayoutView="0" workbookViewId="0" topLeftCell="A1">
      <selection activeCell="A3" sqref="A3:K3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6" width="14.28125" style="1" bestFit="1" customWidth="1"/>
    <col min="7" max="7" width="20.00390625" style="1" bestFit="1" customWidth="1"/>
    <col min="8" max="8" width="20.00390625" style="1" customWidth="1"/>
    <col min="9" max="9" width="17.140625" style="1" bestFit="1" customWidth="1"/>
    <col min="10" max="10" width="17.140625" style="1" customWidth="1"/>
    <col min="11" max="11" width="17.140625" style="1" bestFit="1" customWidth="1"/>
    <col min="12" max="16384" width="9.140625" style="1" customWidth="1"/>
  </cols>
  <sheetData>
    <row r="1" spans="1:11" ht="15.75" customHeight="1">
      <c r="A1" s="30" t="s">
        <v>60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2" ht="15.75" customHeight="1">
      <c r="A2" s="28" t="s">
        <v>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1" ht="15.75" customHeight="1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ht="13.5" customHeight="1" thickBot="1">
      <c r="A4" s="20"/>
    </row>
    <row r="5" spans="1:11" ht="27" thickBot="1">
      <c r="A5" s="21" t="s">
        <v>11</v>
      </c>
      <c r="B5" s="21" t="s">
        <v>70</v>
      </c>
      <c r="C5" s="21" t="s">
        <v>32</v>
      </c>
      <c r="D5" s="21" t="s">
        <v>27</v>
      </c>
      <c r="E5" s="21" t="s">
        <v>33</v>
      </c>
      <c r="F5" s="21" t="s">
        <v>29</v>
      </c>
      <c r="G5" s="21" t="s">
        <v>34</v>
      </c>
      <c r="H5" s="5" t="s">
        <v>52</v>
      </c>
      <c r="I5" s="21" t="s">
        <v>77</v>
      </c>
      <c r="J5" s="21" t="s">
        <v>71</v>
      </c>
      <c r="K5" s="21" t="s">
        <v>78</v>
      </c>
    </row>
    <row r="6" spans="1:11" ht="15.75" thickBot="1">
      <c r="A6" s="22">
        <v>1990</v>
      </c>
      <c r="B6" s="23">
        <v>17196.405782521535</v>
      </c>
      <c r="C6" s="23">
        <v>1263.8255245249893</v>
      </c>
      <c r="D6" s="23">
        <f>B6+C6</f>
        <v>18460.231307046524</v>
      </c>
      <c r="E6" s="23">
        <v>490.05127414340615</v>
      </c>
      <c r="F6" s="23">
        <v>0</v>
      </c>
      <c r="G6" s="23">
        <f>E6+F6</f>
        <v>490.05127414340615</v>
      </c>
      <c r="H6" s="23">
        <v>0</v>
      </c>
      <c r="I6" s="23">
        <f>D6-G6-H6</f>
        <v>17970.180032903118</v>
      </c>
      <c r="J6" s="23">
        <v>0</v>
      </c>
      <c r="K6" s="25">
        <f>I6+J6</f>
        <v>17970.180032903118</v>
      </c>
    </row>
    <row r="7" spans="1:11" ht="15.75" thickBot="1">
      <c r="A7" s="22">
        <v>1991</v>
      </c>
      <c r="B7" s="23">
        <v>16308.70307717115</v>
      </c>
      <c r="C7" s="23">
        <v>1196.1558884702645</v>
      </c>
      <c r="D7" s="23">
        <f aca="true" t="shared" si="0" ref="D7:D46">B7+C7</f>
        <v>17504.858965641415</v>
      </c>
      <c r="E7" s="23">
        <v>492.7385168814471</v>
      </c>
      <c r="F7" s="23">
        <v>0</v>
      </c>
      <c r="G7" s="23">
        <f aca="true" t="shared" si="1" ref="G7:G46">E7+F7</f>
        <v>492.7385168814471</v>
      </c>
      <c r="H7" s="23">
        <v>0</v>
      </c>
      <c r="I7" s="23">
        <f aca="true" t="shared" si="2" ref="I7:I46">D7-G7-H7</f>
        <v>17012.120448759968</v>
      </c>
      <c r="J7" s="23">
        <v>0</v>
      </c>
      <c r="K7" s="25">
        <f aca="true" t="shared" si="3" ref="K7:K46">I7+J7</f>
        <v>17012.120448759968</v>
      </c>
    </row>
    <row r="8" spans="1:11" ht="15.75" thickBot="1">
      <c r="A8" s="22">
        <v>1992</v>
      </c>
      <c r="B8" s="23">
        <v>17913.774630245174</v>
      </c>
      <c r="C8" s="23">
        <v>1317.7115811389558</v>
      </c>
      <c r="D8" s="23">
        <f t="shared" si="0"/>
        <v>19231.48621138413</v>
      </c>
      <c r="E8" s="23">
        <v>498.39306115686963</v>
      </c>
      <c r="F8" s="23">
        <v>0</v>
      </c>
      <c r="G8" s="23">
        <f t="shared" si="1"/>
        <v>498.39306115686963</v>
      </c>
      <c r="H8" s="23">
        <v>0</v>
      </c>
      <c r="I8" s="23">
        <f t="shared" si="2"/>
        <v>18733.09315022726</v>
      </c>
      <c r="J8" s="23">
        <v>0</v>
      </c>
      <c r="K8" s="25">
        <f t="shared" si="3"/>
        <v>18733.09315022726</v>
      </c>
    </row>
    <row r="9" spans="1:11" ht="15.75" thickBot="1">
      <c r="A9" s="22">
        <v>1993</v>
      </c>
      <c r="B9" s="23">
        <v>16100.202659138846</v>
      </c>
      <c r="C9" s="23">
        <v>1179.2336448840506</v>
      </c>
      <c r="D9" s="23">
        <f t="shared" si="0"/>
        <v>17279.436304022896</v>
      </c>
      <c r="E9" s="23">
        <v>506.8991986677539</v>
      </c>
      <c r="F9" s="23">
        <v>0</v>
      </c>
      <c r="G9" s="23">
        <f t="shared" si="1"/>
        <v>506.8991986677539</v>
      </c>
      <c r="H9" s="23">
        <v>0</v>
      </c>
      <c r="I9" s="23">
        <f t="shared" si="2"/>
        <v>16772.537105355143</v>
      </c>
      <c r="J9" s="23">
        <v>0</v>
      </c>
      <c r="K9" s="25">
        <f t="shared" si="3"/>
        <v>16772.537105355143</v>
      </c>
    </row>
    <row r="10" spans="1:11" ht="15.75" thickBot="1">
      <c r="A10" s="22">
        <v>1994</v>
      </c>
      <c r="B10" s="23">
        <v>17581.928702115005</v>
      </c>
      <c r="C10" s="23">
        <v>1291.784744318964</v>
      </c>
      <c r="D10" s="23">
        <f t="shared" si="0"/>
        <v>18873.71344643397</v>
      </c>
      <c r="E10" s="23">
        <v>507.689722763523</v>
      </c>
      <c r="F10" s="23">
        <v>0</v>
      </c>
      <c r="G10" s="23">
        <f t="shared" si="1"/>
        <v>507.689722763523</v>
      </c>
      <c r="H10" s="23">
        <v>0</v>
      </c>
      <c r="I10" s="23">
        <f t="shared" si="2"/>
        <v>18366.023723670445</v>
      </c>
      <c r="J10" s="23">
        <v>0</v>
      </c>
      <c r="K10" s="25">
        <f t="shared" si="3"/>
        <v>18366.023723670445</v>
      </c>
    </row>
    <row r="11" spans="1:11" ht="15.75" thickBot="1">
      <c r="A11" s="22">
        <v>1995</v>
      </c>
      <c r="B11" s="23">
        <v>17099.102183057556</v>
      </c>
      <c r="C11" s="23">
        <v>1256.027929949927</v>
      </c>
      <c r="D11" s="23">
        <f t="shared" si="0"/>
        <v>18355.130113007483</v>
      </c>
      <c r="E11" s="23">
        <v>495.33497360323975</v>
      </c>
      <c r="F11" s="23">
        <v>0.0126296954058582</v>
      </c>
      <c r="G11" s="23">
        <f t="shared" si="1"/>
        <v>495.3476032986456</v>
      </c>
      <c r="H11" s="23">
        <v>0</v>
      </c>
      <c r="I11" s="23">
        <f t="shared" si="2"/>
        <v>17859.782509708835</v>
      </c>
      <c r="J11" s="23">
        <v>0</v>
      </c>
      <c r="K11" s="25">
        <f t="shared" si="3"/>
        <v>17859.782509708835</v>
      </c>
    </row>
    <row r="12" spans="1:11" ht="15.75" thickBot="1">
      <c r="A12" s="22">
        <v>1996</v>
      </c>
      <c r="B12" s="23">
        <v>17715.350166799733</v>
      </c>
      <c r="C12" s="23">
        <v>1303.0005104159463</v>
      </c>
      <c r="D12" s="23">
        <f t="shared" si="0"/>
        <v>19018.35067721568</v>
      </c>
      <c r="E12" s="23">
        <v>493.5227512041941</v>
      </c>
      <c r="F12" s="23">
        <v>0.0125665469288289</v>
      </c>
      <c r="G12" s="23">
        <f t="shared" si="1"/>
        <v>493.53531775112293</v>
      </c>
      <c r="H12" s="23">
        <v>0</v>
      </c>
      <c r="I12" s="23">
        <f t="shared" si="2"/>
        <v>18524.815359464556</v>
      </c>
      <c r="J12" s="23">
        <v>0</v>
      </c>
      <c r="K12" s="25">
        <f t="shared" si="3"/>
        <v>18524.815359464556</v>
      </c>
    </row>
    <row r="13" spans="1:11" ht="15.75" thickBot="1">
      <c r="A13" s="22">
        <v>1997</v>
      </c>
      <c r="B13" s="23">
        <v>18607.428175764915</v>
      </c>
      <c r="C13" s="23">
        <v>1368.356883063323</v>
      </c>
      <c r="D13" s="23">
        <f t="shared" si="0"/>
        <v>19975.785058828238</v>
      </c>
      <c r="E13" s="23">
        <v>525.6485513261025</v>
      </c>
      <c r="F13" s="23">
        <v>0.0125037141941847</v>
      </c>
      <c r="G13" s="23">
        <f t="shared" si="1"/>
        <v>525.6610550402967</v>
      </c>
      <c r="H13" s="23">
        <v>0</v>
      </c>
      <c r="I13" s="23">
        <f t="shared" si="2"/>
        <v>19450.12400378794</v>
      </c>
      <c r="J13" s="23">
        <v>0</v>
      </c>
      <c r="K13" s="25">
        <f t="shared" si="3"/>
        <v>19450.12400378794</v>
      </c>
    </row>
    <row r="14" spans="1:11" ht="15.75" thickBot="1">
      <c r="A14" s="22">
        <v>1998</v>
      </c>
      <c r="B14" s="23">
        <v>19376.500196792833</v>
      </c>
      <c r="C14" s="23">
        <v>1426.854913983767</v>
      </c>
      <c r="D14" s="23">
        <f t="shared" si="0"/>
        <v>20803.3551107766</v>
      </c>
      <c r="E14" s="23">
        <v>524.9427865802248</v>
      </c>
      <c r="F14" s="23">
        <v>0.0793563242101145</v>
      </c>
      <c r="G14" s="23">
        <f t="shared" si="1"/>
        <v>525.022142904435</v>
      </c>
      <c r="H14" s="23">
        <v>0</v>
      </c>
      <c r="I14" s="23">
        <f t="shared" si="2"/>
        <v>20278.332967872164</v>
      </c>
      <c r="J14" s="23">
        <v>0</v>
      </c>
      <c r="K14" s="25">
        <f t="shared" si="3"/>
        <v>20278.332967872164</v>
      </c>
    </row>
    <row r="15" spans="1:11" ht="15.75" thickBot="1">
      <c r="A15" s="22">
        <v>1999</v>
      </c>
      <c r="B15" s="23">
        <v>18622.958418656228</v>
      </c>
      <c r="C15" s="23">
        <v>1368.7050865132078</v>
      </c>
      <c r="D15" s="23">
        <f t="shared" si="0"/>
        <v>19991.663505169436</v>
      </c>
      <c r="E15" s="23">
        <v>536.4025683876878</v>
      </c>
      <c r="F15" s="23">
        <v>0.207105203328671</v>
      </c>
      <c r="G15" s="23">
        <f t="shared" si="1"/>
        <v>536.6096735910164</v>
      </c>
      <c r="H15" s="23">
        <v>0</v>
      </c>
      <c r="I15" s="23">
        <f t="shared" si="2"/>
        <v>19455.053831578418</v>
      </c>
      <c r="J15" s="23">
        <v>0</v>
      </c>
      <c r="K15" s="25">
        <f t="shared" si="3"/>
        <v>19455.053831578418</v>
      </c>
    </row>
    <row r="16" spans="1:11" ht="15.75" thickBot="1">
      <c r="A16" s="22">
        <v>2000</v>
      </c>
      <c r="B16" s="23">
        <v>18952.459342469785</v>
      </c>
      <c r="C16" s="23">
        <v>1395.1054924142409</v>
      </c>
      <c r="D16" s="23">
        <f t="shared" si="0"/>
        <v>20347.564834884026</v>
      </c>
      <c r="E16" s="23">
        <v>518.3746396289052</v>
      </c>
      <c r="F16" s="23">
        <v>0.362195919965814</v>
      </c>
      <c r="G16" s="23">
        <f t="shared" si="1"/>
        <v>518.7368355488711</v>
      </c>
      <c r="H16" s="23">
        <v>0</v>
      </c>
      <c r="I16" s="23">
        <f t="shared" si="2"/>
        <v>19828.827999335153</v>
      </c>
      <c r="J16" s="23">
        <v>0</v>
      </c>
      <c r="K16" s="25">
        <f t="shared" si="3"/>
        <v>19828.827999335153</v>
      </c>
    </row>
    <row r="17" spans="1:11" ht="15.75" thickBot="1">
      <c r="A17" s="22">
        <v>2001</v>
      </c>
      <c r="B17" s="23">
        <v>17501.297147866986</v>
      </c>
      <c r="C17" s="23">
        <v>1283.1993034125444</v>
      </c>
      <c r="D17" s="23">
        <f t="shared" si="0"/>
        <v>18784.49645127953</v>
      </c>
      <c r="E17" s="23">
        <v>539.1966341968365</v>
      </c>
      <c r="F17" s="23">
        <v>0.827862034707147</v>
      </c>
      <c r="G17" s="23">
        <f t="shared" si="1"/>
        <v>540.0244962315436</v>
      </c>
      <c r="H17" s="23">
        <v>0</v>
      </c>
      <c r="I17" s="23">
        <f t="shared" si="2"/>
        <v>18244.471955047986</v>
      </c>
      <c r="J17" s="23">
        <v>0</v>
      </c>
      <c r="K17" s="25">
        <f t="shared" si="3"/>
        <v>18244.471955047986</v>
      </c>
    </row>
    <row r="18" spans="1:11" ht="15.75" thickBot="1">
      <c r="A18" s="22">
        <v>2002</v>
      </c>
      <c r="B18" s="23">
        <v>18399.019431844587</v>
      </c>
      <c r="C18" s="23">
        <v>1344.824662215833</v>
      </c>
      <c r="D18" s="23">
        <f t="shared" si="0"/>
        <v>19743.84409406042</v>
      </c>
      <c r="E18" s="23">
        <v>624.5092813474593</v>
      </c>
      <c r="F18" s="23">
        <v>2.37751460786553</v>
      </c>
      <c r="G18" s="23">
        <f t="shared" si="1"/>
        <v>626.8867959553248</v>
      </c>
      <c r="H18" s="23">
        <v>0</v>
      </c>
      <c r="I18" s="23">
        <f t="shared" si="2"/>
        <v>19116.957298105095</v>
      </c>
      <c r="J18" s="23">
        <v>0</v>
      </c>
      <c r="K18" s="25">
        <f t="shared" si="3"/>
        <v>19116.957298105095</v>
      </c>
    </row>
    <row r="19" spans="1:11" ht="15.75" thickBot="1">
      <c r="A19" s="22">
        <v>2003</v>
      </c>
      <c r="B19" s="23">
        <v>19728.740454206993</v>
      </c>
      <c r="C19" s="23">
        <v>1439.7938755788891</v>
      </c>
      <c r="D19" s="23">
        <f t="shared" si="0"/>
        <v>21168.53432978588</v>
      </c>
      <c r="E19" s="23">
        <v>701.407266767707</v>
      </c>
      <c r="F19" s="23">
        <v>5.60563887822286</v>
      </c>
      <c r="G19" s="23">
        <f t="shared" si="1"/>
        <v>707.0129056459299</v>
      </c>
      <c r="H19" s="23">
        <v>0</v>
      </c>
      <c r="I19" s="23">
        <f t="shared" si="2"/>
        <v>20461.52142413995</v>
      </c>
      <c r="J19" s="23">
        <v>0</v>
      </c>
      <c r="K19" s="25">
        <f t="shared" si="3"/>
        <v>20461.52142413995</v>
      </c>
    </row>
    <row r="20" spans="1:11" ht="15.75" thickBot="1">
      <c r="A20" s="22">
        <v>2004</v>
      </c>
      <c r="B20" s="23">
        <v>20272.481157904076</v>
      </c>
      <c r="C20" s="23">
        <v>1481.0247485062027</v>
      </c>
      <c r="D20" s="23">
        <f t="shared" si="0"/>
        <v>21753.50590641028</v>
      </c>
      <c r="E20" s="23">
        <v>697.7814779008389</v>
      </c>
      <c r="F20" s="23">
        <v>10.4606455565133</v>
      </c>
      <c r="G20" s="23">
        <f t="shared" si="1"/>
        <v>708.2421234573522</v>
      </c>
      <c r="H20" s="23">
        <v>0</v>
      </c>
      <c r="I20" s="23">
        <f t="shared" si="2"/>
        <v>21045.263782952927</v>
      </c>
      <c r="J20" s="23">
        <v>0</v>
      </c>
      <c r="K20" s="25">
        <f t="shared" si="3"/>
        <v>21045.263782952927</v>
      </c>
    </row>
    <row r="21" spans="1:11" ht="15.75" thickBot="1">
      <c r="A21" s="22">
        <v>2005</v>
      </c>
      <c r="B21" s="23">
        <v>21434.870325216412</v>
      </c>
      <c r="C21" s="23">
        <v>1567.6148707286702</v>
      </c>
      <c r="D21" s="23">
        <f t="shared" si="0"/>
        <v>23002.485195945083</v>
      </c>
      <c r="E21" s="23">
        <v>714.5604958087865</v>
      </c>
      <c r="F21" s="23">
        <v>16.7270815073392</v>
      </c>
      <c r="G21" s="23">
        <f t="shared" si="1"/>
        <v>731.2875773161257</v>
      </c>
      <c r="H21" s="23">
        <v>0</v>
      </c>
      <c r="I21" s="23">
        <f t="shared" si="2"/>
        <v>22271.197618628958</v>
      </c>
      <c r="J21" s="23">
        <v>0</v>
      </c>
      <c r="K21" s="25">
        <f t="shared" si="3"/>
        <v>22271.197618628958</v>
      </c>
    </row>
    <row r="22" spans="1:11" ht="15.75" thickBot="1">
      <c r="A22" s="22">
        <v>2006</v>
      </c>
      <c r="B22" s="23">
        <v>22073.942797475815</v>
      </c>
      <c r="C22" s="23">
        <v>1617.7364424587795</v>
      </c>
      <c r="D22" s="23">
        <f t="shared" si="0"/>
        <v>23691.679239934594</v>
      </c>
      <c r="E22" s="23">
        <v>685.2551991562899</v>
      </c>
      <c r="F22" s="23">
        <v>25.6104855493846</v>
      </c>
      <c r="G22" s="23">
        <f t="shared" si="1"/>
        <v>710.8656847056745</v>
      </c>
      <c r="H22" s="23">
        <v>0</v>
      </c>
      <c r="I22" s="23">
        <f t="shared" si="2"/>
        <v>22980.81355522892</v>
      </c>
      <c r="J22" s="23">
        <v>0</v>
      </c>
      <c r="K22" s="25">
        <f t="shared" si="3"/>
        <v>22980.81355522892</v>
      </c>
    </row>
    <row r="23" spans="1:11" ht="15.75" thickBot="1">
      <c r="A23" s="22">
        <v>2007</v>
      </c>
      <c r="B23" s="23">
        <v>22546.847549406557</v>
      </c>
      <c r="C23" s="23">
        <v>1652.2895623557306</v>
      </c>
      <c r="D23" s="23">
        <f t="shared" si="0"/>
        <v>24199.137111762288</v>
      </c>
      <c r="E23" s="23">
        <v>691.2770588342926</v>
      </c>
      <c r="F23" s="23">
        <v>37.84706336852</v>
      </c>
      <c r="G23" s="23">
        <f t="shared" si="1"/>
        <v>729.1241222028126</v>
      </c>
      <c r="H23" s="23">
        <v>0</v>
      </c>
      <c r="I23" s="23">
        <f t="shared" si="2"/>
        <v>23470.012989559476</v>
      </c>
      <c r="J23" s="23">
        <v>0</v>
      </c>
      <c r="K23" s="25">
        <f t="shared" si="3"/>
        <v>23470.012989559476</v>
      </c>
    </row>
    <row r="24" spans="1:11" ht="15.75" thickBot="1">
      <c r="A24" s="22">
        <v>2008</v>
      </c>
      <c r="B24" s="23">
        <v>21559.754810763858</v>
      </c>
      <c r="C24" s="23">
        <v>1574.329769961616</v>
      </c>
      <c r="D24" s="23">
        <f t="shared" si="0"/>
        <v>23134.084580725474</v>
      </c>
      <c r="E24" s="23">
        <v>694.8972906055561</v>
      </c>
      <c r="F24" s="23">
        <v>72.9208349824117</v>
      </c>
      <c r="G24" s="23">
        <f t="shared" si="1"/>
        <v>767.8181255879679</v>
      </c>
      <c r="H24" s="23">
        <v>0</v>
      </c>
      <c r="I24" s="23">
        <f t="shared" si="2"/>
        <v>22366.266455137506</v>
      </c>
      <c r="J24" s="23">
        <v>0</v>
      </c>
      <c r="K24" s="25">
        <f t="shared" si="3"/>
        <v>22366.266455137506</v>
      </c>
    </row>
    <row r="25" spans="1:11" ht="15.75" thickBot="1">
      <c r="A25" s="22">
        <v>2009</v>
      </c>
      <c r="B25" s="23">
        <v>21671.193907009907</v>
      </c>
      <c r="C25" s="23">
        <v>1580.3392711299566</v>
      </c>
      <c r="D25" s="23">
        <f t="shared" si="0"/>
        <v>23251.533178139864</v>
      </c>
      <c r="E25" s="23">
        <v>701.1767750414776</v>
      </c>
      <c r="F25" s="23">
        <v>99.0080629986636</v>
      </c>
      <c r="G25" s="23">
        <f t="shared" si="1"/>
        <v>800.1848380401412</v>
      </c>
      <c r="H25" s="23">
        <v>0</v>
      </c>
      <c r="I25" s="23">
        <f t="shared" si="2"/>
        <v>22451.34834009972</v>
      </c>
      <c r="J25" s="23">
        <v>0</v>
      </c>
      <c r="K25" s="25">
        <f t="shared" si="3"/>
        <v>22451.34834009972</v>
      </c>
    </row>
    <row r="26" spans="1:11" ht="15.75" thickBot="1">
      <c r="A26" s="22">
        <v>2010</v>
      </c>
      <c r="B26" s="23">
        <v>22497.1765033144</v>
      </c>
      <c r="C26" s="23">
        <v>1639.1357004919264</v>
      </c>
      <c r="D26" s="23">
        <f t="shared" si="0"/>
        <v>24136.312203806327</v>
      </c>
      <c r="E26" s="23">
        <v>724.0850465031842</v>
      </c>
      <c r="F26" s="23">
        <v>128.445159394452</v>
      </c>
      <c r="G26" s="23">
        <f t="shared" si="1"/>
        <v>852.5302058976363</v>
      </c>
      <c r="H26" s="23">
        <v>0</v>
      </c>
      <c r="I26" s="23">
        <f t="shared" si="2"/>
        <v>23283.78199790869</v>
      </c>
      <c r="J26" s="23">
        <v>0</v>
      </c>
      <c r="K26" s="25">
        <f t="shared" si="3"/>
        <v>23283.78199790869</v>
      </c>
    </row>
    <row r="27" spans="1:11" ht="15.75" thickBot="1">
      <c r="A27" s="22">
        <v>2011</v>
      </c>
      <c r="B27" s="23">
        <v>21640.20404344476</v>
      </c>
      <c r="C27" s="23">
        <v>1568.2019826129217</v>
      </c>
      <c r="D27" s="23">
        <f t="shared" si="0"/>
        <v>23208.40602605768</v>
      </c>
      <c r="E27" s="23">
        <v>751.8699393520502</v>
      </c>
      <c r="F27" s="23">
        <v>177.02619982072</v>
      </c>
      <c r="G27" s="23">
        <f t="shared" si="1"/>
        <v>928.8961391727702</v>
      </c>
      <c r="H27" s="23">
        <v>0</v>
      </c>
      <c r="I27" s="23">
        <f t="shared" si="2"/>
        <v>22279.50988688491</v>
      </c>
      <c r="J27" s="23">
        <v>0</v>
      </c>
      <c r="K27" s="25">
        <f t="shared" si="3"/>
        <v>22279.50988688491</v>
      </c>
    </row>
    <row r="28" spans="1:11" ht="15.75" thickBot="1">
      <c r="A28" s="22">
        <v>2012</v>
      </c>
      <c r="B28" s="23">
        <v>21838.91411892548</v>
      </c>
      <c r="C28" s="23">
        <v>1578.3327245552246</v>
      </c>
      <c r="D28" s="23">
        <f t="shared" si="0"/>
        <v>23417.246843480705</v>
      </c>
      <c r="E28" s="23">
        <v>732.7556088006575</v>
      </c>
      <c r="F28" s="23">
        <v>261.551369769897</v>
      </c>
      <c r="G28" s="23">
        <f t="shared" si="1"/>
        <v>994.3069785705545</v>
      </c>
      <c r="H28" s="23">
        <v>0</v>
      </c>
      <c r="I28" s="23">
        <f t="shared" si="2"/>
        <v>22422.93986491015</v>
      </c>
      <c r="J28" s="23">
        <v>0</v>
      </c>
      <c r="K28" s="25">
        <f t="shared" si="3"/>
        <v>22422.93986491015</v>
      </c>
    </row>
    <row r="29" spans="1:11" ht="15.75" thickBot="1">
      <c r="A29" s="22">
        <v>2013</v>
      </c>
      <c r="B29" s="23">
        <v>21761.70144429746</v>
      </c>
      <c r="C29" s="23">
        <v>1561.9116664503417</v>
      </c>
      <c r="D29" s="23">
        <f t="shared" si="0"/>
        <v>23323.613110747803</v>
      </c>
      <c r="E29" s="23">
        <v>772.8605068995521</v>
      </c>
      <c r="F29" s="23">
        <v>360.3003510546</v>
      </c>
      <c r="G29" s="23">
        <f t="shared" si="1"/>
        <v>1133.160857954152</v>
      </c>
      <c r="H29" s="23">
        <v>0</v>
      </c>
      <c r="I29" s="23">
        <f t="shared" si="2"/>
        <v>22190.45225279365</v>
      </c>
      <c r="J29" s="23">
        <v>0</v>
      </c>
      <c r="K29" s="25">
        <f t="shared" si="3"/>
        <v>22190.45225279365</v>
      </c>
    </row>
    <row r="30" spans="1:11" ht="15.75" thickBot="1">
      <c r="A30" s="22">
        <v>2014</v>
      </c>
      <c r="B30" s="23">
        <v>23355.822253112245</v>
      </c>
      <c r="C30" s="23">
        <v>1672.3493500812365</v>
      </c>
      <c r="D30" s="23">
        <f t="shared" si="0"/>
        <v>25028.17160319348</v>
      </c>
      <c r="E30" s="23">
        <v>760.8316900982376</v>
      </c>
      <c r="F30" s="23">
        <v>513.3225604747</v>
      </c>
      <c r="G30" s="23">
        <f t="shared" si="1"/>
        <v>1274.1542505729376</v>
      </c>
      <c r="H30" s="23">
        <v>60.8</v>
      </c>
      <c r="I30" s="23">
        <f t="shared" si="2"/>
        <v>23693.217352620544</v>
      </c>
      <c r="J30" s="23">
        <v>0</v>
      </c>
      <c r="K30" s="25">
        <f t="shared" si="3"/>
        <v>23693.217352620544</v>
      </c>
    </row>
    <row r="31" spans="1:11" ht="15.75" thickBot="1">
      <c r="A31" s="22">
        <v>2015</v>
      </c>
      <c r="B31" s="23">
        <v>22845.770943577696</v>
      </c>
      <c r="C31" s="23">
        <v>1618.3069082118564</v>
      </c>
      <c r="D31" s="23">
        <f t="shared" si="0"/>
        <v>24464.077851789552</v>
      </c>
      <c r="E31" s="23">
        <v>747.6690384826982</v>
      </c>
      <c r="F31" s="23">
        <v>727.518663994897</v>
      </c>
      <c r="G31" s="23">
        <f t="shared" si="1"/>
        <v>1475.1877024775952</v>
      </c>
      <c r="H31" s="23">
        <v>27</v>
      </c>
      <c r="I31" s="23">
        <f t="shared" si="2"/>
        <v>22961.890149311956</v>
      </c>
      <c r="J31" s="23">
        <v>0</v>
      </c>
      <c r="K31" s="25">
        <f t="shared" si="3"/>
        <v>22961.890149311956</v>
      </c>
    </row>
    <row r="32" spans="1:11" ht="15.75" thickBot="1">
      <c r="A32" s="22">
        <v>2016</v>
      </c>
      <c r="B32" s="23">
        <v>24013.97196498151</v>
      </c>
      <c r="C32" s="23">
        <v>1687.682010094195</v>
      </c>
      <c r="D32" s="23">
        <f t="shared" si="0"/>
        <v>25701.653975075704</v>
      </c>
      <c r="E32" s="23">
        <v>718.616045975523</v>
      </c>
      <c r="F32" s="23">
        <v>1011.94238998034</v>
      </c>
      <c r="G32" s="23">
        <f t="shared" si="1"/>
        <v>1730.558435955863</v>
      </c>
      <c r="H32" s="23">
        <v>61.08</v>
      </c>
      <c r="I32" s="23">
        <f t="shared" si="2"/>
        <v>23910.01553911984</v>
      </c>
      <c r="J32" s="23">
        <v>0</v>
      </c>
      <c r="K32" s="25">
        <f t="shared" si="3"/>
        <v>23910.01553911984</v>
      </c>
    </row>
    <row r="33" spans="1:11" ht="15.75" thickBot="1">
      <c r="A33" s="22">
        <v>2017</v>
      </c>
      <c r="B33" s="23">
        <v>23523.246783847524</v>
      </c>
      <c r="C33" s="23">
        <v>1646.6731663367245</v>
      </c>
      <c r="D33" s="23">
        <f t="shared" si="0"/>
        <v>25169.91995018425</v>
      </c>
      <c r="E33" s="23">
        <v>763.721572102497</v>
      </c>
      <c r="F33" s="23">
        <v>1248.1824340007</v>
      </c>
      <c r="G33" s="23">
        <f t="shared" si="1"/>
        <v>2011.904006103197</v>
      </c>
      <c r="H33" s="23">
        <v>28</v>
      </c>
      <c r="I33" s="23">
        <f t="shared" si="2"/>
        <v>23130.015944081053</v>
      </c>
      <c r="J33" s="23">
        <v>144.02395804979824</v>
      </c>
      <c r="K33" s="25">
        <f t="shared" si="3"/>
        <v>23274.03990213085</v>
      </c>
    </row>
    <row r="34" spans="1:11" ht="15.75" thickBot="1">
      <c r="A34" s="22">
        <v>2018</v>
      </c>
      <c r="B34" s="23">
        <v>23807.818681552933</v>
      </c>
      <c r="C34" s="23">
        <v>1663.2946508701207</v>
      </c>
      <c r="D34" s="23">
        <f t="shared" si="0"/>
        <v>25471.113332423054</v>
      </c>
      <c r="E34" s="23">
        <v>951.0685230350427</v>
      </c>
      <c r="F34" s="23">
        <v>1392.04540345927</v>
      </c>
      <c r="G34" s="23">
        <f t="shared" si="1"/>
        <v>2343.1139264943126</v>
      </c>
      <c r="H34" s="23">
        <v>40</v>
      </c>
      <c r="I34" s="23">
        <f t="shared" si="2"/>
        <v>23087.999405928742</v>
      </c>
      <c r="J34" s="23">
        <v>220.6085516076564</v>
      </c>
      <c r="K34" s="25">
        <f t="shared" si="3"/>
        <v>23308.6079575364</v>
      </c>
    </row>
    <row r="35" spans="1:16" ht="15.75" thickBot="1">
      <c r="A35" s="22">
        <v>2019</v>
      </c>
      <c r="B35" s="23">
        <v>24173.97439241372</v>
      </c>
      <c r="C35" s="23">
        <v>1706.1895526286207</v>
      </c>
      <c r="D35" s="23">
        <f t="shared" si="0"/>
        <v>25880.16394504234</v>
      </c>
      <c r="E35" s="23">
        <v>1005.7884691863085</v>
      </c>
      <c r="F35" s="23">
        <v>1475.20275672308</v>
      </c>
      <c r="G35" s="23">
        <f t="shared" si="1"/>
        <v>2480.9912259093885</v>
      </c>
      <c r="H35" s="23">
        <v>52</v>
      </c>
      <c r="I35" s="23">
        <f t="shared" si="2"/>
        <v>23347.172719132952</v>
      </c>
      <c r="J35" s="23">
        <v>248.3770556350537</v>
      </c>
      <c r="K35" s="25">
        <f t="shared" si="3"/>
        <v>23595.549774768006</v>
      </c>
      <c r="P35" s="1" t="s">
        <v>0</v>
      </c>
    </row>
    <row r="36" spans="1:11" ht="15.75" thickBot="1">
      <c r="A36" s="22">
        <v>2020</v>
      </c>
      <c r="B36" s="23">
        <v>24684.19011988541</v>
      </c>
      <c r="C36" s="23">
        <v>1755.6045834178622</v>
      </c>
      <c r="D36" s="23">
        <f t="shared" si="0"/>
        <v>26439.794703303272</v>
      </c>
      <c r="E36" s="23">
        <v>1116.163031455932</v>
      </c>
      <c r="F36" s="23">
        <v>1529.98771801683</v>
      </c>
      <c r="G36" s="23">
        <f t="shared" si="1"/>
        <v>2646.150749472762</v>
      </c>
      <c r="H36" s="23">
        <v>156.31476796472</v>
      </c>
      <c r="I36" s="23">
        <f t="shared" si="2"/>
        <v>23637.32918586579</v>
      </c>
      <c r="J36" s="23">
        <v>267.280210944351</v>
      </c>
      <c r="K36" s="25">
        <f t="shared" si="3"/>
        <v>23904.60939681014</v>
      </c>
    </row>
    <row r="37" spans="1:11" ht="15.75" thickBot="1">
      <c r="A37" s="22">
        <v>2021</v>
      </c>
      <c r="B37" s="23">
        <v>25173.43304884985</v>
      </c>
      <c r="C37" s="23">
        <v>1817.7030652019203</v>
      </c>
      <c r="D37" s="23">
        <f t="shared" si="0"/>
        <v>26991.13611405177</v>
      </c>
      <c r="E37" s="23">
        <v>1156.5608445114194</v>
      </c>
      <c r="F37" s="23">
        <v>1586.40061846232</v>
      </c>
      <c r="G37" s="23">
        <f t="shared" si="1"/>
        <v>2742.9614629737393</v>
      </c>
      <c r="H37" s="23">
        <v>165.36558118516</v>
      </c>
      <c r="I37" s="23">
        <f t="shared" si="2"/>
        <v>24082.809069892868</v>
      </c>
      <c r="J37" s="23">
        <v>311.6192564082121</v>
      </c>
      <c r="K37" s="25">
        <f t="shared" si="3"/>
        <v>24394.42832630108</v>
      </c>
    </row>
    <row r="38" spans="1:11" ht="15.75" thickBot="1">
      <c r="A38" s="22">
        <v>2022</v>
      </c>
      <c r="B38" s="23">
        <v>25681.615625666287</v>
      </c>
      <c r="C38" s="23">
        <v>1883.8869128056176</v>
      </c>
      <c r="D38" s="23">
        <f t="shared" si="0"/>
        <v>27565.502538471905</v>
      </c>
      <c r="E38" s="23">
        <v>1196.745744186008</v>
      </c>
      <c r="F38" s="23">
        <v>1633.99915683832</v>
      </c>
      <c r="G38" s="23">
        <f t="shared" si="1"/>
        <v>2830.744901024328</v>
      </c>
      <c r="H38" s="23">
        <v>172.64680772692</v>
      </c>
      <c r="I38" s="23">
        <f t="shared" si="2"/>
        <v>24562.110829720656</v>
      </c>
      <c r="J38" s="23">
        <v>310.2228918879118</v>
      </c>
      <c r="K38" s="25">
        <f t="shared" si="3"/>
        <v>24872.333721608567</v>
      </c>
    </row>
    <row r="39" spans="1:11" ht="15.75" thickBot="1">
      <c r="A39" s="22">
        <v>2023</v>
      </c>
      <c r="B39" s="23">
        <v>26266.64050109491</v>
      </c>
      <c r="C39" s="23">
        <v>1955.4520815308715</v>
      </c>
      <c r="D39" s="23">
        <f t="shared" si="0"/>
        <v>28222.09258262578</v>
      </c>
      <c r="E39" s="23">
        <v>1236.7085631108835</v>
      </c>
      <c r="F39" s="23">
        <v>1688.86413698748</v>
      </c>
      <c r="G39" s="23">
        <f t="shared" si="1"/>
        <v>2925.5727000983634</v>
      </c>
      <c r="H39" s="23">
        <v>201.4601751516</v>
      </c>
      <c r="I39" s="23">
        <f t="shared" si="2"/>
        <v>25095.059707375818</v>
      </c>
      <c r="J39" s="23">
        <v>298.7200234643169</v>
      </c>
      <c r="K39" s="25">
        <f t="shared" si="3"/>
        <v>25393.779730840135</v>
      </c>
    </row>
    <row r="40" spans="1:11" ht="15.75" thickBot="1">
      <c r="A40" s="22">
        <v>2024</v>
      </c>
      <c r="B40" s="23">
        <v>26715.562105622008</v>
      </c>
      <c r="C40" s="23">
        <v>2023.0878863687285</v>
      </c>
      <c r="D40" s="23">
        <f t="shared" si="0"/>
        <v>28738.649991990736</v>
      </c>
      <c r="E40" s="23">
        <v>1275.9594708736272</v>
      </c>
      <c r="F40" s="23">
        <v>1734.25199108657</v>
      </c>
      <c r="G40" s="23">
        <f t="shared" si="1"/>
        <v>3010.211461960197</v>
      </c>
      <c r="H40" s="23">
        <v>144.65518067024</v>
      </c>
      <c r="I40" s="23">
        <f t="shared" si="2"/>
        <v>25583.7833493603</v>
      </c>
      <c r="J40" s="23">
        <v>355.94010185678417</v>
      </c>
      <c r="K40" s="25">
        <f t="shared" si="3"/>
        <v>25939.723451217083</v>
      </c>
    </row>
    <row r="41" spans="1:11" ht="15.75" thickBot="1">
      <c r="A41" s="22">
        <v>2025</v>
      </c>
      <c r="B41" s="23">
        <v>27141.884973396813</v>
      </c>
      <c r="C41" s="23">
        <v>2085.2977506102507</v>
      </c>
      <c r="D41" s="23">
        <f t="shared" si="0"/>
        <v>29227.182724007063</v>
      </c>
      <c r="E41" s="23">
        <v>1314.8855421178366</v>
      </c>
      <c r="F41" s="23">
        <v>1791.1180151829</v>
      </c>
      <c r="G41" s="23">
        <f t="shared" si="1"/>
        <v>3106.0035573007367</v>
      </c>
      <c r="H41" s="23">
        <v>170.93036891056</v>
      </c>
      <c r="I41" s="23">
        <f t="shared" si="2"/>
        <v>25950.248797795764</v>
      </c>
      <c r="J41" s="23">
        <v>385.2287165018679</v>
      </c>
      <c r="K41" s="25">
        <f t="shared" si="3"/>
        <v>26335.477514297632</v>
      </c>
    </row>
    <row r="42" spans="1:11" ht="15.75" thickBot="1">
      <c r="A42" s="22">
        <v>2026</v>
      </c>
      <c r="B42" s="23">
        <v>27540.782471887636</v>
      </c>
      <c r="C42" s="23">
        <v>2133.068022947453</v>
      </c>
      <c r="D42" s="23">
        <f t="shared" si="0"/>
        <v>29673.85049483509</v>
      </c>
      <c r="E42" s="23">
        <v>1353.2973431786968</v>
      </c>
      <c r="F42" s="23">
        <v>1852.61938055676</v>
      </c>
      <c r="G42" s="23">
        <f t="shared" si="1"/>
        <v>3205.916723735457</v>
      </c>
      <c r="H42" s="23">
        <v>182.89967956092</v>
      </c>
      <c r="I42" s="23">
        <f t="shared" si="2"/>
        <v>26285.034091538713</v>
      </c>
      <c r="J42" s="23">
        <v>402.60225806637754</v>
      </c>
      <c r="K42" s="25">
        <f t="shared" si="3"/>
        <v>26687.63634960509</v>
      </c>
    </row>
    <row r="43" spans="1:11" ht="15.75" thickBot="1">
      <c r="A43" s="22">
        <v>2027</v>
      </c>
      <c r="B43" s="23">
        <v>27940.111165196933</v>
      </c>
      <c r="C43" s="23">
        <v>2191.3211402471643</v>
      </c>
      <c r="D43" s="23">
        <f t="shared" si="0"/>
        <v>30131.432305444097</v>
      </c>
      <c r="E43" s="23">
        <v>1391.6024288149843</v>
      </c>
      <c r="F43" s="23">
        <v>1919.28598060815</v>
      </c>
      <c r="G43" s="23">
        <f t="shared" si="1"/>
        <v>3310.8884094231344</v>
      </c>
      <c r="H43" s="23">
        <v>206.0160172556</v>
      </c>
      <c r="I43" s="23">
        <f t="shared" si="2"/>
        <v>26614.527878765366</v>
      </c>
      <c r="J43" s="23">
        <v>423.47993230310385</v>
      </c>
      <c r="K43" s="25">
        <f t="shared" si="3"/>
        <v>27038.00781106847</v>
      </c>
    </row>
    <row r="44" spans="1:12" ht="15.75" thickBot="1">
      <c r="A44" s="22">
        <v>2028</v>
      </c>
      <c r="B44" s="23">
        <v>28324.319829837208</v>
      </c>
      <c r="C44" s="23">
        <v>2240.8251655268177</v>
      </c>
      <c r="D44" s="23">
        <f t="shared" si="0"/>
        <v>30565.144995364026</v>
      </c>
      <c r="E44" s="23">
        <v>1429.8042790697366</v>
      </c>
      <c r="F44" s="23">
        <v>1997.18225380757</v>
      </c>
      <c r="G44" s="23">
        <f t="shared" si="1"/>
        <v>3426.9865328773067</v>
      </c>
      <c r="H44" s="23">
        <v>231.7772120408</v>
      </c>
      <c r="I44" s="23">
        <f t="shared" si="2"/>
        <v>26906.381250445917</v>
      </c>
      <c r="J44" s="23">
        <v>429.28475805484413</v>
      </c>
      <c r="K44" s="25">
        <f t="shared" si="3"/>
        <v>27335.66600850076</v>
      </c>
      <c r="L44" s="1" t="s">
        <v>0</v>
      </c>
    </row>
    <row r="45" spans="1:11" ht="15.75" thickBot="1">
      <c r="A45" s="22">
        <v>2029</v>
      </c>
      <c r="B45" s="23">
        <v>28685.05069574141</v>
      </c>
      <c r="C45" s="23">
        <v>2298.7609552770737</v>
      </c>
      <c r="D45" s="23">
        <f t="shared" si="0"/>
        <v>30983.811651018485</v>
      </c>
      <c r="E45" s="23">
        <v>1467.854472180789</v>
      </c>
      <c r="F45" s="23">
        <v>2069.79161879479</v>
      </c>
      <c r="G45" s="23">
        <f t="shared" si="1"/>
        <v>3537.6460909755788</v>
      </c>
      <c r="H45" s="23">
        <v>186.32636271944</v>
      </c>
      <c r="I45" s="23">
        <f t="shared" si="2"/>
        <v>27259.83919732347</v>
      </c>
      <c r="J45" s="23">
        <v>485.4751272422218</v>
      </c>
      <c r="K45" s="25">
        <f t="shared" si="3"/>
        <v>27745.31432456569</v>
      </c>
    </row>
    <row r="46" spans="1:11" ht="15.75" thickBot="1">
      <c r="A46" s="22">
        <v>2030</v>
      </c>
      <c r="B46" s="23">
        <v>29052.27792835944</v>
      </c>
      <c r="C46" s="23">
        <v>2363.585330697635</v>
      </c>
      <c r="D46" s="23">
        <f t="shared" si="0"/>
        <v>31415.863259057074</v>
      </c>
      <c r="E46" s="23">
        <v>1504.7051779617136</v>
      </c>
      <c r="F46" s="23">
        <v>2151.60443014613</v>
      </c>
      <c r="G46" s="23">
        <f t="shared" si="1"/>
        <v>3656.309608107844</v>
      </c>
      <c r="H46" s="23">
        <v>166.88834143616</v>
      </c>
      <c r="I46" s="23">
        <f t="shared" si="2"/>
        <v>27592.66530951307</v>
      </c>
      <c r="J46" s="23">
        <v>514.3685577239557</v>
      </c>
      <c r="K46" s="25">
        <f t="shared" si="3"/>
        <v>28107.033867237027</v>
      </c>
    </row>
    <row r="47" spans="1:11" ht="15">
      <c r="A47" s="31" t="s">
        <v>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1" ht="13.5" customHeight="1">
      <c r="A48" s="31" t="s">
        <v>72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1" ht="13.5" customHeight="1">
      <c r="A49" s="24" t="s">
        <v>73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</row>
    <row r="50" ht="13.5" customHeight="1">
      <c r="A50" s="20"/>
    </row>
    <row r="51" spans="1:11" ht="15.75">
      <c r="A51" s="32" t="s">
        <v>23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">
      <c r="A52" s="19" t="s">
        <v>24</v>
      </c>
      <c r="B52" s="12">
        <f>EXP((LN(B16/B6)/10))-1</f>
        <v>0.009770755952599464</v>
      </c>
      <c r="C52" s="12">
        <f>EXP((LN(C16/C6)/10))-1</f>
        <v>0.00993167317340582</v>
      </c>
      <c r="D52" s="12">
        <f>EXP((LN(D16/D6)/10))-1</f>
        <v>0.00978178003962693</v>
      </c>
      <c r="E52" s="12">
        <f>EXP((LN(E16/E6)/10))-1</f>
        <v>0.0056346348375324595</v>
      </c>
      <c r="F52" s="13" t="s">
        <v>46</v>
      </c>
      <c r="G52" s="12">
        <f>EXP((LN(G16/G6)/10))-1</f>
        <v>0.005704877912837469</v>
      </c>
      <c r="H52" s="13" t="s">
        <v>46</v>
      </c>
      <c r="I52" s="12">
        <f>EXP((LN(I16/I6)/10))-1</f>
        <v>0.009890906760648965</v>
      </c>
      <c r="J52" s="12"/>
      <c r="K52" s="12">
        <f>EXP((LN(K16/K6)/10))-1</f>
        <v>0.009890906760648965</v>
      </c>
    </row>
    <row r="53" spans="1:11" ht="15">
      <c r="A53" s="19" t="s">
        <v>74</v>
      </c>
      <c r="B53" s="12">
        <f aca="true" t="shared" si="4" ref="B53:G53">EXP((LN(B33/B16)/17))-1</f>
        <v>0.012790248712573282</v>
      </c>
      <c r="C53" s="12">
        <f t="shared" si="4"/>
        <v>0.009799881256435938</v>
      </c>
      <c r="D53" s="12">
        <f t="shared" si="4"/>
        <v>0.012589672650621386</v>
      </c>
      <c r="E53" s="12">
        <f t="shared" si="4"/>
        <v>0.023056193517321688</v>
      </c>
      <c r="F53" s="12">
        <f t="shared" si="4"/>
        <v>0.6146503859826031</v>
      </c>
      <c r="G53" s="12">
        <f t="shared" si="4"/>
        <v>0.0829965388081757</v>
      </c>
      <c r="H53" s="13" t="s">
        <v>46</v>
      </c>
      <c r="I53" s="12">
        <f>EXP((LN(I33/I16)/17))-1</f>
        <v>0.00909964211886316</v>
      </c>
      <c r="J53" s="12"/>
      <c r="K53" s="12">
        <f>EXP((LN(K33/K16)/17))-1</f>
        <v>0.009468173618190523</v>
      </c>
    </row>
    <row r="54" spans="1:11" ht="15">
      <c r="A54" s="19" t="s">
        <v>75</v>
      </c>
      <c r="B54" s="12">
        <f aca="true" t="shared" si="5" ref="B54:I54">EXP((LN(B36/B33)/3))-1</f>
        <v>0.0161875567116041</v>
      </c>
      <c r="C54" s="12">
        <f t="shared" si="5"/>
        <v>0.021581687190530774</v>
      </c>
      <c r="D54" s="12">
        <f t="shared" si="5"/>
        <v>0.01654220571665066</v>
      </c>
      <c r="E54" s="12">
        <f t="shared" si="5"/>
        <v>0.1348301322242389</v>
      </c>
      <c r="F54" s="12">
        <f t="shared" si="5"/>
        <v>0.07021235263818615</v>
      </c>
      <c r="G54" s="12">
        <f t="shared" si="5"/>
        <v>0.0956431021259243</v>
      </c>
      <c r="H54" s="12">
        <f t="shared" si="5"/>
        <v>0.7739743102212944</v>
      </c>
      <c r="I54" s="12">
        <f t="shared" si="5"/>
        <v>0.007258228164261915</v>
      </c>
      <c r="J54" s="12"/>
      <c r="K54" s="12">
        <f>EXP((LN(K36/K33)/3))-1</f>
        <v>0.008950730348440183</v>
      </c>
    </row>
    <row r="55" spans="1:11" ht="15">
      <c r="A55" s="19" t="s">
        <v>76</v>
      </c>
      <c r="B55" s="12">
        <f aca="true" t="shared" si="6" ref="B55:I55">EXP((LN(B46/B33)/13))-1</f>
        <v>0.016371626825093077</v>
      </c>
      <c r="C55" s="12">
        <f t="shared" si="6"/>
        <v>0.02819181999990117</v>
      </c>
      <c r="D55" s="12">
        <f t="shared" si="6"/>
        <v>0.017197224342387685</v>
      </c>
      <c r="E55" s="12">
        <f t="shared" si="6"/>
        <v>0.05354988596365762</v>
      </c>
      <c r="F55" s="12">
        <f t="shared" si="6"/>
        <v>0.04277618673530714</v>
      </c>
      <c r="G55" s="12">
        <f t="shared" si="6"/>
        <v>0.047023894421260426</v>
      </c>
      <c r="H55" s="12">
        <f t="shared" si="6"/>
        <v>0.14719170341278498</v>
      </c>
      <c r="I55" s="12">
        <f t="shared" si="6"/>
        <v>0.01366317824251917</v>
      </c>
      <c r="J55" s="12"/>
      <c r="K55" s="12">
        <f>EXP((LN(K46/K33)/13))-1</f>
        <v>0.014619783994167523</v>
      </c>
    </row>
    <row r="56" ht="13.5" customHeight="1">
      <c r="A56" s="20"/>
    </row>
  </sheetData>
  <sheetProtection/>
  <mergeCells count="6">
    <mergeCell ref="A1:K1"/>
    <mergeCell ref="A2:L2"/>
    <mergeCell ref="A3:K3"/>
    <mergeCell ref="A47:K47"/>
    <mergeCell ref="A48:K48"/>
    <mergeCell ref="A51:K51"/>
  </mergeCells>
  <printOptions horizontalCentered="1"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80" zoomScaleNormal="80" zoomScalePageLayoutView="0" workbookViewId="0" topLeftCell="A1">
      <selection activeCell="A1" sqref="A1:F1"/>
    </sheetView>
  </sheetViews>
  <sheetFormatPr defaultColWidth="9.140625" defaultRowHeight="15"/>
  <cols>
    <col min="1" max="1" width="14.28125" style="1" bestFit="1" customWidth="1"/>
    <col min="2" max="2" width="17.140625" style="1" bestFit="1" customWidth="1"/>
    <col min="3" max="3" width="14.28125" style="1" bestFit="1" customWidth="1"/>
    <col min="4" max="4" width="17.140625" style="1" bestFit="1" customWidth="1"/>
    <col min="5" max="5" width="20.00390625" style="1" bestFit="1" customWidth="1"/>
    <col min="6" max="16384" width="9.140625" style="1" customWidth="1"/>
  </cols>
  <sheetData>
    <row r="1" spans="1:6" ht="15.75" customHeight="1">
      <c r="A1" s="28" t="s">
        <v>61</v>
      </c>
      <c r="B1" s="28"/>
      <c r="C1" s="28"/>
      <c r="D1" s="28"/>
      <c r="E1" s="28"/>
      <c r="F1" s="28"/>
    </row>
    <row r="2" spans="1:9" ht="15.75" customHeight="1">
      <c r="A2" s="28" t="s">
        <v>68</v>
      </c>
      <c r="B2" s="28"/>
      <c r="C2" s="28"/>
      <c r="D2" s="28"/>
      <c r="E2" s="28"/>
      <c r="F2" s="28"/>
      <c r="G2" s="28"/>
      <c r="H2" s="28"/>
      <c r="I2" s="28"/>
    </row>
    <row r="3" spans="1:6" ht="15.75" customHeight="1">
      <c r="A3" s="28" t="s">
        <v>37</v>
      </c>
      <c r="B3" s="28"/>
      <c r="C3" s="28"/>
      <c r="D3" s="28"/>
      <c r="E3" s="28"/>
      <c r="F3" s="28"/>
    </row>
    <row r="4" ht="13.5" customHeight="1" thickBot="1">
      <c r="A4" s="4"/>
    </row>
    <row r="5" spans="1:5" ht="27" thickBot="1">
      <c r="A5" s="5" t="s">
        <v>11</v>
      </c>
      <c r="B5" s="5" t="s">
        <v>38</v>
      </c>
      <c r="C5" s="5" t="s">
        <v>39</v>
      </c>
      <c r="D5" s="5" t="s">
        <v>40</v>
      </c>
      <c r="E5" s="5" t="s">
        <v>41</v>
      </c>
    </row>
    <row r="6" spans="1:8" ht="15.75" thickBot="1">
      <c r="A6" s="6">
        <v>2017</v>
      </c>
      <c r="B6" s="7">
        <f>'Form 1.4'!K33</f>
        <v>23274.03990213085</v>
      </c>
      <c r="C6" s="10">
        <v>24609.766178869853</v>
      </c>
      <c r="D6" s="10">
        <v>25588.761990681185</v>
      </c>
      <c r="E6" s="10">
        <v>25827.282354990155</v>
      </c>
      <c r="F6" s="16"/>
      <c r="G6" s="16"/>
      <c r="H6" s="16"/>
    </row>
    <row r="7" spans="1:8" ht="15.75" thickBot="1">
      <c r="A7" s="6">
        <v>2018</v>
      </c>
      <c r="B7" s="7">
        <f>'Form 1.4'!K34</f>
        <v>23308.6079575364</v>
      </c>
      <c r="C7" s="10">
        <v>24642.380429884674</v>
      </c>
      <c r="D7" s="10">
        <v>25617.621601988703</v>
      </c>
      <c r="E7" s="10">
        <v>25859.299294250148</v>
      </c>
      <c r="F7" s="16"/>
      <c r="G7" s="16"/>
      <c r="H7" s="16"/>
    </row>
    <row r="8" spans="1:8" ht="15.75" thickBot="1">
      <c r="A8" s="6">
        <v>2019</v>
      </c>
      <c r="B8" s="7">
        <f>'Form 1.4'!K35</f>
        <v>23595.549774768006</v>
      </c>
      <c r="C8" s="10">
        <v>24950.420787589777</v>
      </c>
      <c r="D8" s="10">
        <v>25937.294593651855</v>
      </c>
      <c r="E8" s="10">
        <v>26178.554437518425</v>
      </c>
      <c r="F8" s="16"/>
      <c r="G8" s="16"/>
      <c r="H8" s="16"/>
    </row>
    <row r="9" spans="1:8" ht="15.75" thickBot="1">
      <c r="A9" s="6">
        <v>2020</v>
      </c>
      <c r="B9" s="7">
        <f>'Form 1.4'!K36</f>
        <v>23904.60939681014</v>
      </c>
      <c r="C9" s="10">
        <v>25276.922977499038</v>
      </c>
      <c r="D9" s="10">
        <v>26274.84343998504</v>
      </c>
      <c r="E9" s="10">
        <v>26519.50890347053</v>
      </c>
      <c r="F9" s="16"/>
      <c r="G9" s="16"/>
      <c r="H9" s="16"/>
    </row>
    <row r="10" spans="1:8" ht="15.75" thickBot="1">
      <c r="A10" s="6">
        <v>2021</v>
      </c>
      <c r="B10" s="7">
        <f>'Form 1.4'!K37</f>
        <v>24394.42832630108</v>
      </c>
      <c r="C10" s="10">
        <v>25793.330027402597</v>
      </c>
      <c r="D10" s="10">
        <v>26811.923111799562</v>
      </c>
      <c r="E10" s="10">
        <v>27063.530467504926</v>
      </c>
      <c r="F10" s="16"/>
      <c r="G10" s="16"/>
      <c r="H10" s="16"/>
    </row>
    <row r="11" spans="1:8" ht="15.75" thickBot="1">
      <c r="A11" s="6">
        <v>2022</v>
      </c>
      <c r="B11" s="7">
        <f>'Form 1.4'!K38</f>
        <v>24872.333721608567</v>
      </c>
      <c r="C11" s="10">
        <v>26296.371041476534</v>
      </c>
      <c r="D11" s="10">
        <v>27334.592600877837</v>
      </c>
      <c r="E11" s="10">
        <v>27593.29127598617</v>
      </c>
      <c r="F11" s="16"/>
      <c r="G11" s="16"/>
      <c r="H11" s="16"/>
    </row>
    <row r="12" spans="1:8" ht="15.75" thickBot="1">
      <c r="A12" s="6">
        <v>2023</v>
      </c>
      <c r="B12" s="7">
        <f>'Form 1.4'!K39</f>
        <v>25393.779730840135</v>
      </c>
      <c r="C12" s="10">
        <v>26845.75681367435</v>
      </c>
      <c r="D12" s="10">
        <v>27907.498803306375</v>
      </c>
      <c r="E12" s="10">
        <v>28172.59770078061</v>
      </c>
      <c r="F12" s="16"/>
      <c r="G12" s="16"/>
      <c r="H12" s="16"/>
    </row>
    <row r="13" spans="1:8" ht="15.75" thickBot="1">
      <c r="A13" s="6">
        <v>2024</v>
      </c>
      <c r="B13" s="7">
        <f>'Form 1.4'!K40</f>
        <v>25939.723451217083</v>
      </c>
      <c r="C13" s="10">
        <v>27430.45905661637</v>
      </c>
      <c r="D13" s="10">
        <v>28511.653293426993</v>
      </c>
      <c r="E13" s="10">
        <v>28780.713906180987</v>
      </c>
      <c r="F13" s="16"/>
      <c r="G13" s="16"/>
      <c r="H13" s="16"/>
    </row>
    <row r="14" spans="1:8" ht="15.75" thickBot="1">
      <c r="A14" s="6">
        <v>2025</v>
      </c>
      <c r="B14" s="7">
        <f>'Form 1.4'!K41</f>
        <v>26335.477514297632</v>
      </c>
      <c r="C14" s="10">
        <v>27843.25866061347</v>
      </c>
      <c r="D14" s="10">
        <v>28943.97419633348</v>
      </c>
      <c r="E14" s="10">
        <v>29216.982006121783</v>
      </c>
      <c r="F14" s="16"/>
      <c r="G14" s="16"/>
      <c r="H14" s="16"/>
    </row>
    <row r="15" spans="1:8" ht="15.75" thickBot="1">
      <c r="A15" s="6">
        <v>2026</v>
      </c>
      <c r="B15" s="7">
        <f>'Form 1.4'!K42</f>
        <v>26687.63634960509</v>
      </c>
      <c r="C15" s="10">
        <v>28214.369742089766</v>
      </c>
      <c r="D15" s="10">
        <v>29329.44739386656</v>
      </c>
      <c r="E15" s="10">
        <v>29604.533435150897</v>
      </c>
      <c r="F15" s="16"/>
      <c r="G15" s="16"/>
      <c r="H15" s="16"/>
    </row>
    <row r="16" spans="1:8" ht="15.75" thickBot="1">
      <c r="A16" s="6">
        <v>2027</v>
      </c>
      <c r="B16" s="7">
        <f>'Form 1.4'!K43</f>
        <v>27038.00781106847</v>
      </c>
      <c r="C16" s="10">
        <v>28584.900012645372</v>
      </c>
      <c r="D16" s="10">
        <v>29714.820091209564</v>
      </c>
      <c r="E16" s="10">
        <v>29995.030229117678</v>
      </c>
      <c r="F16" s="16"/>
      <c r="G16" s="16"/>
      <c r="H16" s="16"/>
    </row>
    <row r="17" spans="1:8" ht="15.75" thickBot="1">
      <c r="A17" s="6">
        <v>2028</v>
      </c>
      <c r="B17" s="7">
        <f>'Form 1.4'!K44</f>
        <v>27335.66600850076</v>
      </c>
      <c r="C17" s="10">
        <v>28898.44171028231</v>
      </c>
      <c r="D17" s="10">
        <v>30040.353998804425</v>
      </c>
      <c r="E17" s="10">
        <v>30321.406058048316</v>
      </c>
      <c r="F17" s="16"/>
      <c r="G17" s="16"/>
      <c r="H17" s="16"/>
    </row>
    <row r="18" spans="1:8" ht="14.25" customHeight="1" thickBot="1">
      <c r="A18" s="6">
        <v>2029</v>
      </c>
      <c r="B18" s="7">
        <f>'Form 1.4'!K45</f>
        <v>27745.31432456569</v>
      </c>
      <c r="C18" s="10">
        <v>29331.50955577897</v>
      </c>
      <c r="D18" s="10">
        <v>30490.53437581729</v>
      </c>
      <c r="E18" s="10">
        <v>30775.798240354678</v>
      </c>
      <c r="G18" s="16"/>
      <c r="H18" s="16"/>
    </row>
    <row r="19" spans="1:8" ht="15.75" thickBot="1">
      <c r="A19" s="6">
        <v>2030</v>
      </c>
      <c r="B19" s="7">
        <f>'Form 1.4'!K46</f>
        <v>28107.033867237027</v>
      </c>
      <c r="C19" s="10">
        <v>29713.90854748844</v>
      </c>
      <c r="D19" s="10">
        <v>30888.043736180174</v>
      </c>
      <c r="E19" s="10">
        <v>31177.026625609986</v>
      </c>
      <c r="G19" s="16"/>
      <c r="H19" s="16"/>
    </row>
  </sheetData>
  <sheetProtection/>
  <mergeCells count="3">
    <mergeCell ref="A1:F1"/>
    <mergeCell ref="A3:F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5"/>
  <sheetViews>
    <sheetView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6" width="14.28125" style="1" bestFit="1" customWidth="1"/>
    <col min="7" max="7" width="11.421875" style="1" bestFit="1" customWidth="1"/>
    <col min="8" max="8" width="14.28125" style="1" bestFit="1" customWidth="1"/>
    <col min="9" max="16384" width="9.140625" style="1" customWidth="1"/>
  </cols>
  <sheetData>
    <row r="1" spans="1:8" ht="15.75" customHeight="1">
      <c r="A1" s="28" t="s">
        <v>62</v>
      </c>
      <c r="B1" s="28"/>
      <c r="C1" s="28"/>
      <c r="D1" s="28"/>
      <c r="E1" s="28"/>
      <c r="F1" s="28"/>
      <c r="G1" s="28"/>
      <c r="H1" s="28"/>
    </row>
    <row r="2" spans="1:9" ht="15.75" customHeight="1">
      <c r="A2" s="28" t="s">
        <v>68</v>
      </c>
      <c r="B2" s="30"/>
      <c r="C2" s="30"/>
      <c r="D2" s="30"/>
      <c r="E2" s="30"/>
      <c r="F2" s="30"/>
      <c r="G2" s="30"/>
      <c r="H2" s="30"/>
      <c r="I2" s="30"/>
    </row>
    <row r="3" spans="1:8" ht="15.75" customHeight="1">
      <c r="A3" s="30" t="s">
        <v>42</v>
      </c>
      <c r="B3" s="30"/>
      <c r="C3" s="30"/>
      <c r="D3" s="30"/>
      <c r="E3" s="30"/>
      <c r="F3" s="30"/>
      <c r="G3" s="30"/>
      <c r="H3" s="30"/>
    </row>
    <row r="4" ht="13.5" customHeight="1" thickBot="1">
      <c r="A4" s="4"/>
    </row>
    <row r="5" spans="1:8" ht="27" thickBot="1">
      <c r="A5" s="5" t="s">
        <v>11</v>
      </c>
      <c r="B5" s="5" t="s">
        <v>12</v>
      </c>
      <c r="C5" s="5" t="s">
        <v>14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21</v>
      </c>
    </row>
    <row r="6" spans="1:8" ht="15.75" thickBot="1">
      <c r="A6" s="6">
        <v>1990</v>
      </c>
      <c r="B6" s="7">
        <v>0</v>
      </c>
      <c r="C6" s="7">
        <v>184.963</v>
      </c>
      <c r="D6" s="7">
        <v>2343.495</v>
      </c>
      <c r="E6" s="7">
        <v>256.455699265368</v>
      </c>
      <c r="F6" s="7">
        <v>0</v>
      </c>
      <c r="G6" s="7">
        <v>191.351</v>
      </c>
      <c r="H6" s="7">
        <f>SUM(B6:G6)</f>
        <v>2976.264699265368</v>
      </c>
    </row>
    <row r="7" spans="1:8" ht="15.75" thickBot="1">
      <c r="A7" s="6">
        <v>1991</v>
      </c>
      <c r="B7" s="7">
        <v>0</v>
      </c>
      <c r="C7" s="7">
        <v>154.773</v>
      </c>
      <c r="D7" s="7">
        <v>2351.459</v>
      </c>
      <c r="E7" s="7">
        <v>277.86736728059395</v>
      </c>
      <c r="F7" s="7">
        <v>0</v>
      </c>
      <c r="G7" s="7">
        <v>230.945</v>
      </c>
      <c r="H7" s="7">
        <f aca="true" t="shared" si="0" ref="H7:H46">SUM(B7:G7)</f>
        <v>3015.044367280594</v>
      </c>
    </row>
    <row r="8" spans="1:8" ht="15.75" thickBot="1">
      <c r="A8" s="6">
        <v>1992</v>
      </c>
      <c r="B8" s="7">
        <v>0</v>
      </c>
      <c r="C8" s="7">
        <v>206.52</v>
      </c>
      <c r="D8" s="7">
        <v>2319.163</v>
      </c>
      <c r="E8" s="7">
        <v>279.2302681002101</v>
      </c>
      <c r="F8" s="7">
        <v>0</v>
      </c>
      <c r="G8" s="7">
        <v>204.73600000000002</v>
      </c>
      <c r="H8" s="7">
        <f t="shared" si="0"/>
        <v>3009.64926810021</v>
      </c>
    </row>
    <row r="9" spans="1:8" ht="15.75" thickBot="1">
      <c r="A9" s="6">
        <v>1993</v>
      </c>
      <c r="B9" s="7">
        <v>0</v>
      </c>
      <c r="C9" s="7">
        <v>203.985</v>
      </c>
      <c r="D9" s="7">
        <v>2383.611</v>
      </c>
      <c r="E9" s="7">
        <v>206.94386262838918</v>
      </c>
      <c r="F9" s="7">
        <v>0</v>
      </c>
      <c r="G9" s="7">
        <v>268.85900000000004</v>
      </c>
      <c r="H9" s="7">
        <f t="shared" si="0"/>
        <v>3063.398862628389</v>
      </c>
    </row>
    <row r="10" spans="1:8" ht="15.75" thickBot="1">
      <c r="A10" s="6">
        <v>1994</v>
      </c>
      <c r="B10" s="7">
        <v>0</v>
      </c>
      <c r="C10" s="7">
        <v>168.89</v>
      </c>
      <c r="D10" s="7">
        <v>2406.9139999999998</v>
      </c>
      <c r="E10" s="7">
        <v>215.4609848436678</v>
      </c>
      <c r="F10" s="7">
        <v>0</v>
      </c>
      <c r="G10" s="7">
        <v>302.62</v>
      </c>
      <c r="H10" s="7">
        <f t="shared" si="0"/>
        <v>3093.8849848436676</v>
      </c>
    </row>
    <row r="11" spans="1:8" ht="15.75" thickBot="1">
      <c r="A11" s="6">
        <v>1995</v>
      </c>
      <c r="B11" s="7">
        <v>0.00658359838804562</v>
      </c>
      <c r="C11" s="7">
        <v>155.80936172957212</v>
      </c>
      <c r="D11" s="7">
        <v>2388.085</v>
      </c>
      <c r="E11" s="7">
        <v>174.87349107213362</v>
      </c>
      <c r="F11" s="7">
        <v>0</v>
      </c>
      <c r="G11" s="7">
        <v>302.62</v>
      </c>
      <c r="H11" s="7">
        <f t="shared" si="0"/>
        <v>3021.3944364000936</v>
      </c>
    </row>
    <row r="12" spans="1:8" ht="15.75" thickBot="1">
      <c r="A12" s="6">
        <v>1996</v>
      </c>
      <c r="B12" s="7">
        <v>0.0111869870043161</v>
      </c>
      <c r="C12" s="7">
        <v>154.30310296967673</v>
      </c>
      <c r="D12" s="7">
        <v>2380.8920000000003</v>
      </c>
      <c r="E12" s="7">
        <v>174.77219536765372</v>
      </c>
      <c r="F12" s="7">
        <v>0</v>
      </c>
      <c r="G12" s="7">
        <v>302.62</v>
      </c>
      <c r="H12" s="7">
        <f t="shared" si="0"/>
        <v>3012.598485324335</v>
      </c>
    </row>
    <row r="13" spans="1:8" ht="15.75" thickBot="1">
      <c r="A13" s="6">
        <v>1997</v>
      </c>
      <c r="B13" s="7">
        <v>0.0111310520692946</v>
      </c>
      <c r="C13" s="7">
        <v>163.89997245482834</v>
      </c>
      <c r="D13" s="7">
        <v>2536.0420000000004</v>
      </c>
      <c r="E13" s="7">
        <v>188.9829414431652</v>
      </c>
      <c r="F13" s="7">
        <v>0</v>
      </c>
      <c r="G13" s="7">
        <v>305.54400000000004</v>
      </c>
      <c r="H13" s="7">
        <f t="shared" si="0"/>
        <v>3194.480044950063</v>
      </c>
    </row>
    <row r="14" spans="1:8" ht="15.75" thickBot="1">
      <c r="A14" s="6">
        <v>1998</v>
      </c>
      <c r="B14" s="7">
        <v>0.02193101741821441</v>
      </c>
      <c r="C14" s="7">
        <v>161.05328742755904</v>
      </c>
      <c r="D14" s="7">
        <v>2535.1440000000002</v>
      </c>
      <c r="E14" s="7">
        <v>204.44066699665115</v>
      </c>
      <c r="F14" s="7">
        <v>0</v>
      </c>
      <c r="G14" s="7">
        <v>296.917</v>
      </c>
      <c r="H14" s="7">
        <f t="shared" si="0"/>
        <v>3197.5768854416283</v>
      </c>
    </row>
    <row r="15" spans="1:8" ht="15.75" thickBot="1">
      <c r="A15" s="6">
        <v>1999</v>
      </c>
      <c r="B15" s="7">
        <v>0.124671067999784</v>
      </c>
      <c r="C15" s="7">
        <v>177.6918861753474</v>
      </c>
      <c r="D15" s="7">
        <v>2563.049</v>
      </c>
      <c r="E15" s="7">
        <v>220.68565838101898</v>
      </c>
      <c r="F15" s="7">
        <v>0</v>
      </c>
      <c r="G15" s="7">
        <v>328.866</v>
      </c>
      <c r="H15" s="7">
        <f t="shared" si="0"/>
        <v>3290.4172156243662</v>
      </c>
    </row>
    <row r="16" spans="1:8" ht="15.75" thickBot="1">
      <c r="A16" s="6">
        <v>2000</v>
      </c>
      <c r="B16" s="7">
        <v>0.31932328480236133</v>
      </c>
      <c r="C16" s="7">
        <v>170.6234350941844</v>
      </c>
      <c r="D16" s="7">
        <v>2469.177</v>
      </c>
      <c r="E16" s="7">
        <v>191.1140989099766</v>
      </c>
      <c r="F16" s="7">
        <v>0</v>
      </c>
      <c r="G16" s="7">
        <v>325.536</v>
      </c>
      <c r="H16" s="7">
        <f t="shared" si="0"/>
        <v>3156.7698572889635</v>
      </c>
    </row>
    <row r="17" spans="1:8" ht="15.75" thickBot="1">
      <c r="A17" s="6">
        <v>2001</v>
      </c>
      <c r="B17" s="7">
        <v>0.8871813712723484</v>
      </c>
      <c r="C17" s="7">
        <v>76.5874076627665</v>
      </c>
      <c r="D17" s="7">
        <v>2783.8430000000008</v>
      </c>
      <c r="E17" s="7">
        <v>645.085</v>
      </c>
      <c r="F17" s="7">
        <v>0</v>
      </c>
      <c r="G17" s="7">
        <v>193.394</v>
      </c>
      <c r="H17" s="7">
        <f t="shared" si="0"/>
        <v>3699.7965890340392</v>
      </c>
    </row>
    <row r="18" spans="1:8" ht="15.75" thickBot="1">
      <c r="A18" s="6">
        <v>2002</v>
      </c>
      <c r="B18" s="7">
        <v>4.025183819605506</v>
      </c>
      <c r="C18" s="7">
        <v>157.32332388595498</v>
      </c>
      <c r="D18" s="7">
        <v>3207.489</v>
      </c>
      <c r="E18" s="7">
        <v>798.3394072000001</v>
      </c>
      <c r="F18" s="7">
        <v>0</v>
      </c>
      <c r="G18" s="7">
        <v>282.10385040000006</v>
      </c>
      <c r="H18" s="7">
        <f t="shared" si="0"/>
        <v>4449.280765305561</v>
      </c>
    </row>
    <row r="19" spans="1:8" ht="15.75" thickBot="1">
      <c r="A19" s="6">
        <v>2003</v>
      </c>
      <c r="B19" s="7">
        <v>8.140817334148412</v>
      </c>
      <c r="C19" s="7">
        <v>206.53933406668773</v>
      </c>
      <c r="D19" s="7">
        <v>3281.560137138528</v>
      </c>
      <c r="E19" s="7">
        <v>1184.9469033874093</v>
      </c>
      <c r="F19" s="7">
        <v>3.1468027249812818</v>
      </c>
      <c r="G19" s="7">
        <v>292.7290193953914</v>
      </c>
      <c r="H19" s="7">
        <f t="shared" si="0"/>
        <v>4977.063014047146</v>
      </c>
    </row>
    <row r="20" spans="1:8" ht="15.75" thickBot="1">
      <c r="A20" s="6">
        <v>2004</v>
      </c>
      <c r="B20" s="7">
        <v>15.49352695350572</v>
      </c>
      <c r="C20" s="7">
        <v>284.09257289918247</v>
      </c>
      <c r="D20" s="7">
        <v>3158.8788785483102</v>
      </c>
      <c r="E20" s="7">
        <v>1104.7302292425302</v>
      </c>
      <c r="F20" s="7">
        <v>3.3190223953563756</v>
      </c>
      <c r="G20" s="7">
        <v>345.4199378927316</v>
      </c>
      <c r="H20" s="7">
        <f t="shared" si="0"/>
        <v>4911.934167931616</v>
      </c>
    </row>
    <row r="21" spans="1:8" ht="15.75" thickBot="1">
      <c r="A21" s="6">
        <v>2005</v>
      </c>
      <c r="B21" s="7">
        <v>21.70489679346255</v>
      </c>
      <c r="C21" s="7">
        <v>287.6924072750915</v>
      </c>
      <c r="D21" s="7">
        <v>3138.7901371827647</v>
      </c>
      <c r="E21" s="7">
        <v>1207.324330254849</v>
      </c>
      <c r="F21" s="7">
        <v>8.474960057199928</v>
      </c>
      <c r="G21" s="7">
        <v>316.46768083004116</v>
      </c>
      <c r="H21" s="7">
        <f t="shared" si="0"/>
        <v>4980.454412393408</v>
      </c>
    </row>
    <row r="22" spans="1:8" ht="15.75" thickBot="1">
      <c r="A22" s="6">
        <v>2006</v>
      </c>
      <c r="B22" s="7">
        <v>29.239769118045544</v>
      </c>
      <c r="C22" s="7">
        <v>342.04669500167927</v>
      </c>
      <c r="D22" s="7">
        <v>2979.6878171601493</v>
      </c>
      <c r="E22" s="7">
        <v>1299.216067701139</v>
      </c>
      <c r="F22" s="7">
        <v>11.077855584646915</v>
      </c>
      <c r="G22" s="7">
        <v>299.8643320944935</v>
      </c>
      <c r="H22" s="7">
        <f t="shared" si="0"/>
        <v>4961.132536660154</v>
      </c>
    </row>
    <row r="23" spans="1:8" ht="15.75" thickBot="1">
      <c r="A23" s="6">
        <v>2007</v>
      </c>
      <c r="B23" s="7">
        <v>41.9564153285978</v>
      </c>
      <c r="C23" s="7">
        <v>421.79009415525434</v>
      </c>
      <c r="D23" s="7">
        <v>3000.949587687756</v>
      </c>
      <c r="E23" s="7">
        <v>1258.2438914008608</v>
      </c>
      <c r="F23" s="7">
        <v>12.076697818203503</v>
      </c>
      <c r="G23" s="7">
        <v>293.15414892510114</v>
      </c>
      <c r="H23" s="7">
        <f t="shared" si="0"/>
        <v>5028.170835315774</v>
      </c>
    </row>
    <row r="24" spans="1:8" ht="15.75" thickBot="1">
      <c r="A24" s="6">
        <v>2008</v>
      </c>
      <c r="B24" s="7">
        <v>59.99859636450441</v>
      </c>
      <c r="C24" s="7">
        <v>552.7275205364224</v>
      </c>
      <c r="D24" s="7">
        <v>2916.936200435788</v>
      </c>
      <c r="E24" s="7">
        <v>1276.6392276677625</v>
      </c>
      <c r="F24" s="7">
        <v>15.274719213914869</v>
      </c>
      <c r="G24" s="7">
        <v>284.6259616620171</v>
      </c>
      <c r="H24" s="7">
        <f t="shared" si="0"/>
        <v>5106.20222588041</v>
      </c>
    </row>
    <row r="25" spans="1:8" ht="15.75" thickBot="1">
      <c r="A25" s="6">
        <v>2009</v>
      </c>
      <c r="B25" s="7">
        <v>85.91760709426019</v>
      </c>
      <c r="C25" s="7">
        <v>681.706403154508</v>
      </c>
      <c r="D25" s="7">
        <v>2916.592149636733</v>
      </c>
      <c r="E25" s="7">
        <v>1232.2989918972826</v>
      </c>
      <c r="F25" s="7">
        <v>23.95138771434342</v>
      </c>
      <c r="G25" s="7">
        <v>320.49333395879694</v>
      </c>
      <c r="H25" s="7">
        <f t="shared" si="0"/>
        <v>5260.959873455924</v>
      </c>
    </row>
    <row r="26" spans="1:8" ht="15.75" thickBot="1">
      <c r="A26" s="6">
        <v>2010</v>
      </c>
      <c r="B26" s="7">
        <v>127.4547832379233</v>
      </c>
      <c r="C26" s="7">
        <v>702.1156390717659</v>
      </c>
      <c r="D26" s="7">
        <v>3042.492732131524</v>
      </c>
      <c r="E26" s="7">
        <v>1206.6452440404062</v>
      </c>
      <c r="F26" s="7">
        <v>25.562581460744987</v>
      </c>
      <c r="G26" s="7">
        <v>326.4436202218969</v>
      </c>
      <c r="H26" s="7">
        <f t="shared" si="0"/>
        <v>5430.71460016426</v>
      </c>
    </row>
    <row r="27" spans="1:8" ht="15.75" thickBot="1">
      <c r="A27" s="6">
        <v>2011</v>
      </c>
      <c r="B27" s="7">
        <v>190.3113705575492</v>
      </c>
      <c r="C27" s="7">
        <v>795.9697548983897</v>
      </c>
      <c r="D27" s="7">
        <v>3094.4708856408256</v>
      </c>
      <c r="E27" s="7">
        <v>1230.0159263607875</v>
      </c>
      <c r="F27" s="7">
        <v>27.22618177369019</v>
      </c>
      <c r="G27" s="7">
        <v>469.01307958658543</v>
      </c>
      <c r="H27" s="7">
        <f t="shared" si="0"/>
        <v>5807.007198817827</v>
      </c>
    </row>
    <row r="28" spans="1:8" ht="15.75" thickBot="1">
      <c r="A28" s="6">
        <v>2012</v>
      </c>
      <c r="B28" s="7">
        <v>303.5832272185203</v>
      </c>
      <c r="C28" s="7">
        <v>972.5382116391562</v>
      </c>
      <c r="D28" s="7">
        <v>3010.842626825569</v>
      </c>
      <c r="E28" s="7">
        <v>1089.0198924333815</v>
      </c>
      <c r="F28" s="7">
        <v>32.100673521292755</v>
      </c>
      <c r="G28" s="7">
        <v>522.164617139125</v>
      </c>
      <c r="H28" s="7">
        <f t="shared" si="0"/>
        <v>5930.249248777045</v>
      </c>
    </row>
    <row r="29" spans="1:8" ht="15.75" thickBot="1">
      <c r="A29" s="6">
        <v>2013</v>
      </c>
      <c r="B29" s="7">
        <v>488.3893287961984</v>
      </c>
      <c r="C29" s="7">
        <v>1036.4320771072944</v>
      </c>
      <c r="D29" s="7">
        <v>3106.233965633983</v>
      </c>
      <c r="E29" s="7">
        <v>1132.147268631892</v>
      </c>
      <c r="F29" s="7">
        <v>52.430562013685844</v>
      </c>
      <c r="G29" s="7">
        <v>530.5371986780052</v>
      </c>
      <c r="H29" s="7">
        <f t="shared" si="0"/>
        <v>6346.1704008610595</v>
      </c>
    </row>
    <row r="30" spans="1:8" ht="15.75" thickBot="1">
      <c r="A30" s="6">
        <v>2014</v>
      </c>
      <c r="B30" s="7">
        <v>795.6804820728819</v>
      </c>
      <c r="C30" s="7">
        <v>1089.8452866080331</v>
      </c>
      <c r="D30" s="7">
        <v>3065.0662382410533</v>
      </c>
      <c r="E30" s="7">
        <v>1172.8400399178029</v>
      </c>
      <c r="F30" s="7">
        <v>55.65647297639804</v>
      </c>
      <c r="G30" s="7">
        <v>546.1216851199216</v>
      </c>
      <c r="H30" s="7">
        <f t="shared" si="0"/>
        <v>6725.21020493609</v>
      </c>
    </row>
    <row r="31" spans="1:8" ht="15.75" thickBot="1">
      <c r="A31" s="6">
        <v>2015</v>
      </c>
      <c r="B31" s="7">
        <v>1265.3932607770116</v>
      </c>
      <c r="C31" s="7">
        <v>1166.0582127437326</v>
      </c>
      <c r="D31" s="7">
        <v>3297.7348963012105</v>
      </c>
      <c r="E31" s="7">
        <v>1011.4521851859939</v>
      </c>
      <c r="F31" s="7">
        <v>50.73571929913714</v>
      </c>
      <c r="G31" s="7">
        <v>481.07194225453725</v>
      </c>
      <c r="H31" s="7">
        <f t="shared" si="0"/>
        <v>7272.446216561622</v>
      </c>
    </row>
    <row r="32" spans="1:8" ht="15.75" thickBot="1">
      <c r="A32" s="6">
        <v>2016</v>
      </c>
      <c r="B32" s="7">
        <v>1859.0417276396977</v>
      </c>
      <c r="C32" s="7">
        <v>1303.4748602960074</v>
      </c>
      <c r="D32" s="7">
        <v>3365.3451228242334</v>
      </c>
      <c r="E32" s="7">
        <v>782.3429234331661</v>
      </c>
      <c r="F32" s="7">
        <v>52.83838966276257</v>
      </c>
      <c r="G32" s="7">
        <v>528.8397612928999</v>
      </c>
      <c r="H32" s="7">
        <f t="shared" si="0"/>
        <v>7891.882785148768</v>
      </c>
    </row>
    <row r="33" spans="1:8" ht="15.75" thickBot="1">
      <c r="A33" s="6">
        <v>2017</v>
      </c>
      <c r="B33" s="7">
        <v>2359.2826669604206</v>
      </c>
      <c r="C33" s="7">
        <v>1490.2899396228825</v>
      </c>
      <c r="D33" s="7">
        <v>3406.596210675549</v>
      </c>
      <c r="E33" s="7">
        <v>783.7166565347329</v>
      </c>
      <c r="F33" s="7">
        <v>57.99011672941759</v>
      </c>
      <c r="G33" s="7">
        <v>558.1213467121746</v>
      </c>
      <c r="H33" s="7">
        <f t="shared" si="0"/>
        <v>8655.996937235177</v>
      </c>
    </row>
    <row r="34" spans="1:8" ht="15.75" thickBot="1">
      <c r="A34" s="6">
        <v>2018</v>
      </c>
      <c r="B34" s="7">
        <v>2774.666226988484</v>
      </c>
      <c r="C34" s="7">
        <v>1871.0943064452044</v>
      </c>
      <c r="D34" s="7">
        <v>3821.1605155617585</v>
      </c>
      <c r="E34" s="7">
        <v>787.9374234552572</v>
      </c>
      <c r="F34" s="7">
        <v>73.90192511177027</v>
      </c>
      <c r="G34" s="7">
        <v>578.5763347048505</v>
      </c>
      <c r="H34" s="7">
        <f t="shared" si="0"/>
        <v>9907.336732267326</v>
      </c>
    </row>
    <row r="35" spans="1:8" ht="15.75" thickBot="1">
      <c r="A35" s="6">
        <v>2019</v>
      </c>
      <c r="B35" s="7">
        <v>2984.181735646137</v>
      </c>
      <c r="C35" s="7">
        <v>1973.6317211691787</v>
      </c>
      <c r="D35" s="7">
        <v>3875.826366878367</v>
      </c>
      <c r="E35" s="7">
        <v>788.594196727394</v>
      </c>
      <c r="F35" s="7">
        <v>75.64751998754033</v>
      </c>
      <c r="G35" s="7">
        <v>579.2084150636812</v>
      </c>
      <c r="H35" s="7">
        <f t="shared" si="0"/>
        <v>10277.089955472298</v>
      </c>
    </row>
    <row r="36" spans="1:8" ht="15.75" thickBot="1">
      <c r="A36" s="6">
        <v>2020</v>
      </c>
      <c r="B36" s="7">
        <v>3035.850952648702</v>
      </c>
      <c r="C36" s="7">
        <v>2059.078070235471</v>
      </c>
      <c r="D36" s="7">
        <v>3925.8799647995315</v>
      </c>
      <c r="E36" s="7">
        <v>788.8580471553503</v>
      </c>
      <c r="F36" s="7">
        <v>76.05225798386776</v>
      </c>
      <c r="G36" s="7">
        <v>578.4554048357502</v>
      </c>
      <c r="H36" s="7">
        <f t="shared" si="0"/>
        <v>10464.174697658671</v>
      </c>
    </row>
    <row r="37" spans="1:8" ht="15.75" thickBot="1">
      <c r="A37" s="6">
        <v>2021</v>
      </c>
      <c r="B37" s="7">
        <v>3085.6833421089555</v>
      </c>
      <c r="C37" s="7">
        <v>2151.383422366829</v>
      </c>
      <c r="D37" s="7">
        <v>3975.6398274880744</v>
      </c>
      <c r="E37" s="7">
        <v>789.1140151276145</v>
      </c>
      <c r="F37" s="7">
        <v>76.44363727881067</v>
      </c>
      <c r="G37" s="7">
        <v>577.6594870209169</v>
      </c>
      <c r="H37" s="7">
        <f t="shared" si="0"/>
        <v>10655.923731391202</v>
      </c>
    </row>
    <row r="38" spans="1:8" ht="15.75" thickBot="1">
      <c r="A38" s="6">
        <v>2022</v>
      </c>
      <c r="B38" s="7">
        <v>3123.1701270616413</v>
      </c>
      <c r="C38" s="7">
        <v>2239.306670447871</v>
      </c>
      <c r="D38" s="7">
        <v>4025.123339333243</v>
      </c>
      <c r="E38" s="7">
        <v>789.362230126145</v>
      </c>
      <c r="F38" s="7">
        <v>76.8218801945546</v>
      </c>
      <c r="G38" s="7">
        <v>576.833104332557</v>
      </c>
      <c r="H38" s="7">
        <f t="shared" si="0"/>
        <v>10830.617351496014</v>
      </c>
    </row>
    <row r="39" spans="1:8" ht="15.75" thickBot="1">
      <c r="A39" s="6">
        <v>2023</v>
      </c>
      <c r="B39" s="7">
        <v>3151.5449236996287</v>
      </c>
      <c r="C39" s="7">
        <v>2325.8372101741693</v>
      </c>
      <c r="D39" s="7">
        <v>4074.3418043069714</v>
      </c>
      <c r="E39" s="7">
        <v>789.6028198404173</v>
      </c>
      <c r="F39" s="7">
        <v>77.18720596460133</v>
      </c>
      <c r="G39" s="7">
        <v>575.9845028770192</v>
      </c>
      <c r="H39" s="7">
        <f t="shared" si="0"/>
        <v>10994.498466862808</v>
      </c>
    </row>
    <row r="40" spans="1:8" ht="15.75" thickBot="1">
      <c r="A40" s="6">
        <v>2024</v>
      </c>
      <c r="B40" s="7">
        <v>3184.010378569087</v>
      </c>
      <c r="C40" s="7">
        <v>2418.503847739543</v>
      </c>
      <c r="D40" s="7">
        <v>4123.303076401559</v>
      </c>
      <c r="E40" s="7">
        <v>789.8359101902801</v>
      </c>
      <c r="F40" s="7">
        <v>77.53983077320159</v>
      </c>
      <c r="G40" s="7">
        <v>575.1193691259436</v>
      </c>
      <c r="H40" s="7">
        <f t="shared" si="0"/>
        <v>11168.312412799614</v>
      </c>
    </row>
    <row r="41" spans="1:8" ht="15.75" thickBot="1">
      <c r="A41" s="6">
        <v>2025</v>
      </c>
      <c r="B41" s="7">
        <v>3219.215854541737</v>
      </c>
      <c r="C41" s="7">
        <v>2520.983833608903</v>
      </c>
      <c r="D41" s="7">
        <v>4172.012923558426</v>
      </c>
      <c r="E41" s="7">
        <v>790.061625348536</v>
      </c>
      <c r="F41" s="7">
        <v>77.87996779430753</v>
      </c>
      <c r="G41" s="7">
        <v>574.2417559433126</v>
      </c>
      <c r="H41" s="7">
        <f t="shared" si="0"/>
        <v>11354.395960795224</v>
      </c>
    </row>
    <row r="42" spans="1:8" ht="15.75" thickBot="1">
      <c r="A42" s="6">
        <v>2026</v>
      </c>
      <c r="B42" s="7">
        <v>3255.6498557367345</v>
      </c>
      <c r="C42" s="7">
        <v>2633.715211807423</v>
      </c>
      <c r="D42" s="7">
        <v>4220.475786524054</v>
      </c>
      <c r="E42" s="7">
        <v>790.2800877632453</v>
      </c>
      <c r="F42" s="7">
        <v>78.20782723005179</v>
      </c>
      <c r="G42" s="7">
        <v>573.3546335835458</v>
      </c>
      <c r="H42" s="7">
        <f t="shared" si="0"/>
        <v>11551.683402645052</v>
      </c>
    </row>
    <row r="43" spans="1:8" ht="15.75" thickBot="1">
      <c r="A43" s="6">
        <v>2027</v>
      </c>
      <c r="B43" s="7">
        <v>3291.8708001404834</v>
      </c>
      <c r="C43" s="7">
        <v>2762.534617896205</v>
      </c>
      <c r="D43" s="7">
        <v>4268.695225557606</v>
      </c>
      <c r="E43" s="7">
        <v>790.4914181797602</v>
      </c>
      <c r="F43" s="7">
        <v>78.5236163487586</v>
      </c>
      <c r="G43" s="7">
        <v>572.4602316545551</v>
      </c>
      <c r="H43" s="7">
        <f t="shared" si="0"/>
        <v>11764.575909777368</v>
      </c>
    </row>
    <row r="44" spans="1:8" ht="15.75" thickBot="1">
      <c r="A44" s="6">
        <v>2028</v>
      </c>
      <c r="B44" s="7">
        <v>3326.843937479895</v>
      </c>
      <c r="C44" s="7">
        <v>2911.547679679975</v>
      </c>
      <c r="D44" s="7">
        <v>4316.674195873561</v>
      </c>
      <c r="E44" s="7">
        <v>790.6957356624896</v>
      </c>
      <c r="F44" s="7">
        <v>78.82753952249325</v>
      </c>
      <c r="G44" s="7">
        <v>571.5602590656665</v>
      </c>
      <c r="H44" s="7">
        <f t="shared" si="0"/>
        <v>11996.149347284081</v>
      </c>
    </row>
    <row r="45" spans="1:8" ht="15.75" thickBot="1">
      <c r="A45" s="6">
        <v>2029</v>
      </c>
      <c r="B45" s="7">
        <v>3360.9778668651015</v>
      </c>
      <c r="C45" s="7">
        <v>3078.3053946202554</v>
      </c>
      <c r="D45" s="7">
        <v>4364.358351513397</v>
      </c>
      <c r="E45" s="7">
        <v>790.8909421526207</v>
      </c>
      <c r="F45" s="7">
        <v>79.1157374249066</v>
      </c>
      <c r="G45" s="7">
        <v>570.6283408400361</v>
      </c>
      <c r="H45" s="7">
        <f t="shared" si="0"/>
        <v>12244.276633416317</v>
      </c>
    </row>
    <row r="46" spans="1:8" ht="15.75" thickBot="1">
      <c r="A46" s="6">
        <v>2030</v>
      </c>
      <c r="B46" s="7">
        <v>3394.861187255203</v>
      </c>
      <c r="C46" s="7">
        <v>3260.7155626884023</v>
      </c>
      <c r="D46" s="7">
        <v>4411.037781313986</v>
      </c>
      <c r="E46" s="7">
        <v>791.0039335465382</v>
      </c>
      <c r="F46" s="7">
        <v>79.27813315675033</v>
      </c>
      <c r="G46" s="7">
        <v>569.4331201995108</v>
      </c>
      <c r="H46" s="7">
        <f t="shared" si="0"/>
        <v>12506.32971816039</v>
      </c>
    </row>
    <row r="47" spans="1:8" ht="15">
      <c r="A47" s="17"/>
      <c r="B47" s="18"/>
      <c r="C47" s="18"/>
      <c r="D47" s="18"/>
      <c r="E47" s="18"/>
      <c r="F47" s="18"/>
      <c r="G47" s="18"/>
      <c r="H47" s="18"/>
    </row>
    <row r="48" spans="1:8" ht="15">
      <c r="A48" s="17"/>
      <c r="B48" s="18"/>
      <c r="C48" s="18"/>
      <c r="D48" s="18"/>
      <c r="E48" s="18"/>
      <c r="F48" s="18"/>
      <c r="G48" s="18"/>
      <c r="H48" s="18"/>
    </row>
    <row r="49" spans="1:10" ht="13.5" customHeight="1">
      <c r="A49" s="4"/>
      <c r="J49" s="1" t="s">
        <v>0</v>
      </c>
    </row>
    <row r="50" spans="1:8" ht="15.75">
      <c r="A50" s="33" t="s">
        <v>23</v>
      </c>
      <c r="B50" s="33"/>
      <c r="C50" s="33"/>
      <c r="D50" s="33"/>
      <c r="E50" s="33"/>
      <c r="F50" s="33"/>
      <c r="G50" s="33"/>
      <c r="H50" s="33"/>
    </row>
    <row r="51" spans="1:8" ht="15">
      <c r="A51" s="19" t="s">
        <v>24</v>
      </c>
      <c r="B51" s="13" t="s">
        <v>46</v>
      </c>
      <c r="C51" s="12">
        <f>EXP((LN(C16/C6)/10))-1</f>
        <v>-0.008037208608610236</v>
      </c>
      <c r="D51" s="12">
        <f>EXP((LN(D16/D6)/10))-1</f>
        <v>0.0052378188530364245</v>
      </c>
      <c r="E51" s="12">
        <f>EXP((LN(E16/E6)/10))-1</f>
        <v>-0.028980308327193005</v>
      </c>
      <c r="F51" s="13" t="s">
        <v>46</v>
      </c>
      <c r="G51" s="12">
        <f>EXP((LN(G16/G6)/10))-1</f>
        <v>0.05457343871332476</v>
      </c>
      <c r="H51" s="12">
        <f>EXP((LN(H16/H6)/10))-1</f>
        <v>0.005905393498969236</v>
      </c>
    </row>
    <row r="52" spans="1:8" ht="15">
      <c r="A52" s="19" t="s">
        <v>35</v>
      </c>
      <c r="B52" s="12">
        <f>EXP((LN(B32/B16)/16))-1</f>
        <v>0.7191594520291456</v>
      </c>
      <c r="C52" s="12">
        <f>EXP((LN(C32/C16)/16))-1</f>
        <v>0.13551139987929872</v>
      </c>
      <c r="D52" s="12">
        <f>EXP((LN(D32/D16)/16))-1</f>
        <v>0.019541331819350916</v>
      </c>
      <c r="E52" s="12">
        <f>EXP((LN(E32/E16)/16))-1</f>
        <v>0.09208521359251165</v>
      </c>
      <c r="F52" s="13" t="s">
        <v>46</v>
      </c>
      <c r="G52" s="12">
        <f>EXP((LN(G32/G16)/16))-1</f>
        <v>0.030790286425316227</v>
      </c>
      <c r="H52" s="12">
        <f>EXP((LN(H32/H16)/16))-1</f>
        <v>0.05893939794657399</v>
      </c>
    </row>
    <row r="53" spans="1:8" ht="15">
      <c r="A53" s="19" t="s">
        <v>36</v>
      </c>
      <c r="B53" s="12">
        <f aca="true" t="shared" si="1" ref="B53:H53">EXP((LN(B36/B32)/4))-1</f>
        <v>0.1304408083673163</v>
      </c>
      <c r="C53" s="12">
        <f t="shared" si="1"/>
        <v>0.12109531697877185</v>
      </c>
      <c r="D53" s="12">
        <f t="shared" si="1"/>
        <v>0.039266317396610795</v>
      </c>
      <c r="E53" s="12">
        <f t="shared" si="1"/>
        <v>0.002075456869317316</v>
      </c>
      <c r="F53" s="12">
        <f t="shared" si="1"/>
        <v>0.0953190343404986</v>
      </c>
      <c r="G53" s="12">
        <f t="shared" si="1"/>
        <v>0.022672188946830873</v>
      </c>
      <c r="H53" s="12">
        <f t="shared" si="1"/>
        <v>0.07307750006463976</v>
      </c>
    </row>
    <row r="54" spans="1:8" ht="15">
      <c r="A54" s="19" t="s">
        <v>67</v>
      </c>
      <c r="B54" s="12">
        <f aca="true" t="shared" si="2" ref="B54:H54">EXP((LN(B46/B32)/14))-1</f>
        <v>0.04395293646342813</v>
      </c>
      <c r="C54" s="12">
        <f t="shared" si="2"/>
        <v>0.06768610247435203</v>
      </c>
      <c r="D54" s="12">
        <f t="shared" si="2"/>
        <v>0.019515082269853323</v>
      </c>
      <c r="E54" s="12">
        <f t="shared" si="2"/>
        <v>0.0007867218173951418</v>
      </c>
      <c r="F54" s="12">
        <f t="shared" si="2"/>
        <v>0.029404325216958904</v>
      </c>
      <c r="G54" s="12">
        <f t="shared" si="2"/>
        <v>0.005296538953466934</v>
      </c>
      <c r="H54" s="12">
        <f t="shared" si="2"/>
        <v>0.03343243758540959</v>
      </c>
    </row>
    <row r="55" ht="13.5" customHeight="1">
      <c r="A55" s="4"/>
    </row>
  </sheetData>
  <sheetProtection/>
  <mergeCells count="4">
    <mergeCell ref="A50:H50"/>
    <mergeCell ref="A1:H1"/>
    <mergeCell ref="A3:H3"/>
    <mergeCell ref="A2:I2"/>
  </mergeCells>
  <printOptions horizontalCentered="1"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2.8515625" style="1" customWidth="1"/>
    <col min="6" max="6" width="25.7109375" style="1" bestFit="1" customWidth="1"/>
    <col min="7" max="16384" width="9.140625" style="1" customWidth="1"/>
  </cols>
  <sheetData>
    <row r="1" spans="2:8" ht="15.75" customHeight="1">
      <c r="B1" s="28" t="s">
        <v>63</v>
      </c>
      <c r="C1" s="28"/>
      <c r="D1" s="28"/>
      <c r="E1" s="28"/>
      <c r="F1" s="28"/>
      <c r="G1" s="15"/>
      <c r="H1" s="15"/>
    </row>
    <row r="2" spans="2:10" ht="15.75" customHeight="1">
      <c r="B2" s="28" t="s">
        <v>68</v>
      </c>
      <c r="C2" s="28"/>
      <c r="D2" s="28"/>
      <c r="E2" s="28"/>
      <c r="F2" s="28"/>
      <c r="G2" s="28"/>
      <c r="H2" s="15"/>
      <c r="I2" s="15"/>
      <c r="J2" s="15"/>
    </row>
    <row r="3" spans="1:8" ht="15.75" customHeight="1">
      <c r="A3" s="28" t="s">
        <v>43</v>
      </c>
      <c r="B3" s="28"/>
      <c r="C3" s="28"/>
      <c r="D3" s="28"/>
      <c r="E3" s="28"/>
      <c r="F3" s="28"/>
      <c r="G3" s="28"/>
      <c r="H3" s="28"/>
    </row>
    <row r="4" ht="13.5" customHeight="1" thickBot="1">
      <c r="A4" s="4"/>
    </row>
    <row r="5" spans="1:6" ht="39.75" thickBot="1">
      <c r="A5" s="5" t="s">
        <v>11</v>
      </c>
      <c r="B5" s="5" t="s">
        <v>44</v>
      </c>
      <c r="C5" s="5" t="s">
        <v>53</v>
      </c>
      <c r="D5" s="5" t="s">
        <v>54</v>
      </c>
      <c r="E5" s="5" t="s">
        <v>79</v>
      </c>
      <c r="F5" s="5" t="s">
        <v>55</v>
      </c>
    </row>
    <row r="6" spans="1:6" ht="15.75" thickBot="1">
      <c r="A6" s="6">
        <v>1990</v>
      </c>
      <c r="B6" s="7">
        <v>11195.409729903764</v>
      </c>
      <c r="C6" s="7">
        <v>3758.2752761957545</v>
      </c>
      <c r="D6" s="7">
        <v>397074.46216874715</v>
      </c>
      <c r="E6" s="7">
        <v>4651.051028828809</v>
      </c>
      <c r="F6" s="7">
        <v>1880.5498885823079</v>
      </c>
    </row>
    <row r="7" spans="1:6" ht="15.75" thickBot="1">
      <c r="A7" s="6">
        <v>1991</v>
      </c>
      <c r="B7" s="7">
        <v>11438.755002300442</v>
      </c>
      <c r="C7" s="7">
        <v>3813.2458027964312</v>
      </c>
      <c r="D7" s="7">
        <v>393136.65838586347</v>
      </c>
      <c r="E7" s="7">
        <v>4549.348575768528</v>
      </c>
      <c r="F7" s="7">
        <v>1961.1751788113168</v>
      </c>
    </row>
    <row r="8" spans="1:6" ht="15.75" thickBot="1">
      <c r="A8" s="6">
        <v>1992</v>
      </c>
      <c r="B8" s="7">
        <v>11638.822619699928</v>
      </c>
      <c r="C8" s="7">
        <v>3856.942557802451</v>
      </c>
      <c r="D8" s="7">
        <v>402878.32886623184</v>
      </c>
      <c r="E8" s="7">
        <v>4447.639485095722</v>
      </c>
      <c r="F8" s="7">
        <v>2031.0283690199867</v>
      </c>
    </row>
    <row r="9" spans="1:6" ht="15.75" thickBot="1">
      <c r="A9" s="6">
        <v>1993</v>
      </c>
      <c r="B9" s="7">
        <v>11746.159223102293</v>
      </c>
      <c r="C9" s="7">
        <v>3891.5166727773044</v>
      </c>
      <c r="D9" s="7">
        <v>400002.6037480067</v>
      </c>
      <c r="E9" s="7">
        <v>4375.382238715049</v>
      </c>
      <c r="F9" s="7">
        <v>2074.241427971496</v>
      </c>
    </row>
    <row r="10" spans="1:6" ht="15.75" thickBot="1">
      <c r="A10" s="6">
        <v>1994</v>
      </c>
      <c r="B10" s="7">
        <v>11837.770294744218</v>
      </c>
      <c r="C10" s="7">
        <v>3925.632964817368</v>
      </c>
      <c r="D10" s="7">
        <v>402940.851741446</v>
      </c>
      <c r="E10" s="7">
        <v>4422.812232872828</v>
      </c>
      <c r="F10" s="7">
        <v>2101.8126786647913</v>
      </c>
    </row>
    <row r="11" spans="1:6" ht="15.75" thickBot="1">
      <c r="A11" s="6">
        <v>1995</v>
      </c>
      <c r="B11" s="7">
        <v>11936.514322840963</v>
      </c>
      <c r="C11" s="7">
        <v>3965.413840056368</v>
      </c>
      <c r="D11" s="7">
        <v>412928.4704353019</v>
      </c>
      <c r="E11" s="7">
        <v>4522.749833387803</v>
      </c>
      <c r="F11" s="7">
        <v>2124.6507374435164</v>
      </c>
    </row>
    <row r="12" spans="1:6" ht="15.75" thickBot="1">
      <c r="A12" s="6">
        <v>1996</v>
      </c>
      <c r="B12" s="7">
        <v>12029.26274690945</v>
      </c>
      <c r="C12" s="7">
        <v>3994.5204405252653</v>
      </c>
      <c r="D12" s="7">
        <v>428245.81440299103</v>
      </c>
      <c r="E12" s="7">
        <v>4614.666877956677</v>
      </c>
      <c r="F12" s="7">
        <v>2148.596041984548</v>
      </c>
    </row>
    <row r="13" spans="1:6" ht="15.75" thickBot="1">
      <c r="A13" s="6">
        <v>1997</v>
      </c>
      <c r="B13" s="7">
        <v>12192.63609223207</v>
      </c>
      <c r="C13" s="7">
        <v>4023.1550613446293</v>
      </c>
      <c r="D13" s="7">
        <v>445758.8810736119</v>
      </c>
      <c r="E13" s="7">
        <v>4744.929526824484</v>
      </c>
      <c r="F13" s="7">
        <v>2173.6141583009316</v>
      </c>
    </row>
    <row r="14" spans="1:6" ht="15.75" thickBot="1">
      <c r="A14" s="6">
        <v>1998</v>
      </c>
      <c r="B14" s="7">
        <v>12346.46516192695</v>
      </c>
      <c r="C14" s="7">
        <v>4055.3121490301664</v>
      </c>
      <c r="D14" s="7">
        <v>476678.1020621873</v>
      </c>
      <c r="E14" s="7">
        <v>4924.89544379689</v>
      </c>
      <c r="F14" s="7">
        <v>2206.7133071374124</v>
      </c>
    </row>
    <row r="15" spans="1:6" ht="15.75" thickBot="1">
      <c r="A15" s="6">
        <v>1999</v>
      </c>
      <c r="B15" s="7">
        <v>12571.19725623386</v>
      </c>
      <c r="C15" s="7">
        <v>4091.4307691472395</v>
      </c>
      <c r="D15" s="7">
        <v>493611.2542327867</v>
      </c>
      <c r="E15" s="7">
        <v>5072.452499039272</v>
      </c>
      <c r="F15" s="7">
        <v>2245.690955333828</v>
      </c>
    </row>
    <row r="16" spans="1:6" ht="15.75" thickBot="1">
      <c r="A16" s="6">
        <v>2000</v>
      </c>
      <c r="B16" s="7">
        <v>12808.89926345106</v>
      </c>
      <c r="C16" s="7">
        <v>4148.180832453707</v>
      </c>
      <c r="D16" s="7">
        <v>517607.7624445136</v>
      </c>
      <c r="E16" s="7">
        <v>5241.3006089917335</v>
      </c>
      <c r="F16" s="7">
        <v>2301.109098938416</v>
      </c>
    </row>
    <row r="17" spans="1:6" ht="15.75" thickBot="1">
      <c r="A17" s="6">
        <v>2001</v>
      </c>
      <c r="B17" s="7">
        <v>13026.602070135066</v>
      </c>
      <c r="C17" s="7">
        <v>4176.02140414966</v>
      </c>
      <c r="D17" s="7">
        <v>530025.6020353107</v>
      </c>
      <c r="E17" s="7">
        <v>5319.746594200337</v>
      </c>
      <c r="F17" s="7">
        <v>2355.2331424004115</v>
      </c>
    </row>
    <row r="18" spans="1:6" ht="15.75" thickBot="1">
      <c r="A18" s="6">
        <v>2002</v>
      </c>
      <c r="B18" s="7">
        <v>13226.203376728305</v>
      </c>
      <c r="C18" s="7">
        <v>4216.823322722785</v>
      </c>
      <c r="D18" s="7">
        <v>539146.7921444641</v>
      </c>
      <c r="E18" s="7">
        <v>5336.231677664393</v>
      </c>
      <c r="F18" s="7">
        <v>2419.2068080680865</v>
      </c>
    </row>
    <row r="19" spans="1:6" ht="15.75" thickBot="1">
      <c r="A19" s="6">
        <v>2003</v>
      </c>
      <c r="B19" s="7">
        <v>13446.972121011959</v>
      </c>
      <c r="C19" s="7">
        <v>4261.359721445207</v>
      </c>
      <c r="D19" s="7">
        <v>563275.4181091682</v>
      </c>
      <c r="E19" s="7">
        <v>5382.082753744374</v>
      </c>
      <c r="F19" s="7">
        <v>2480.6731262572425</v>
      </c>
    </row>
    <row r="20" spans="1:6" ht="15.75" thickBot="1">
      <c r="A20" s="6">
        <v>2004</v>
      </c>
      <c r="B20" s="7">
        <v>13631.435000710619</v>
      </c>
      <c r="C20" s="7">
        <v>4310.272894842963</v>
      </c>
      <c r="D20" s="7">
        <v>593080.7411907497</v>
      </c>
      <c r="E20" s="7">
        <v>5491.706303036265</v>
      </c>
      <c r="F20" s="7">
        <v>2529.614836519206</v>
      </c>
    </row>
    <row r="21" spans="1:6" ht="15.75" thickBot="1">
      <c r="A21" s="6">
        <v>2005</v>
      </c>
      <c r="B21" s="7">
        <v>13757.118891011258</v>
      </c>
      <c r="C21" s="7">
        <v>4368.833541339135</v>
      </c>
      <c r="D21" s="7">
        <v>614273.82831481</v>
      </c>
      <c r="E21" s="7">
        <v>5634.2258966186655</v>
      </c>
      <c r="F21" s="7">
        <v>2577.8589015096136</v>
      </c>
    </row>
    <row r="22" spans="1:6" ht="15.75" thickBot="1">
      <c r="A22" s="6">
        <v>2006</v>
      </c>
      <c r="B22" s="7">
        <v>13861.31151850216</v>
      </c>
      <c r="C22" s="7">
        <v>4430.772251945838</v>
      </c>
      <c r="D22" s="7">
        <v>641671.9797862815</v>
      </c>
      <c r="E22" s="7">
        <v>5749.508958441647</v>
      </c>
      <c r="F22" s="7">
        <v>2619.889123131249</v>
      </c>
    </row>
    <row r="23" spans="1:6" ht="15.75" thickBot="1">
      <c r="A23" s="6">
        <v>2007</v>
      </c>
      <c r="B23" s="7">
        <v>13961.24483430687</v>
      </c>
      <c r="C23" s="7">
        <v>4485.894227230767</v>
      </c>
      <c r="D23" s="7">
        <v>644182.8936349364</v>
      </c>
      <c r="E23" s="7">
        <v>5778.179779315849</v>
      </c>
      <c r="F23" s="7">
        <v>2672.199514984373</v>
      </c>
    </row>
    <row r="24" spans="1:6" ht="15.75" thickBot="1">
      <c r="A24" s="6">
        <v>2008</v>
      </c>
      <c r="B24" s="7">
        <v>14046.491277570694</v>
      </c>
      <c r="C24" s="7">
        <v>4525.104038319433</v>
      </c>
      <c r="D24" s="7">
        <v>641060.3072502551</v>
      </c>
      <c r="E24" s="7">
        <v>5678.094016877847</v>
      </c>
      <c r="F24" s="7">
        <v>2721.1709296017516</v>
      </c>
    </row>
    <row r="25" spans="1:6" ht="15.75" thickBot="1">
      <c r="A25" s="6">
        <v>2009</v>
      </c>
      <c r="B25" s="7">
        <v>14115.152903728671</v>
      </c>
      <c r="C25" s="7">
        <v>4546.025529592152</v>
      </c>
      <c r="D25" s="7">
        <v>613361.5210747242</v>
      </c>
      <c r="E25" s="7">
        <v>5333.613891570448</v>
      </c>
      <c r="F25" s="7">
        <v>2764.583703663851</v>
      </c>
    </row>
    <row r="26" spans="1:6" ht="15.75" thickBot="1">
      <c r="A26" s="6">
        <v>2010</v>
      </c>
      <c r="B26" s="7">
        <v>14211.757390794186</v>
      </c>
      <c r="C26" s="7">
        <v>4559.155558655452</v>
      </c>
      <c r="D26" s="7">
        <v>628896.1673476698</v>
      </c>
      <c r="E26" s="7">
        <v>5273.782208068379</v>
      </c>
      <c r="F26" s="7">
        <v>2795.4677953524697</v>
      </c>
    </row>
    <row r="27" spans="1:6" ht="15.75" thickBot="1">
      <c r="A27" s="6">
        <v>2011</v>
      </c>
      <c r="B27" s="7">
        <v>14336.77044001065</v>
      </c>
      <c r="C27" s="7">
        <v>4570.297464248576</v>
      </c>
      <c r="D27" s="7">
        <v>655042.3000532801</v>
      </c>
      <c r="E27" s="7">
        <v>5322.744261636503</v>
      </c>
      <c r="F27" s="7">
        <v>2807.888593421818</v>
      </c>
    </row>
    <row r="28" spans="1:6" ht="15.75" thickBot="1">
      <c r="A28" s="6">
        <v>2012</v>
      </c>
      <c r="B28" s="7">
        <v>14461.19732901427</v>
      </c>
      <c r="C28" s="7">
        <v>4579.477015484668</v>
      </c>
      <c r="D28" s="7">
        <v>681120.3792338402</v>
      </c>
      <c r="E28" s="7">
        <v>5431.062000258802</v>
      </c>
      <c r="F28" s="7">
        <v>2818.0257065463406</v>
      </c>
    </row>
    <row r="29" spans="1:6" ht="15.75" thickBot="1">
      <c r="A29" s="6">
        <v>2013</v>
      </c>
      <c r="B29" s="7">
        <v>14561.426827560583</v>
      </c>
      <c r="C29" s="7">
        <v>4591.262692748248</v>
      </c>
      <c r="D29" s="7">
        <v>669793.4004652405</v>
      </c>
      <c r="E29" s="7">
        <v>5559.728903447487</v>
      </c>
      <c r="F29" s="7">
        <v>2827.0877923949934</v>
      </c>
    </row>
    <row r="30" spans="1:6" ht="15.75" thickBot="1">
      <c r="A30" s="6">
        <v>2014</v>
      </c>
      <c r="B30" s="7">
        <v>14672.943447847123</v>
      </c>
      <c r="C30" s="7">
        <v>4608.481007088844</v>
      </c>
      <c r="D30" s="7">
        <v>694080.3870825724</v>
      </c>
      <c r="E30" s="7">
        <v>5700.599973200375</v>
      </c>
      <c r="F30" s="7">
        <v>2837.0077012367806</v>
      </c>
    </row>
    <row r="31" spans="1:6" ht="15.75" thickBot="1">
      <c r="A31" s="6">
        <v>2015</v>
      </c>
      <c r="B31" s="7">
        <v>14767.787885737593</v>
      </c>
      <c r="C31" s="7">
        <v>4628.630264733289</v>
      </c>
      <c r="D31" s="7">
        <v>725631.4431163961</v>
      </c>
      <c r="E31" s="7">
        <v>5865.921288335317</v>
      </c>
      <c r="F31" s="7">
        <v>2849.8264863850427</v>
      </c>
    </row>
    <row r="32" spans="1:6" ht="15.75" thickBot="1">
      <c r="A32" s="6">
        <v>2016</v>
      </c>
      <c r="B32" s="7">
        <v>14855.416478234732</v>
      </c>
      <c r="C32" s="7">
        <v>4678.937763270983</v>
      </c>
      <c r="D32" s="7">
        <v>744620.7264242659</v>
      </c>
      <c r="E32" s="7">
        <v>6007.802320454574</v>
      </c>
      <c r="F32" s="7">
        <v>2869.897026436208</v>
      </c>
    </row>
    <row r="33" spans="1:6" ht="15.75" thickBot="1">
      <c r="A33" s="6">
        <v>2017</v>
      </c>
      <c r="B33" s="7">
        <v>14960.34893642897</v>
      </c>
      <c r="C33" s="7">
        <v>4721.843662896703</v>
      </c>
      <c r="D33" s="7">
        <v>770269.9369512486</v>
      </c>
      <c r="E33" s="7">
        <v>6114.504306282298</v>
      </c>
      <c r="F33" s="7">
        <v>2920.7101064045096</v>
      </c>
    </row>
    <row r="34" spans="1:6" ht="15.75" thickBot="1">
      <c r="A34" s="6">
        <v>2018</v>
      </c>
      <c r="B34" s="7">
        <v>15065.615744799605</v>
      </c>
      <c r="C34" s="7">
        <v>4787.573478067339</v>
      </c>
      <c r="D34" s="7">
        <v>802866.7690620222</v>
      </c>
      <c r="E34" s="7">
        <v>6237.883326062104</v>
      </c>
      <c r="F34" s="7">
        <v>2970.587558865577</v>
      </c>
    </row>
    <row r="35" spans="1:6" ht="15.75" thickBot="1">
      <c r="A35" s="6">
        <v>2019</v>
      </c>
      <c r="B35" s="7">
        <v>15172.409943675952</v>
      </c>
      <c r="C35" s="7">
        <v>4852.987417808564</v>
      </c>
      <c r="D35" s="7">
        <v>827994.0027545191</v>
      </c>
      <c r="E35" s="7">
        <v>6319.110465492167</v>
      </c>
      <c r="F35" s="7">
        <v>3017.812286805611</v>
      </c>
    </row>
    <row r="36" spans="1:6" ht="15.75" thickBot="1">
      <c r="A36" s="6">
        <v>2020</v>
      </c>
      <c r="B36" s="7">
        <v>15279.234219885017</v>
      </c>
      <c r="C36" s="7">
        <v>4918.934301483589</v>
      </c>
      <c r="D36" s="7">
        <v>848332.0636064005</v>
      </c>
      <c r="E36" s="7">
        <v>6347.85875516912</v>
      </c>
      <c r="F36" s="7">
        <v>3064.849109079717</v>
      </c>
    </row>
    <row r="37" spans="1:6" ht="15.75" thickBot="1">
      <c r="A37" s="6">
        <v>2021</v>
      </c>
      <c r="B37" s="7">
        <v>15393.273319160266</v>
      </c>
      <c r="C37" s="7">
        <v>4985.9954006387725</v>
      </c>
      <c r="D37" s="7">
        <v>868157.4041515037</v>
      </c>
      <c r="E37" s="7">
        <v>6357.766619650582</v>
      </c>
      <c r="F37" s="7">
        <v>3111.15371802735</v>
      </c>
    </row>
    <row r="38" spans="1:6" ht="15.75" thickBot="1">
      <c r="A38" s="6">
        <v>2022</v>
      </c>
      <c r="B38" s="7">
        <v>15506.880798003245</v>
      </c>
      <c r="C38" s="7">
        <v>5052.503218753615</v>
      </c>
      <c r="D38" s="7">
        <v>895994.3182821127</v>
      </c>
      <c r="E38" s="7">
        <v>6427.868090553227</v>
      </c>
      <c r="F38" s="7">
        <v>3154.6028471144546</v>
      </c>
    </row>
    <row r="39" spans="1:6" ht="15.75" thickBot="1">
      <c r="A39" s="6">
        <v>2023</v>
      </c>
      <c r="B39" s="7">
        <v>15619.406142243197</v>
      </c>
      <c r="C39" s="7">
        <v>5119.279083901881</v>
      </c>
      <c r="D39" s="7">
        <v>920567.7636996446</v>
      </c>
      <c r="E39" s="7">
        <v>6509.137960849904</v>
      </c>
      <c r="F39" s="7">
        <v>3197.471161641885</v>
      </c>
    </row>
    <row r="40" spans="1:6" ht="15.75" thickBot="1">
      <c r="A40" s="6">
        <v>2024</v>
      </c>
      <c r="B40" s="7">
        <v>15730.14919366846</v>
      </c>
      <c r="C40" s="7">
        <v>5185.671382983209</v>
      </c>
      <c r="D40" s="7">
        <v>940520.2147093948</v>
      </c>
      <c r="E40" s="7">
        <v>6549.310260372892</v>
      </c>
      <c r="F40" s="7">
        <v>3241.9529491739404</v>
      </c>
    </row>
    <row r="41" spans="1:6" ht="15.75" thickBot="1">
      <c r="A41" s="6">
        <v>2025</v>
      </c>
      <c r="B41" s="7">
        <v>15839.614329198863</v>
      </c>
      <c r="C41" s="7">
        <v>5254.136592132072</v>
      </c>
      <c r="D41" s="7">
        <v>962779.7104100969</v>
      </c>
      <c r="E41" s="7">
        <v>6576.021672263326</v>
      </c>
      <c r="F41" s="7">
        <v>3287.697264869585</v>
      </c>
    </row>
    <row r="42" spans="1:6" ht="15.75" thickBot="1">
      <c r="A42" s="6">
        <v>2026</v>
      </c>
      <c r="B42" s="7">
        <v>15947.966296693825</v>
      </c>
      <c r="C42" s="7">
        <v>5322.638876219668</v>
      </c>
      <c r="D42" s="7">
        <v>985494.8218521593</v>
      </c>
      <c r="E42" s="7">
        <v>6604.225535354942</v>
      </c>
      <c r="F42" s="7">
        <v>3331.9937039623837</v>
      </c>
    </row>
    <row r="43" spans="1:6" ht="15.75" thickBot="1">
      <c r="A43" s="6">
        <v>2027</v>
      </c>
      <c r="B43" s="7">
        <v>16053.941020261107</v>
      </c>
      <c r="C43" s="7">
        <v>5389.357089194257</v>
      </c>
      <c r="D43" s="7">
        <v>1008726.3645558257</v>
      </c>
      <c r="E43" s="7">
        <v>6633.909422886648</v>
      </c>
      <c r="F43" s="7">
        <v>3375.2364562566313</v>
      </c>
    </row>
    <row r="44" spans="1:6" ht="15.75" thickBot="1">
      <c r="A44" s="6">
        <v>2028</v>
      </c>
      <c r="B44" s="7">
        <v>16158.817804617813</v>
      </c>
      <c r="C44" s="7">
        <v>5454.74433689399</v>
      </c>
      <c r="D44" s="7">
        <v>1032574.9641527585</v>
      </c>
      <c r="E44" s="7">
        <v>6672.295296571898</v>
      </c>
      <c r="F44" s="7">
        <v>3418.7233061532384</v>
      </c>
    </row>
    <row r="45" spans="1:6" ht="15.75" thickBot="1">
      <c r="A45" s="6">
        <v>2029</v>
      </c>
      <c r="B45" s="7">
        <v>16266.295935974735</v>
      </c>
      <c r="C45" s="7">
        <v>5519.378978537073</v>
      </c>
      <c r="D45" s="7">
        <v>1056818.0365382456</v>
      </c>
      <c r="E45" s="7">
        <v>6713.063948798033</v>
      </c>
      <c r="F45" s="7">
        <v>3462.519970963433</v>
      </c>
    </row>
    <row r="46" spans="1:6" ht="17.25" customHeight="1" thickBot="1">
      <c r="A46" s="6">
        <v>2030</v>
      </c>
      <c r="B46" s="7">
        <v>16371.250099516968</v>
      </c>
      <c r="C46" s="7">
        <v>5583.1786367505965</v>
      </c>
      <c r="D46" s="7">
        <v>1081089.3051904296</v>
      </c>
      <c r="E46" s="7">
        <v>6752.218066552134</v>
      </c>
      <c r="F46" s="7">
        <v>3506.6657048333873</v>
      </c>
    </row>
    <row r="47" spans="1:6" ht="13.5" customHeight="1">
      <c r="A47" s="29" t="s">
        <v>0</v>
      </c>
      <c r="B47" s="29"/>
      <c r="C47" s="29"/>
      <c r="D47" s="29"/>
      <c r="E47" s="29"/>
      <c r="F47" s="29"/>
    </row>
    <row r="48" spans="1:6" ht="15">
      <c r="A48" s="29" t="s">
        <v>51</v>
      </c>
      <c r="B48" s="29"/>
      <c r="C48" s="29"/>
      <c r="D48" s="29"/>
      <c r="E48" s="29"/>
      <c r="F48" s="29"/>
    </row>
    <row r="49" ht="15">
      <c r="A49" s="4"/>
    </row>
    <row r="50" spans="1:6" ht="15.75">
      <c r="A50" s="27" t="s">
        <v>23</v>
      </c>
      <c r="B50" s="27"/>
      <c r="C50" s="27"/>
      <c r="D50" s="27"/>
      <c r="E50" s="27"/>
      <c r="F50" s="27"/>
    </row>
    <row r="51" spans="1:6" ht="15">
      <c r="A51" s="8" t="s">
        <v>24</v>
      </c>
      <c r="B51" s="12">
        <f>EXP((LN(B16/B6)/10))-1</f>
        <v>0.013554676400374666</v>
      </c>
      <c r="C51" s="12">
        <f>EXP((LN(C16/C6)/10))-1</f>
        <v>0.009919852302585852</v>
      </c>
      <c r="D51" s="12">
        <f>EXP((LN(D16/D6)/10))-1</f>
        <v>0.026863890991330575</v>
      </c>
      <c r="E51" s="12">
        <f>EXP((LN(E16/E6)/10))-1</f>
        <v>0.012019303572093687</v>
      </c>
      <c r="F51" s="12">
        <f>EXP((LN(F16/F6)/10))-1</f>
        <v>0.02038774739401683</v>
      </c>
    </row>
    <row r="52" spans="1:6" ht="15">
      <c r="A52" s="8" t="s">
        <v>35</v>
      </c>
      <c r="B52" s="12">
        <f>EXP((LN(B32/B16)/16))-1</f>
        <v>0.009307066401903485</v>
      </c>
      <c r="C52" s="12">
        <f>EXP((LN(C32/C16)/16))-1</f>
        <v>0.007553461167749687</v>
      </c>
      <c r="D52" s="12">
        <f>EXP((LN(D32/D16)/16))-1</f>
        <v>0.022988840736934302</v>
      </c>
      <c r="E52" s="12">
        <f>EXP((LN(E32/E16)/16))-1</f>
        <v>0.0085670726015048</v>
      </c>
      <c r="F52" s="12">
        <f>EXP((LN(F32/F16)/16))-1</f>
        <v>0.013901041185809815</v>
      </c>
    </row>
    <row r="53" spans="1:6" ht="13.5" customHeight="1">
      <c r="A53" s="8" t="s">
        <v>36</v>
      </c>
      <c r="B53" s="12">
        <f>EXP((LN(B36/B32)/4))-1</f>
        <v>0.007057316617862686</v>
      </c>
      <c r="C53" s="12">
        <f>EXP((LN(C36/C32)/4))-1</f>
        <v>0.012583714720735495</v>
      </c>
      <c r="D53" s="12">
        <f>EXP((LN(D36/D32)/4))-1</f>
        <v>0.03313646478382015</v>
      </c>
      <c r="E53" s="12">
        <f>EXP((LN(E36/E32)/4))-1</f>
        <v>0.013859803976634222</v>
      </c>
      <c r="F53" s="12">
        <f>EXP((LN(F36/F32)/4))-1</f>
        <v>0.016566270762679025</v>
      </c>
    </row>
    <row r="54" spans="1:6" ht="15">
      <c r="A54" s="8" t="s">
        <v>67</v>
      </c>
      <c r="B54" s="12">
        <f>EXP((LN(B46/B32)/14))-1</f>
        <v>0.006964296489589961</v>
      </c>
      <c r="C54" s="12">
        <f>EXP((LN(C46/C32)/14))-1</f>
        <v>0.012700485580794174</v>
      </c>
      <c r="D54" s="12">
        <f>EXP((LN(D46/D32)/14))-1</f>
        <v>0.02698990594345041</v>
      </c>
      <c r="E54" s="12">
        <f>EXP((LN(E46/E32)/14))-1</f>
        <v>0.008378623120119277</v>
      </c>
      <c r="F54" s="12">
        <f>EXP((LN(F46/F32)/14))-1</f>
        <v>0.014416464476388446</v>
      </c>
    </row>
  </sheetData>
  <sheetProtection/>
  <mergeCells count="6">
    <mergeCell ref="A50:F50"/>
    <mergeCell ref="A3:H3"/>
    <mergeCell ref="A48:F48"/>
    <mergeCell ref="B1:F1"/>
    <mergeCell ref="B2:G2"/>
    <mergeCell ref="A47:F47"/>
  </mergeCells>
  <printOptions horizontalCentered="1"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4"/>
  <sheetViews>
    <sheetView zoomScale="80" zoomScaleNormal="80" zoomScalePageLayoutView="0" workbookViewId="0" topLeftCell="A1">
      <selection activeCell="B6" sqref="B6"/>
    </sheetView>
  </sheetViews>
  <sheetFormatPr defaultColWidth="9.140625" defaultRowHeight="15"/>
  <cols>
    <col min="1" max="1" width="14.28125" style="1" bestFit="1" customWidth="1"/>
    <col min="2" max="3" width="20.00390625" style="1" bestFit="1" customWidth="1"/>
    <col min="4" max="4" width="22.8515625" style="1" bestFit="1" customWidth="1"/>
    <col min="5" max="5" width="25.7109375" style="1" bestFit="1" customWidth="1"/>
    <col min="6" max="16384" width="9.140625" style="1" customWidth="1"/>
  </cols>
  <sheetData>
    <row r="1" spans="1:5" ht="15.75" customHeight="1">
      <c r="A1" s="28" t="s">
        <v>64</v>
      </c>
      <c r="B1" s="28"/>
      <c r="C1" s="28"/>
      <c r="D1" s="28"/>
      <c r="E1" s="28"/>
    </row>
    <row r="2" spans="1:6" ht="15.75" customHeight="1">
      <c r="A2" s="28" t="s">
        <v>68</v>
      </c>
      <c r="B2" s="28"/>
      <c r="C2" s="28"/>
      <c r="D2" s="28"/>
      <c r="E2" s="28"/>
      <c r="F2" s="28"/>
    </row>
    <row r="3" spans="1:5" ht="15.75" customHeight="1">
      <c r="A3" s="28" t="s">
        <v>56</v>
      </c>
      <c r="B3" s="28"/>
      <c r="C3" s="28"/>
      <c r="D3" s="28"/>
      <c r="E3" s="28"/>
    </row>
    <row r="4" ht="13.5" customHeight="1" thickBot="1">
      <c r="A4" s="4"/>
    </row>
    <row r="5" spans="1:5" ht="15.75" thickBot="1">
      <c r="A5" s="5" t="s">
        <v>11</v>
      </c>
      <c r="B5" s="5" t="s">
        <v>12</v>
      </c>
      <c r="C5" s="5" t="s">
        <v>14</v>
      </c>
      <c r="D5" s="5" t="s">
        <v>45</v>
      </c>
      <c r="E5" s="5" t="s">
        <v>18</v>
      </c>
    </row>
    <row r="6" spans="1:5" ht="15.75" thickBot="1">
      <c r="A6" s="6">
        <v>1990</v>
      </c>
      <c r="B6" s="9">
        <v>17.7009001043278</v>
      </c>
      <c r="C6" s="9">
        <v>16.877636429259724</v>
      </c>
      <c r="D6" s="9">
        <v>13.1745437475556</v>
      </c>
      <c r="E6" s="9">
        <v>16.2120138341814</v>
      </c>
    </row>
    <row r="7" spans="1:5" ht="15.75" thickBot="1">
      <c r="A7" s="6">
        <v>1991</v>
      </c>
      <c r="B7" s="9">
        <v>18.559677865549</v>
      </c>
      <c r="C7" s="9">
        <v>17.589808409678565</v>
      </c>
      <c r="D7" s="9">
        <v>12.988874282059</v>
      </c>
      <c r="E7" s="9">
        <v>16.3898271711992</v>
      </c>
    </row>
    <row r="8" spans="1:5" ht="15.75" thickBot="1">
      <c r="A8" s="6">
        <v>1992</v>
      </c>
      <c r="B8" s="9">
        <v>18.8711826250119</v>
      </c>
      <c r="C8" s="9">
        <v>17.772353887677216</v>
      </c>
      <c r="D8" s="9">
        <v>12.5093748176591</v>
      </c>
      <c r="E8" s="9">
        <v>16.5223650599651</v>
      </c>
    </row>
    <row r="9" spans="1:5" ht="15.75" thickBot="1">
      <c r="A9" s="6">
        <v>1993</v>
      </c>
      <c r="B9" s="9">
        <v>18.5019529512497</v>
      </c>
      <c r="C9" s="9">
        <v>16.99650323768534</v>
      </c>
      <c r="D9" s="9">
        <v>11.4057441371817</v>
      </c>
      <c r="E9" s="9">
        <v>17.011467796152</v>
      </c>
    </row>
    <row r="10" spans="1:5" ht="15.75" thickBot="1">
      <c r="A10" s="6">
        <v>1994</v>
      </c>
      <c r="B10" s="9">
        <v>18.371344153046</v>
      </c>
      <c r="C10" s="9">
        <v>17.871209953605778</v>
      </c>
      <c r="D10" s="9">
        <v>10.2633656320562</v>
      </c>
      <c r="E10" s="9">
        <v>16.6154567819163</v>
      </c>
    </row>
    <row r="11" spans="1:5" ht="15.75" thickBot="1">
      <c r="A11" s="6">
        <v>1995</v>
      </c>
      <c r="B11" s="9">
        <v>18.7771999605975</v>
      </c>
      <c r="C11" s="9">
        <v>16.368654081710282</v>
      </c>
      <c r="D11" s="9">
        <v>11.3445356932</v>
      </c>
      <c r="E11" s="9">
        <v>17.1883239219152</v>
      </c>
    </row>
    <row r="12" spans="1:5" ht="15.75" thickBot="1">
      <c r="A12" s="6">
        <v>1996</v>
      </c>
      <c r="B12" s="9">
        <v>17.8185263107824</v>
      </c>
      <c r="C12" s="9">
        <v>14.514195695452171</v>
      </c>
      <c r="D12" s="9">
        <v>10.3531488518517</v>
      </c>
      <c r="E12" s="9">
        <v>15.6184166191216</v>
      </c>
    </row>
    <row r="13" spans="1:5" ht="15.75" thickBot="1">
      <c r="A13" s="6">
        <v>1997</v>
      </c>
      <c r="B13" s="9">
        <v>17.9638577041278</v>
      </c>
      <c r="C13" s="9">
        <v>14.674352526317373</v>
      </c>
      <c r="D13" s="9">
        <v>10.1481249782717</v>
      </c>
      <c r="E13" s="9">
        <v>14.5210936624297</v>
      </c>
    </row>
    <row r="14" spans="1:5" ht="15.75" thickBot="1">
      <c r="A14" s="6">
        <v>1998</v>
      </c>
      <c r="B14" s="9">
        <v>16.0244002284012</v>
      </c>
      <c r="C14" s="9">
        <v>13.833102550736617</v>
      </c>
      <c r="D14" s="9">
        <v>9.5003554296634</v>
      </c>
      <c r="E14" s="9">
        <v>14.6345813129499</v>
      </c>
    </row>
    <row r="15" spans="1:5" ht="15.75" thickBot="1">
      <c r="A15" s="6">
        <v>1999</v>
      </c>
      <c r="B15" s="9">
        <v>15.9299671281175</v>
      </c>
      <c r="C15" s="9">
        <v>14.658756389873812</v>
      </c>
      <c r="D15" s="9">
        <v>10.3174926154847</v>
      </c>
      <c r="E15" s="9">
        <v>13.3261769540747</v>
      </c>
    </row>
    <row r="16" spans="1:5" ht="15.75" thickBot="1">
      <c r="A16" s="6">
        <v>2000</v>
      </c>
      <c r="B16" s="9">
        <v>15.6966083187795</v>
      </c>
      <c r="C16" s="9">
        <v>15.266733794654023</v>
      </c>
      <c r="D16" s="9">
        <v>9.67020811609873</v>
      </c>
      <c r="E16" s="9">
        <v>12.7217586772987</v>
      </c>
    </row>
    <row r="17" spans="1:5" ht="15.75" thickBot="1">
      <c r="A17" s="6">
        <v>2001</v>
      </c>
      <c r="B17" s="9">
        <v>17.2041229726442</v>
      </c>
      <c r="C17" s="9">
        <v>16.41117719833003</v>
      </c>
      <c r="D17" s="9">
        <v>12.6867870819891</v>
      </c>
      <c r="E17" s="9">
        <v>15.4659473822436</v>
      </c>
    </row>
    <row r="18" spans="1:5" ht="15.75" thickBot="1">
      <c r="A18" s="6">
        <v>2002</v>
      </c>
      <c r="B18" s="9">
        <v>17.8555670934704</v>
      </c>
      <c r="C18" s="9">
        <v>17.964491239203678</v>
      </c>
      <c r="D18" s="9">
        <v>13.5703833914617</v>
      </c>
      <c r="E18" s="9">
        <v>16.1467796995193</v>
      </c>
    </row>
    <row r="19" spans="1:5" ht="15.75" thickBot="1">
      <c r="A19" s="6">
        <v>2003</v>
      </c>
      <c r="B19" s="9">
        <v>16.2397156987595</v>
      </c>
      <c r="C19" s="9">
        <v>16.271912910025634</v>
      </c>
      <c r="D19" s="9">
        <v>12.7893903416922</v>
      </c>
      <c r="E19" s="9">
        <v>15.6213996527068</v>
      </c>
    </row>
    <row r="20" spans="1:5" ht="15.75" thickBot="1">
      <c r="A20" s="6">
        <v>2004</v>
      </c>
      <c r="B20" s="9">
        <v>15.7061640231345</v>
      </c>
      <c r="C20" s="9">
        <v>15.09507659234934</v>
      </c>
      <c r="D20" s="9">
        <v>11.9773648048501</v>
      </c>
      <c r="E20" s="9">
        <v>13.4504712695568</v>
      </c>
    </row>
    <row r="21" spans="1:5" ht="15.75" thickBot="1">
      <c r="A21" s="6">
        <v>2005</v>
      </c>
      <c r="B21" s="9">
        <v>15.5221279345477</v>
      </c>
      <c r="C21" s="9">
        <v>14.95921308109844</v>
      </c>
      <c r="D21" s="9">
        <v>11.8700614616047</v>
      </c>
      <c r="E21" s="9">
        <v>13.2651900882547</v>
      </c>
    </row>
    <row r="22" spans="1:5" ht="15.75" thickBot="1">
      <c r="A22" s="6">
        <v>2006</v>
      </c>
      <c r="B22" s="9">
        <v>18.2694950928379</v>
      </c>
      <c r="C22" s="9">
        <v>16.408711177783008</v>
      </c>
      <c r="D22" s="9">
        <v>12.8026205297819</v>
      </c>
      <c r="E22" s="9">
        <v>15.1548386965926</v>
      </c>
    </row>
    <row r="23" spans="1:5" ht="15.75" thickBot="1">
      <c r="A23" s="6">
        <v>2007</v>
      </c>
      <c r="B23" s="9">
        <v>17.4825736034457</v>
      </c>
      <c r="C23" s="9">
        <v>15.525864740070167</v>
      </c>
      <c r="D23" s="9">
        <v>12.158141198105</v>
      </c>
      <c r="E23" s="9">
        <v>14.0912163573139</v>
      </c>
    </row>
    <row r="24" spans="1:5" ht="15.75" thickBot="1">
      <c r="A24" s="6">
        <v>2008</v>
      </c>
      <c r="B24" s="9">
        <v>16.7617465610596</v>
      </c>
      <c r="C24" s="9">
        <v>15.289109593337805</v>
      </c>
      <c r="D24" s="9">
        <v>12.2479099826455</v>
      </c>
      <c r="E24" s="9">
        <v>13.6807720345733</v>
      </c>
    </row>
    <row r="25" spans="1:5" ht="15.75" thickBot="1">
      <c r="A25" s="6">
        <v>2009</v>
      </c>
      <c r="B25" s="9">
        <v>17.0265859708813</v>
      </c>
      <c r="C25" s="9">
        <v>15.18015695933508</v>
      </c>
      <c r="D25" s="9">
        <v>12.0181953792199</v>
      </c>
      <c r="E25" s="9">
        <v>13.7517768667692</v>
      </c>
    </row>
    <row r="26" spans="1:5" ht="15.75" thickBot="1">
      <c r="A26" s="6">
        <v>2010</v>
      </c>
      <c r="B26" s="9">
        <v>15.7279915703782</v>
      </c>
      <c r="C26" s="9">
        <v>13.82846080840806</v>
      </c>
      <c r="D26" s="9">
        <v>10.7728922836851</v>
      </c>
      <c r="E26" s="9">
        <v>14.7990674358926</v>
      </c>
    </row>
    <row r="27" spans="1:5" ht="15.75" thickBot="1">
      <c r="A27" s="6">
        <v>2011</v>
      </c>
      <c r="B27" s="9">
        <v>15.6605417912893</v>
      </c>
      <c r="C27" s="9">
        <v>13.409681973888473</v>
      </c>
      <c r="D27" s="9">
        <v>10.3626057997296</v>
      </c>
      <c r="E27" s="9">
        <v>14.7990674358926</v>
      </c>
    </row>
    <row r="28" spans="1:5" ht="15.75" thickBot="1">
      <c r="A28" s="6">
        <v>2012</v>
      </c>
      <c r="B28" s="9">
        <v>16.9572836457441</v>
      </c>
      <c r="C28" s="9">
        <v>13.806235877337489</v>
      </c>
      <c r="D28" s="9">
        <v>10.6148080004714</v>
      </c>
      <c r="E28" s="9">
        <v>12.6625031719364</v>
      </c>
    </row>
    <row r="29" spans="1:5" ht="15.75" thickBot="1">
      <c r="A29" s="6">
        <v>2013</v>
      </c>
      <c r="B29" s="9">
        <v>17.2797514333671</v>
      </c>
      <c r="C29" s="9">
        <v>14.39863739433144</v>
      </c>
      <c r="D29" s="9">
        <v>11.2945945050798</v>
      </c>
      <c r="E29" s="9">
        <v>13.4425537295616</v>
      </c>
    </row>
    <row r="30" spans="1:5" ht="15.75" thickBot="1">
      <c r="A30" s="6">
        <v>2014</v>
      </c>
      <c r="B30" s="9">
        <v>16.8159030046669</v>
      </c>
      <c r="C30" s="9">
        <v>15.542240630612724</v>
      </c>
      <c r="D30" s="9">
        <v>12.0923605152385</v>
      </c>
      <c r="E30" s="9">
        <v>15.0538811967167</v>
      </c>
    </row>
    <row r="31" spans="1:5" ht="15.75" thickBot="1">
      <c r="A31" s="6">
        <v>2015</v>
      </c>
      <c r="B31" s="9">
        <v>16.7415540561624</v>
      </c>
      <c r="C31" s="9">
        <v>14.846925618029601</v>
      </c>
      <c r="D31" s="9">
        <v>11.5449786766945</v>
      </c>
      <c r="E31" s="9">
        <v>14.487985981372129</v>
      </c>
    </row>
    <row r="32" spans="1:5" ht="15.75" thickBot="1">
      <c r="A32" s="6">
        <v>2016</v>
      </c>
      <c r="B32" s="9">
        <v>17.0665951550465</v>
      </c>
      <c r="C32" s="9">
        <v>14.528652701309703</v>
      </c>
      <c r="D32" s="9">
        <v>11.131037426749</v>
      </c>
      <c r="E32" s="9">
        <v>11.8</v>
      </c>
    </row>
    <row r="33" spans="1:5" ht="15.75" thickBot="1">
      <c r="A33" s="6">
        <v>2017</v>
      </c>
      <c r="B33" s="9">
        <v>17.4242366125659</v>
      </c>
      <c r="C33" s="9">
        <v>14.86082565870962</v>
      </c>
      <c r="D33" s="9">
        <v>11.2896461457569</v>
      </c>
      <c r="E33" s="9">
        <v>11.968848775176584</v>
      </c>
    </row>
    <row r="34" spans="1:5" ht="15.75" thickBot="1">
      <c r="A34" s="6">
        <v>2018</v>
      </c>
      <c r="B34" s="9">
        <v>17.5010966760489</v>
      </c>
      <c r="C34" s="9">
        <v>14.96779087178547</v>
      </c>
      <c r="D34" s="9">
        <v>11.3649182384778</v>
      </c>
      <c r="E34" s="9">
        <v>12.047469359036056</v>
      </c>
    </row>
    <row r="35" spans="1:5" ht="15.75" thickBot="1">
      <c r="A35" s="6">
        <v>2019</v>
      </c>
      <c r="B35" s="9">
        <v>17.9059943499494</v>
      </c>
      <c r="C35" s="9">
        <v>15.274050626137445</v>
      </c>
      <c r="D35" s="9">
        <v>11.5091580172634</v>
      </c>
      <c r="E35" s="9">
        <v>12.201010510700858</v>
      </c>
    </row>
    <row r="36" spans="1:6" ht="15.75" thickBot="1">
      <c r="A36" s="6">
        <v>2020</v>
      </c>
      <c r="B36" s="9">
        <v>17.7832197924347</v>
      </c>
      <c r="C36" s="9">
        <v>15.139427287828578</v>
      </c>
      <c r="D36" s="9">
        <v>11.4523616637629</v>
      </c>
      <c r="E36" s="9">
        <v>12.140642086976923</v>
      </c>
      <c r="F36" s="1" t="s">
        <v>0</v>
      </c>
    </row>
    <row r="37" spans="1:5" ht="15.75" thickBot="1">
      <c r="A37" s="6">
        <v>2021</v>
      </c>
      <c r="B37" s="9">
        <v>17.6991192047492</v>
      </c>
      <c r="C37" s="9">
        <v>15.041228542279137</v>
      </c>
      <c r="D37" s="9">
        <v>11.4343890913673</v>
      </c>
      <c r="E37" s="9">
        <v>12.119460478485577</v>
      </c>
    </row>
    <row r="38" spans="1:5" ht="15.75" thickBot="1">
      <c r="A38" s="6">
        <v>2022</v>
      </c>
      <c r="B38" s="9">
        <v>17.6682020479434</v>
      </c>
      <c r="C38" s="9">
        <v>14.985675812447779</v>
      </c>
      <c r="D38" s="9">
        <v>11.3719693183738</v>
      </c>
      <c r="E38" s="9">
        <v>12.054746128532326</v>
      </c>
    </row>
    <row r="39" spans="1:5" ht="15.75" thickBot="1">
      <c r="A39" s="6">
        <v>2023</v>
      </c>
      <c r="B39" s="9">
        <v>17.2733132677286</v>
      </c>
      <c r="C39" s="9">
        <v>14.308550005358374</v>
      </c>
      <c r="D39" s="9">
        <v>11.0724431027337</v>
      </c>
      <c r="E39" s="9">
        <v>11.734202944397982</v>
      </c>
    </row>
    <row r="40" spans="1:5" ht="15.75" thickBot="1">
      <c r="A40" s="6">
        <v>2024</v>
      </c>
      <c r="B40" s="9">
        <v>17.2753498440981</v>
      </c>
      <c r="C40" s="9">
        <v>14.294790188179329</v>
      </c>
      <c r="D40" s="9">
        <v>11.0944258040081</v>
      </c>
      <c r="E40" s="9">
        <v>11.756605994012983</v>
      </c>
    </row>
    <row r="41" spans="1:5" ht="15.75" thickBot="1">
      <c r="A41" s="6">
        <v>2025</v>
      </c>
      <c r="B41" s="9">
        <v>17.3413132034453</v>
      </c>
      <c r="C41" s="9">
        <v>14.330699725557327</v>
      </c>
      <c r="D41" s="9">
        <v>11.1162582453305</v>
      </c>
      <c r="E41" s="9">
        <v>11.780298628879528</v>
      </c>
    </row>
    <row r="42" spans="1:5" ht="15.75" thickBot="1">
      <c r="A42" s="6">
        <v>2026</v>
      </c>
      <c r="B42" s="9">
        <v>17.4120612467149</v>
      </c>
      <c r="C42" s="9">
        <v>14.371745743120577</v>
      </c>
      <c r="D42" s="9">
        <v>11.1701769363835</v>
      </c>
      <c r="E42" s="9">
        <v>11.836818429444028</v>
      </c>
    </row>
    <row r="43" spans="1:5" ht="15.75" thickBot="1">
      <c r="A43" s="6">
        <v>2027</v>
      </c>
      <c r="B43" s="9">
        <v>17.273870997672</v>
      </c>
      <c r="C43" s="9">
        <v>14.252986132820977</v>
      </c>
      <c r="D43" s="9">
        <v>11.1474285519693</v>
      </c>
      <c r="E43" s="9">
        <v>11.811417581219628</v>
      </c>
    </row>
    <row r="44" spans="1:5" ht="15.75" thickBot="1">
      <c r="A44" s="6">
        <v>2028</v>
      </c>
      <c r="B44" s="9">
        <v>17.1737675145323</v>
      </c>
      <c r="C44" s="9">
        <v>14.160815271510042</v>
      </c>
      <c r="D44" s="9">
        <v>11.1348172483393</v>
      </c>
      <c r="E44" s="9">
        <v>11.796844973629419</v>
      </c>
    </row>
    <row r="45" spans="1:5" ht="15.75" thickBot="1">
      <c r="A45" s="6">
        <v>2029</v>
      </c>
      <c r="B45" s="9">
        <v>16.9038108703858</v>
      </c>
      <c r="C45" s="9">
        <v>14.194504565649218</v>
      </c>
      <c r="D45" s="9">
        <v>11.1308709911142</v>
      </c>
      <c r="E45" s="9">
        <v>11.791521502271676</v>
      </c>
    </row>
    <row r="46" spans="1:5" ht="13.5" customHeight="1" thickBot="1">
      <c r="A46" s="6">
        <v>2030</v>
      </c>
      <c r="B46" s="9">
        <v>16.5287497681439</v>
      </c>
      <c r="C46" s="9">
        <v>14.140523374706579</v>
      </c>
      <c r="D46" s="9">
        <v>11.0888572747008</v>
      </c>
      <c r="E46" s="9">
        <v>11.745474461884703</v>
      </c>
    </row>
    <row r="47" spans="1:5" ht="13.5" customHeight="1">
      <c r="A47" s="29" t="s">
        <v>0</v>
      </c>
      <c r="B47" s="29"/>
      <c r="C47" s="29"/>
      <c r="D47" s="29"/>
      <c r="E47" s="29"/>
    </row>
    <row r="48" spans="1:5" ht="15">
      <c r="A48" s="29" t="s">
        <v>51</v>
      </c>
      <c r="B48" s="29"/>
      <c r="C48" s="29"/>
      <c r="D48" s="29"/>
      <c r="E48" s="29"/>
    </row>
    <row r="49" ht="15">
      <c r="A49" s="4"/>
    </row>
    <row r="50" spans="1:5" ht="15.75">
      <c r="A50" s="27" t="s">
        <v>23</v>
      </c>
      <c r="B50" s="27"/>
      <c r="C50" s="27"/>
      <c r="D50" s="27"/>
      <c r="E50" s="27"/>
    </row>
    <row r="51" spans="1:5" ht="15">
      <c r="A51" s="8" t="s">
        <v>24</v>
      </c>
      <c r="B51" s="12">
        <f>EXP((LN(B16/B6)/10))-1</f>
        <v>-0.01194516654639266</v>
      </c>
      <c r="C51" s="12">
        <f>EXP((LN(C16/C6)/10))-1</f>
        <v>-0.00998117986106295</v>
      </c>
      <c r="D51" s="12">
        <f>EXP((LN(D16/D6)/10))-1</f>
        <v>-0.030450417494175208</v>
      </c>
      <c r="E51" s="12">
        <f>EXP((LN(E16/E6)/10))-1</f>
        <v>-0.023952353177221997</v>
      </c>
    </row>
    <row r="52" spans="1:5" ht="15">
      <c r="A52" s="8" t="s">
        <v>35</v>
      </c>
      <c r="B52" s="12">
        <f>EXP((LN(B32/B16)/16))-1</f>
        <v>0.005243599477102068</v>
      </c>
      <c r="C52" s="12">
        <f>EXP((LN(C32/C16)/16))-1</f>
        <v>-0.0030922996803330882</v>
      </c>
      <c r="D52" s="12">
        <f>EXP((LN(D32/D16)/16))-1</f>
        <v>0.008831742967245981</v>
      </c>
      <c r="E52" s="12">
        <f>EXP((LN(E32/E16)/16))-1</f>
        <v>-0.00468986045371822</v>
      </c>
    </row>
    <row r="53" spans="1:5" ht="13.5" customHeight="1">
      <c r="A53" s="8" t="s">
        <v>36</v>
      </c>
      <c r="B53" s="12">
        <f>EXP((LN(B36/B32)/4))-1</f>
        <v>0.010336115167273618</v>
      </c>
      <c r="C53" s="12">
        <f>EXP((LN(C36/C32)/4))-1</f>
        <v>0.01034809287893057</v>
      </c>
      <c r="D53" s="12">
        <f>EXP((LN(D36/D32)/4))-1</f>
        <v>0.007140018415539906</v>
      </c>
      <c r="E53" s="12">
        <f>EXP((LN(E36/E32)/4))-1</f>
        <v>0.00714015595948303</v>
      </c>
    </row>
    <row r="54" spans="1:5" ht="15">
      <c r="A54" s="8" t="s">
        <v>67</v>
      </c>
      <c r="B54" s="12">
        <f>EXP((LN(B46/B32)/14))-1</f>
        <v>-0.0022846560752424194</v>
      </c>
      <c r="C54" s="12">
        <f>EXP((LN(C46/C32)/14))-1</f>
        <v>-0.0019322789139001317</v>
      </c>
      <c r="D54" s="12">
        <f>EXP((LN(D46/D32)/14))-1</f>
        <v>-0.0002711500818786128</v>
      </c>
      <c r="E54" s="12">
        <f>EXP((LN(E46/E32)/14))-1</f>
        <v>-0.0003307679450480494</v>
      </c>
    </row>
  </sheetData>
  <sheetProtection/>
  <mergeCells count="6">
    <mergeCell ref="A50:E50"/>
    <mergeCell ref="A48:E48"/>
    <mergeCell ref="A2:F2"/>
    <mergeCell ref="A1:E1"/>
    <mergeCell ref="A3:E3"/>
    <mergeCell ref="A47:E47"/>
  </mergeCells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CED 2017 Revised SCE High Demand Case</dc:title>
  <dc:subject/>
  <dc:creator>Garcia, Cary@Energy</dc:creator>
  <cp:keywords/>
  <dc:description/>
  <cp:lastModifiedBy>CNRA</cp:lastModifiedBy>
  <dcterms:created xsi:type="dcterms:W3CDTF">2016-12-06T18:18:16Z</dcterms:created>
  <dcterms:modified xsi:type="dcterms:W3CDTF">2017-12-10T04:15:11Z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Z5JXHV6S7NA6-3-113728</vt:lpwstr>
  </property>
  <property fmtid="{D5CDD505-2E9C-101B-9397-08002B2CF9AE}" pid="4" name="_dlc_DocIdItemGu">
    <vt:lpwstr>cf9ab3e5-1f3b-4127-9ad7-cf30413aaa78</vt:lpwstr>
  </property>
  <property fmtid="{D5CDD505-2E9C-101B-9397-08002B2CF9AE}" pid="5" name="_dlc_DocIdU">
    <vt:lpwstr>http://efilingspinternal/_layouts/DocIdRedir.aspx?ID=Z5JXHV6S7NA6-3-113728, Z5JXHV6S7NA6-3-113728</vt:lpwstr>
  </property>
  <property fmtid="{D5CDD505-2E9C-101B-9397-08002B2CF9AE}" pid="6" name="_CopySour">
    <vt:lpwstr>http://efilingspinternal/PendingDocuments/17-IEPR-03/20171211T103920_Baseline_Demand_Forms_6.xls</vt:lpwstr>
  </property>
  <property fmtid="{D5CDD505-2E9C-101B-9397-08002B2CF9AE}" pid="7" name="Received Fr">
    <vt:lpwstr>California Energy Commission</vt:lpwstr>
  </property>
  <property fmtid="{D5CDD505-2E9C-101B-9397-08002B2CF9AE}" pid="8" name="Submission Ty">
    <vt:lpwstr>6;#Document|6786e4f6-aafd-416d-a977-1b2d5f456edf</vt:lpwstr>
  </property>
  <property fmtid="{D5CDD505-2E9C-101B-9397-08002B2CF9AE}" pid="9" name="Submitter Ro">
    <vt:lpwstr>8;#Commission Staff|33d9c16f-f938-4210-84d3-7f3ed959b9d5</vt:lpwstr>
  </property>
  <property fmtid="{D5CDD505-2E9C-101B-9397-08002B2CF9AE}" pid="10" name="Docket Numb">
    <vt:lpwstr>17-IEPR-03</vt:lpwstr>
  </property>
  <property fmtid="{D5CDD505-2E9C-101B-9397-08002B2CF9AE}" pid="11" name="Subject Are">
    <vt:lpwstr>154;#IEPR 2017-12-15 Workshop|5c44ed5c-9250-4902-8e97-658c9e0e4fa4</vt:lpwstr>
  </property>
  <property fmtid="{D5CDD505-2E9C-101B-9397-08002B2CF9AE}" pid="12" name="ia56c5f4991045989a786b6ecb7327">
    <vt:lpwstr>Commission Staff|33d9c16f-f938-4210-84d3-7f3ed959b9d5</vt:lpwstr>
  </property>
  <property fmtid="{D5CDD505-2E9C-101B-9397-08002B2CF9AE}" pid="13" name="Ord">
    <vt:lpwstr>2528100.00000000</vt:lpwstr>
  </property>
  <property fmtid="{D5CDD505-2E9C-101B-9397-08002B2CF9AE}" pid="14" name="k2a3b5fc29f742a38f72e68b777baa">
    <vt:lpwstr>Document|f3c81208-9d0f-49cc-afc5-e227f36ec0e7</vt:lpwstr>
  </property>
  <property fmtid="{D5CDD505-2E9C-101B-9397-08002B2CF9AE}" pid="15" name="bfc617c42d804116a0a5feb0906d72">
    <vt:lpwstr>IEPR 2017-12-15 Workshop|5c44ed5c-9250-4902-8e97-658c9e0e4fa4</vt:lpwstr>
  </property>
  <property fmtid="{D5CDD505-2E9C-101B-9397-08002B2CF9AE}" pid="16" name="Document Ty">
    <vt:lpwstr>3;#Document|f3c81208-9d0f-49cc-afc5-e227f36ec0e7</vt:lpwstr>
  </property>
  <property fmtid="{D5CDD505-2E9C-101B-9397-08002B2CF9AE}" pid="17" name="TaxCatchA">
    <vt:lpwstr>8;#Commission Staff|33d9c16f-f938-4210-84d3-7f3ed959b9d5;#6;#Document|6786e4f6-aafd-416d-a977-1b2d5f456edf;#3;#Document|f3c81208-9d0f-49cc-afc5-e227f36ec0e7;#154;#IEPR 2017-12-15 Workshop|5c44ed5c-9250-4902-8e97-658c9e0e4fa4</vt:lpwstr>
  </property>
  <property fmtid="{D5CDD505-2E9C-101B-9397-08002B2CF9AE}" pid="18" name="jbf85ac70d5848c6836ba15e22d94e">
    <vt:lpwstr>Document|6786e4f6-aafd-416d-a977-1b2d5f456edf</vt:lpwstr>
  </property>
  <property fmtid="{D5CDD505-2E9C-101B-9397-08002B2CF9AE}" pid="19" name="TemplateU">
    <vt:lpwstr/>
  </property>
  <property fmtid="{D5CDD505-2E9C-101B-9397-08002B2CF9AE}" pid="20" name="xd_Prog">
    <vt:lpwstr/>
  </property>
  <property fmtid="{D5CDD505-2E9C-101B-9397-08002B2CF9AE}" pid="21" name="_SourceU">
    <vt:lpwstr/>
  </property>
  <property fmtid="{D5CDD505-2E9C-101B-9397-08002B2CF9AE}" pid="22" name="_SharedFileInd">
    <vt:lpwstr/>
  </property>
</Properties>
</file>