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List of Forms" sheetId="1" r:id="rId1"/>
    <sheet name="Form 1.1" sheetId="2" r:id="rId2"/>
    <sheet name="Form 1.1b" sheetId="3" r:id="rId3"/>
    <sheet name="Form 1.2" sheetId="4" r:id="rId4"/>
    <sheet name="Form 1.4" sheetId="5" r:id="rId5"/>
    <sheet name="Form 1.7a" sheetId="6" r:id="rId6"/>
    <sheet name="Form 2.2" sheetId="7" r:id="rId7"/>
  </sheets>
  <definedNames/>
  <calcPr fullCalcOnLoad="1"/>
</workbook>
</file>

<file path=xl/sharedStrings.xml><?xml version="1.0" encoding="utf-8"?>
<sst xmlns="http://schemas.openxmlformats.org/spreadsheetml/2006/main" count="141" uniqueCount="71">
  <si>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</si>
  <si>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</si>
  <si>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</si>
  <si>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</si>
  <si>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</si>
  <si>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</si>
  <si>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</si>
  <si>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</si>
  <si>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</si>
  <si>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</si>
  <si>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</si>
  <si>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</si>
  <si>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</si>
  <si>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</si>
  <si>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</si>
  <si>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</si>
  <si>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</si>
  <si>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</si>
  <si>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</si>
  <si>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</si>
  <si>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</si>
  <si>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</si>
  <si>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Annual Growth Rates (%)</t>
  </si>
  <si>
    <t>1990-2000</t>
  </si>
  <si>
    <t>Electricity Sales by Sector (GWh)</t>
  </si>
  <si>
    <t>Total Sales</t>
  </si>
  <si>
    <t>Gross
Generation</t>
  </si>
  <si>
    <t>Non-PV
Self Generation</t>
  </si>
  <si>
    <t>PV</t>
  </si>
  <si>
    <t>Total
Private Supply</t>
  </si>
  <si>
    <t>Net Losses</t>
  </si>
  <si>
    <t>Non-PV Self
Generation</t>
  </si>
  <si>
    <t>Total Private
Supply</t>
  </si>
  <si>
    <t>2000-2016</t>
  </si>
  <si>
    <t>2016-2020</t>
  </si>
  <si>
    <t>Private Supply by Sector (GWh)</t>
  </si>
  <si>
    <t>Planning Area Economic and Demographic Assumptions</t>
  </si>
  <si>
    <t>Population
(Thousands)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</si>
  <si>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</si>
  <si>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</si>
  <si>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</si>
  <si>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</si>
  <si>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</si>
  <si>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Last historic year is 2016.</t>
  </si>
  <si>
    <t>Load-Modifying Demand Response</t>
  </si>
  <si>
    <t>Households (Thousands)</t>
  </si>
  <si>
    <t>Personal Income
(Millions 2016$)</t>
  </si>
  <si>
    <t>Commercial
Floor Space
(Million sq. ft.)</t>
  </si>
  <si>
    <t>Form 1.1 - STATEWIDE</t>
  </si>
  <si>
    <t>Form 1.7a - STATEWIDE</t>
  </si>
  <si>
    <t>Form 2.2 - STATEWIDE</t>
  </si>
  <si>
    <t>Last historic year is 2016. Consumption includes self-generation.</t>
  </si>
  <si>
    <t>2016-2030</t>
  </si>
  <si>
    <t>December 2017</t>
  </si>
  <si>
    <t>California Energy Demand 2018-2030 Revised Baseline Forecast - Mid Demand Case</t>
  </si>
  <si>
    <t>Last historic year is 2016. Sales excludes self-generation.</t>
  </si>
  <si>
    <t>Form 1.2 - Statewide</t>
  </si>
  <si>
    <t>Form 1.1b - Statewide</t>
  </si>
  <si>
    <t>Peak  End Use  Load</t>
  </si>
  <si>
    <t>Unadjusted  Net Peak Demand</t>
  </si>
  <si>
    <t>Peak Shift Impact*</t>
  </si>
  <si>
    <t>Final Net Peak Demand</t>
  </si>
  <si>
    <t xml:space="preserve">  </t>
  </si>
  <si>
    <t>Last historic year is weather normalized 2017. Net peak demand includes the impact of demand response programs.</t>
  </si>
  <si>
    <t>2000-2017</t>
  </si>
  <si>
    <t>2017-2020</t>
  </si>
  <si>
    <t>2017-2030</t>
  </si>
  <si>
    <t>Form 1.4 - Statewide</t>
  </si>
  <si>
    <t>Noncoincident Peak Demand (MW)</t>
  </si>
  <si>
    <t>*Peak shift impact accounts for IOU peaks occurring later in the day compared to the end use peak due to demand modifiers.</t>
  </si>
  <si>
    <t>Total Non-Agricultural Employment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</si>
</sst>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  <numFmt numFmtId="177" formatCode="#,##0;[Black]\-#,##0;[Black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177" fontId="2" fillId="0" borderId="12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18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15">
      <c r="A2" s="9" t="s">
        <v>53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40</v>
      </c>
    </row>
    <row r="9" ht="15">
      <c r="A9" s="2" t="s">
        <v>4</v>
      </c>
    </row>
    <row r="10" ht="15">
      <c r="A10" s="2" t="s">
        <v>5</v>
      </c>
    </row>
    <row r="11" ht="15">
      <c r="A11" s="2" t="s">
        <v>6</v>
      </c>
    </row>
    <row r="12" ht="15">
      <c r="A12" s="2" t="s">
        <v>7</v>
      </c>
    </row>
    <row r="13" ht="15">
      <c r="A13" s="2"/>
    </row>
    <row r="14" ht="15">
      <c r="A14" s="3" t="s">
        <v>8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C6" sqref="C6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customHeight="1">
      <c r="A2" s="22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customHeigh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13.5" customHeight="1" thickBot="1">
      <c r="A4" s="4"/>
    </row>
    <row r="5" spans="1:11" ht="27" thickBot="1">
      <c r="A5" s="5" t="s">
        <v>10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</row>
    <row r="6" spans="1:12" ht="15.75" thickBot="1">
      <c r="A6" s="6">
        <v>1990</v>
      </c>
      <c r="B6" s="7">
        <v>67013.24624599998</v>
      </c>
      <c r="C6" s="7">
        <v>0</v>
      </c>
      <c r="D6" s="7">
        <v>72102.18637833485</v>
      </c>
      <c r="E6" s="7">
        <v>0</v>
      </c>
      <c r="F6" s="7">
        <v>46831.59114364879</v>
      </c>
      <c r="G6" s="7">
        <v>7051.89849105053</v>
      </c>
      <c r="H6" s="7">
        <v>20561.87700600001</v>
      </c>
      <c r="I6" s="7">
        <v>12438.555737645875</v>
      </c>
      <c r="J6" s="7">
        <v>1593.8363860000002</v>
      </c>
      <c r="K6" s="7">
        <f>B6+D6+SUM(F6:J6)</f>
        <v>227593.19138868002</v>
      </c>
      <c r="L6" s="12"/>
    </row>
    <row r="7" spans="1:11" ht="15.75" thickBot="1">
      <c r="A7" s="6">
        <v>1991</v>
      </c>
      <c r="B7" s="7">
        <v>66457.59437699999</v>
      </c>
      <c r="C7" s="7">
        <v>0</v>
      </c>
      <c r="D7" s="7">
        <v>71823.53201643626</v>
      </c>
      <c r="E7" s="7">
        <v>0</v>
      </c>
      <c r="F7" s="7">
        <v>45704.309632614815</v>
      </c>
      <c r="G7" s="7">
        <v>6980.84734135677</v>
      </c>
      <c r="H7" s="7">
        <v>16099.674566000007</v>
      </c>
      <c r="I7" s="7">
        <v>12501.310499022362</v>
      </c>
      <c r="J7" s="7">
        <v>1627.4133689999999</v>
      </c>
      <c r="K7" s="7">
        <f aca="true" t="shared" si="0" ref="K7:K46">B7+D7+SUM(F7:J7)</f>
        <v>221194.6818014302</v>
      </c>
    </row>
    <row r="8" spans="1:11" ht="15.75" thickBot="1">
      <c r="A8" s="6">
        <v>1992</v>
      </c>
      <c r="B8" s="7">
        <v>67437.4660174898</v>
      </c>
      <c r="C8" s="7">
        <v>0</v>
      </c>
      <c r="D8" s="7">
        <v>75645.42787568638</v>
      </c>
      <c r="E8" s="7">
        <v>0</v>
      </c>
      <c r="F8" s="7">
        <v>45649.03295878783</v>
      </c>
      <c r="G8" s="7">
        <v>6644.581095201676</v>
      </c>
      <c r="H8" s="7">
        <v>15238.04684218206</v>
      </c>
      <c r="I8" s="7">
        <v>12679.844472867713</v>
      </c>
      <c r="J8" s="7">
        <v>1655.038771184178</v>
      </c>
      <c r="K8" s="7">
        <f t="shared" si="0"/>
        <v>224949.43803339964</v>
      </c>
    </row>
    <row r="9" spans="1:11" ht="15.75" thickBot="1">
      <c r="A9" s="6">
        <v>1993</v>
      </c>
      <c r="B9" s="7">
        <v>66621.83543565896</v>
      </c>
      <c r="C9" s="7">
        <v>0</v>
      </c>
      <c r="D9" s="7">
        <v>75929.94826005434</v>
      </c>
      <c r="E9" s="7">
        <v>0</v>
      </c>
      <c r="F9" s="7">
        <v>45066.056534726464</v>
      </c>
      <c r="G9" s="7">
        <v>6334.7500834352795</v>
      </c>
      <c r="H9" s="7">
        <v>15688.896553341305</v>
      </c>
      <c r="I9" s="7">
        <v>12728.539905419162</v>
      </c>
      <c r="J9" s="7">
        <v>1650.038496118561</v>
      </c>
      <c r="K9" s="7">
        <f t="shared" si="0"/>
        <v>224020.0652687541</v>
      </c>
    </row>
    <row r="10" spans="1:11" ht="15.75" thickBot="1">
      <c r="A10" s="6">
        <v>1994</v>
      </c>
      <c r="B10" s="7">
        <v>68121.46947038069</v>
      </c>
      <c r="C10" s="7">
        <v>0</v>
      </c>
      <c r="D10" s="7">
        <v>76903.90962985903</v>
      </c>
      <c r="E10" s="7">
        <v>0</v>
      </c>
      <c r="F10" s="7">
        <v>45399.32795350414</v>
      </c>
      <c r="G10" s="7">
        <v>5843.354363456465</v>
      </c>
      <c r="H10" s="7">
        <v>16781.219076933034</v>
      </c>
      <c r="I10" s="7">
        <v>12649.633907293099</v>
      </c>
      <c r="J10" s="7">
        <v>1674.935673601845</v>
      </c>
      <c r="K10" s="7">
        <f t="shared" si="0"/>
        <v>227373.8500750283</v>
      </c>
    </row>
    <row r="11" spans="1:11" ht="15.75" thickBot="1">
      <c r="A11" s="6">
        <v>1995</v>
      </c>
      <c r="B11" s="7">
        <v>68824.96327947885</v>
      </c>
      <c r="C11" s="7">
        <v>0</v>
      </c>
      <c r="D11" s="7">
        <v>77606.95025128055</v>
      </c>
      <c r="E11" s="7">
        <v>0</v>
      </c>
      <c r="F11" s="7">
        <v>46266.63385877428</v>
      </c>
      <c r="G11" s="7">
        <v>6020.533031072443</v>
      </c>
      <c r="H11" s="7">
        <v>14087.530499174833</v>
      </c>
      <c r="I11" s="7">
        <v>12862.719709064613</v>
      </c>
      <c r="J11" s="7">
        <v>1622.6046610084734</v>
      </c>
      <c r="K11" s="7">
        <f t="shared" si="0"/>
        <v>227291.93528985404</v>
      </c>
    </row>
    <row r="12" spans="1:11" ht="15.75" thickBot="1">
      <c r="A12" s="6">
        <v>1996</v>
      </c>
      <c r="B12" s="7">
        <v>70639.07562357695</v>
      </c>
      <c r="C12" s="7">
        <v>0</v>
      </c>
      <c r="D12" s="7">
        <v>80534.5100660608</v>
      </c>
      <c r="E12" s="7">
        <v>0</v>
      </c>
      <c r="F12" s="7">
        <v>46734.395540840174</v>
      </c>
      <c r="G12" s="7">
        <v>6252.455301891571</v>
      </c>
      <c r="H12" s="7">
        <v>16631.42667098872</v>
      </c>
      <c r="I12" s="7">
        <v>13131.089927388035</v>
      </c>
      <c r="J12" s="7">
        <v>1689.8411837596207</v>
      </c>
      <c r="K12" s="7">
        <f t="shared" si="0"/>
        <v>235612.79431450588</v>
      </c>
    </row>
    <row r="13" spans="1:11" ht="15.75" thickBot="1">
      <c r="A13" s="6">
        <v>1997</v>
      </c>
      <c r="B13" s="7">
        <v>72889.68977018679</v>
      </c>
      <c r="C13" s="7">
        <v>0</v>
      </c>
      <c r="D13" s="7">
        <v>83613.18998240362</v>
      </c>
      <c r="E13" s="7">
        <v>0</v>
      </c>
      <c r="F13" s="7">
        <v>48140.26443949808</v>
      </c>
      <c r="G13" s="7">
        <v>6165.242864514327</v>
      </c>
      <c r="H13" s="7">
        <v>17246.958668382733</v>
      </c>
      <c r="I13" s="7">
        <v>13651.53305071374</v>
      </c>
      <c r="J13" s="7">
        <v>1701.6298582394982</v>
      </c>
      <c r="K13" s="7">
        <f t="shared" si="0"/>
        <v>243408.5086339388</v>
      </c>
    </row>
    <row r="14" spans="1:11" ht="15.75" thickBot="1">
      <c r="A14" s="6">
        <v>1998</v>
      </c>
      <c r="B14" s="7">
        <v>74033.51372196732</v>
      </c>
      <c r="C14" s="7">
        <v>0</v>
      </c>
      <c r="D14" s="7">
        <v>85877.50799838654</v>
      </c>
      <c r="E14" s="7">
        <v>0</v>
      </c>
      <c r="F14" s="7">
        <v>46536.91608148545</v>
      </c>
      <c r="G14" s="7">
        <v>5919.232908458714</v>
      </c>
      <c r="H14" s="7">
        <v>13260.88861914294</v>
      </c>
      <c r="I14" s="7">
        <v>13493.632922029645</v>
      </c>
      <c r="J14" s="7">
        <v>1799.3261970937133</v>
      </c>
      <c r="K14" s="7">
        <f t="shared" si="0"/>
        <v>240921.01844856434</v>
      </c>
    </row>
    <row r="15" spans="1:11" ht="15.75" thickBot="1">
      <c r="A15" s="6">
        <v>1999</v>
      </c>
      <c r="B15" s="7">
        <v>75820.47878242249</v>
      </c>
      <c r="C15" s="7">
        <v>0</v>
      </c>
      <c r="D15" s="7">
        <v>89572.07646217164</v>
      </c>
      <c r="E15" s="7">
        <v>0</v>
      </c>
      <c r="F15" s="7">
        <v>47872.10363588566</v>
      </c>
      <c r="G15" s="7">
        <v>5677.375701356315</v>
      </c>
      <c r="H15" s="7">
        <v>18180.77163961937</v>
      </c>
      <c r="I15" s="7">
        <v>14487.595133166913</v>
      </c>
      <c r="J15" s="7">
        <v>1680.314227841999</v>
      </c>
      <c r="K15" s="7">
        <f t="shared" si="0"/>
        <v>253290.71558246436</v>
      </c>
    </row>
    <row r="16" spans="1:11" ht="15.75" thickBot="1">
      <c r="A16" s="6">
        <v>2000</v>
      </c>
      <c r="B16" s="7">
        <v>79526.5381452125</v>
      </c>
      <c r="C16" s="7">
        <v>0</v>
      </c>
      <c r="D16" s="7">
        <v>93723.8293849073</v>
      </c>
      <c r="E16" s="7">
        <v>0</v>
      </c>
      <c r="F16" s="7">
        <v>48099.11465299661</v>
      </c>
      <c r="G16" s="7">
        <v>6077.416472080214</v>
      </c>
      <c r="H16" s="7">
        <v>17607.75232638373</v>
      </c>
      <c r="I16" s="7">
        <v>14443.812100035868</v>
      </c>
      <c r="J16" s="7">
        <v>1462.5198375127743</v>
      </c>
      <c r="K16" s="7">
        <f t="shared" si="0"/>
        <v>260940.982919129</v>
      </c>
    </row>
    <row r="17" spans="1:11" ht="15.75" thickBot="1">
      <c r="A17" s="6">
        <v>2001</v>
      </c>
      <c r="B17" s="7">
        <v>75238.05005546477</v>
      </c>
      <c r="C17" s="7">
        <v>0</v>
      </c>
      <c r="D17" s="7">
        <v>91437.72025472108</v>
      </c>
      <c r="E17" s="7">
        <v>0</v>
      </c>
      <c r="F17" s="7">
        <v>45108.99311577451</v>
      </c>
      <c r="G17" s="7">
        <v>5801.889513836068</v>
      </c>
      <c r="H17" s="7">
        <v>18946.429711896166</v>
      </c>
      <c r="I17" s="7">
        <v>13041.725396529322</v>
      </c>
      <c r="J17" s="7">
        <v>1513.3490632242965</v>
      </c>
      <c r="K17" s="7">
        <f t="shared" si="0"/>
        <v>251088.1571114462</v>
      </c>
    </row>
    <row r="18" spans="1:11" ht="15.75" thickBot="1">
      <c r="A18" s="6">
        <v>2002</v>
      </c>
      <c r="B18" s="7">
        <v>76765.45016615439</v>
      </c>
      <c r="C18" s="7">
        <v>0</v>
      </c>
      <c r="D18" s="7">
        <v>93341.47595901649</v>
      </c>
      <c r="E18" s="7">
        <v>0</v>
      </c>
      <c r="F18" s="7">
        <v>45140.417262170246</v>
      </c>
      <c r="G18" s="7">
        <v>5738.043756589684</v>
      </c>
      <c r="H18" s="7">
        <v>20806.51271395774</v>
      </c>
      <c r="I18" s="7">
        <v>13074.455115640763</v>
      </c>
      <c r="J18" s="7">
        <v>1481.8523423848799</v>
      </c>
      <c r="K18" s="7">
        <f t="shared" si="0"/>
        <v>256348.20731591422</v>
      </c>
    </row>
    <row r="19" spans="1:11" ht="15.75" thickBot="1">
      <c r="A19" s="6">
        <v>2003</v>
      </c>
      <c r="B19" s="7">
        <v>81714.76618085797</v>
      </c>
      <c r="C19" s="7">
        <v>0</v>
      </c>
      <c r="D19" s="7">
        <v>97119.96755063941</v>
      </c>
      <c r="E19" s="7">
        <v>0</v>
      </c>
      <c r="F19" s="7">
        <v>42999.58162707164</v>
      </c>
      <c r="G19" s="7">
        <v>6283.122539228706</v>
      </c>
      <c r="H19" s="7">
        <v>19324.905192074628</v>
      </c>
      <c r="I19" s="7">
        <v>12977.210037633657</v>
      </c>
      <c r="J19" s="7">
        <v>1517.556216583935</v>
      </c>
      <c r="K19" s="7">
        <f t="shared" si="0"/>
        <v>261937.10934408993</v>
      </c>
    </row>
    <row r="20" spans="1:11" ht="15.75" thickBot="1">
      <c r="A20" s="6">
        <v>2004</v>
      </c>
      <c r="B20" s="7">
        <v>83838.3087181017</v>
      </c>
      <c r="C20" s="7">
        <v>0</v>
      </c>
      <c r="D20" s="7">
        <v>99450.31411439038</v>
      </c>
      <c r="E20" s="7">
        <v>0</v>
      </c>
      <c r="F20" s="7">
        <v>44169.7208132201</v>
      </c>
      <c r="G20" s="7">
        <v>6887.932026775083</v>
      </c>
      <c r="H20" s="7">
        <v>21846.548512974197</v>
      </c>
      <c r="I20" s="7">
        <v>13285.87863169439</v>
      </c>
      <c r="J20" s="7">
        <v>1547.50750956841</v>
      </c>
      <c r="K20" s="7">
        <f t="shared" si="0"/>
        <v>271026.2103267243</v>
      </c>
    </row>
    <row r="21" spans="1:11" ht="15.75" thickBot="1">
      <c r="A21" s="6">
        <v>2005</v>
      </c>
      <c r="B21" s="7">
        <v>85676.98188083226</v>
      </c>
      <c r="C21" s="7">
        <v>0</v>
      </c>
      <c r="D21" s="7">
        <v>100141.26261526118</v>
      </c>
      <c r="E21" s="7">
        <v>0</v>
      </c>
      <c r="F21" s="7">
        <v>44632.28647207639</v>
      </c>
      <c r="G21" s="7">
        <v>7084.435732761325</v>
      </c>
      <c r="H21" s="7">
        <v>19468.172325282994</v>
      </c>
      <c r="I21" s="7">
        <v>14178.799460905522</v>
      </c>
      <c r="J21" s="7">
        <v>1544.1547680313342</v>
      </c>
      <c r="K21" s="7">
        <f t="shared" si="0"/>
        <v>272726.093255151</v>
      </c>
    </row>
    <row r="22" spans="1:11" ht="15.75" thickBot="1">
      <c r="A22" s="6">
        <v>2006</v>
      </c>
      <c r="B22" s="7">
        <v>89727.96087240706</v>
      </c>
      <c r="C22" s="7">
        <v>0</v>
      </c>
      <c r="D22" s="7">
        <v>103468.60511625008</v>
      </c>
      <c r="E22" s="7">
        <v>0</v>
      </c>
      <c r="F22" s="7">
        <v>44315.681864895436</v>
      </c>
      <c r="G22" s="7">
        <v>7379.127769976595</v>
      </c>
      <c r="H22" s="7">
        <v>20650.907898077017</v>
      </c>
      <c r="I22" s="7">
        <v>14563.446153432715</v>
      </c>
      <c r="J22" s="7">
        <v>1556.216607410005</v>
      </c>
      <c r="K22" s="7">
        <f t="shared" si="0"/>
        <v>281661.9462824489</v>
      </c>
    </row>
    <row r="23" spans="1:11" ht="15.75" thickBot="1">
      <c r="A23" s="6">
        <v>2007</v>
      </c>
      <c r="B23" s="7">
        <v>89099.89907581206</v>
      </c>
      <c r="C23" s="7">
        <v>0</v>
      </c>
      <c r="D23" s="7">
        <v>104698.16971236354</v>
      </c>
      <c r="E23" s="7">
        <v>0</v>
      </c>
      <c r="F23" s="7">
        <v>44590.261119796975</v>
      </c>
      <c r="G23" s="7">
        <v>7721.3806362813675</v>
      </c>
      <c r="H23" s="7">
        <v>22751.149832454314</v>
      </c>
      <c r="I23" s="7">
        <v>14942.885726369119</v>
      </c>
      <c r="J23" s="7">
        <v>1562.2846055637851</v>
      </c>
      <c r="K23" s="7">
        <f t="shared" si="0"/>
        <v>285366.03070864116</v>
      </c>
    </row>
    <row r="24" spans="1:11" ht="15.75" thickBot="1">
      <c r="A24" s="6">
        <v>2008</v>
      </c>
      <c r="B24" s="7">
        <v>90946.34628582517</v>
      </c>
      <c r="C24" s="7">
        <v>0</v>
      </c>
      <c r="D24" s="7">
        <v>105938.98149033569</v>
      </c>
      <c r="E24" s="7">
        <v>0</v>
      </c>
      <c r="F24" s="7">
        <v>44093.82956042777</v>
      </c>
      <c r="G24" s="7">
        <v>7818.59348691639</v>
      </c>
      <c r="H24" s="7">
        <v>19516.016984650443</v>
      </c>
      <c r="I24" s="7">
        <v>15535.913966797361</v>
      </c>
      <c r="J24" s="7">
        <v>1597.7505287058175</v>
      </c>
      <c r="K24" s="7">
        <f t="shared" si="0"/>
        <v>285447.4323036586</v>
      </c>
    </row>
    <row r="25" spans="1:11" ht="15.75" thickBot="1">
      <c r="A25" s="6">
        <v>2009</v>
      </c>
      <c r="B25" s="7">
        <v>90083.87208046802</v>
      </c>
      <c r="C25" s="7">
        <v>0</v>
      </c>
      <c r="D25" s="7">
        <v>102598.09773748217</v>
      </c>
      <c r="E25" s="7">
        <v>0</v>
      </c>
      <c r="F25" s="7">
        <v>39992.75306052492</v>
      </c>
      <c r="G25" s="7">
        <v>7814.6253436192</v>
      </c>
      <c r="H25" s="7">
        <v>19332.68102110364</v>
      </c>
      <c r="I25" s="7">
        <v>15851.834406553666</v>
      </c>
      <c r="J25" s="7">
        <v>1584.1317312717074</v>
      </c>
      <c r="K25" s="7">
        <f t="shared" si="0"/>
        <v>277257.9953810233</v>
      </c>
    </row>
    <row r="26" spans="1:11" ht="15.75" thickBot="1">
      <c r="A26" s="6">
        <v>2010</v>
      </c>
      <c r="B26" s="7">
        <v>87447.91837569259</v>
      </c>
      <c r="C26" s="7">
        <v>0</v>
      </c>
      <c r="D26" s="7">
        <v>100347.60338234728</v>
      </c>
      <c r="E26" s="7">
        <v>0</v>
      </c>
      <c r="F26" s="7">
        <v>39967.01010453018</v>
      </c>
      <c r="G26" s="7">
        <v>7614.86739338581</v>
      </c>
      <c r="H26" s="7">
        <v>20115.952847339435</v>
      </c>
      <c r="I26" s="7">
        <v>15670.965040778226</v>
      </c>
      <c r="J26" s="7">
        <v>1538.2656459251514</v>
      </c>
      <c r="K26" s="7">
        <f t="shared" si="0"/>
        <v>272702.5827899987</v>
      </c>
    </row>
    <row r="27" spans="1:11" ht="15.75" thickBot="1">
      <c r="A27" s="6">
        <v>2011</v>
      </c>
      <c r="B27" s="7">
        <v>88748.0147787247</v>
      </c>
      <c r="C27" s="7">
        <v>0</v>
      </c>
      <c r="D27" s="7">
        <v>100824.78669168746</v>
      </c>
      <c r="E27" s="7">
        <v>0</v>
      </c>
      <c r="F27" s="7">
        <v>40389.651023898376</v>
      </c>
      <c r="G27" s="7">
        <v>7806.716410906181</v>
      </c>
      <c r="H27" s="7">
        <v>20188.152970987656</v>
      </c>
      <c r="I27" s="7">
        <v>16200.796913526478</v>
      </c>
      <c r="J27" s="7">
        <v>1487.7349120480087</v>
      </c>
      <c r="K27" s="7">
        <f t="shared" si="0"/>
        <v>275645.85370177886</v>
      </c>
    </row>
    <row r="28" spans="1:11" ht="15.75" thickBot="1">
      <c r="A28" s="6">
        <v>2012</v>
      </c>
      <c r="B28" s="7">
        <v>91124.49098344824</v>
      </c>
      <c r="C28" s="7">
        <v>0</v>
      </c>
      <c r="D28" s="7">
        <v>103456.22644699467</v>
      </c>
      <c r="E28" s="7">
        <v>0</v>
      </c>
      <c r="F28" s="7">
        <v>40562.77332297923</v>
      </c>
      <c r="G28" s="7">
        <v>7529.821837167688</v>
      </c>
      <c r="H28" s="7">
        <v>21015.017080317743</v>
      </c>
      <c r="I28" s="7">
        <v>16179.821248214424</v>
      </c>
      <c r="J28" s="7">
        <v>1444.9680243526554</v>
      </c>
      <c r="K28" s="7">
        <f t="shared" si="0"/>
        <v>281313.11894347466</v>
      </c>
    </row>
    <row r="29" spans="1:11" ht="15.75" thickBot="1">
      <c r="A29" s="6">
        <v>2013</v>
      </c>
      <c r="B29" s="7">
        <v>90029.9071342593</v>
      </c>
      <c r="C29" s="7">
        <v>0</v>
      </c>
      <c r="D29" s="7">
        <v>103374.4210195383</v>
      </c>
      <c r="E29" s="7">
        <v>0</v>
      </c>
      <c r="F29" s="7">
        <v>40565.895706708616</v>
      </c>
      <c r="G29" s="7">
        <v>7349.697429066061</v>
      </c>
      <c r="H29" s="7">
        <v>20620.348742874998</v>
      </c>
      <c r="I29" s="7">
        <v>15866.276499094094</v>
      </c>
      <c r="J29" s="7">
        <v>1365.4669518745643</v>
      </c>
      <c r="K29" s="7">
        <f t="shared" si="0"/>
        <v>279172.01348341594</v>
      </c>
    </row>
    <row r="30" spans="1:11" ht="15.75" thickBot="1">
      <c r="A30" s="6">
        <v>2014</v>
      </c>
      <c r="B30" s="7">
        <v>90077.57740268314</v>
      </c>
      <c r="C30" s="7">
        <v>0</v>
      </c>
      <c r="D30" s="7">
        <v>106219.30311597134</v>
      </c>
      <c r="E30" s="7">
        <v>0</v>
      </c>
      <c r="F30" s="7">
        <v>41418.404404189445</v>
      </c>
      <c r="G30" s="7">
        <v>8830.584269077606</v>
      </c>
      <c r="H30" s="7">
        <v>18708.30792119767</v>
      </c>
      <c r="I30" s="7">
        <v>15287.358322299522</v>
      </c>
      <c r="J30" s="7">
        <v>1349.3946989244916</v>
      </c>
      <c r="K30" s="7">
        <f t="shared" si="0"/>
        <v>281890.9301343432</v>
      </c>
    </row>
    <row r="31" spans="1:11" ht="15.75" thickBot="1">
      <c r="A31" s="6">
        <v>2015</v>
      </c>
      <c r="B31" s="7">
        <v>90677.48584349865</v>
      </c>
      <c r="C31" s="7">
        <v>599.6582532114785</v>
      </c>
      <c r="D31" s="7">
        <v>105944.77783542033</v>
      </c>
      <c r="E31" s="7">
        <v>90.2404604617095</v>
      </c>
      <c r="F31" s="7">
        <v>41436.626203867076</v>
      </c>
      <c r="G31" s="7">
        <v>8857.058012130938</v>
      </c>
      <c r="H31" s="7">
        <v>18867.991886857515</v>
      </c>
      <c r="I31" s="7">
        <v>15251.784963074817</v>
      </c>
      <c r="J31" s="7">
        <v>1344.5317733501433</v>
      </c>
      <c r="K31" s="7">
        <f t="shared" si="0"/>
        <v>282380.25651819946</v>
      </c>
    </row>
    <row r="32" spans="1:11" ht="15.75" thickBot="1">
      <c r="A32" s="6">
        <v>2016</v>
      </c>
      <c r="B32" s="7">
        <v>90886.0170963578</v>
      </c>
      <c r="C32" s="7">
        <v>837.0783935395349</v>
      </c>
      <c r="D32" s="7">
        <v>104985.69961264206</v>
      </c>
      <c r="E32" s="7">
        <v>175.45563144207046</v>
      </c>
      <c r="F32" s="7">
        <v>41624.23859544471</v>
      </c>
      <c r="G32" s="7">
        <v>8684.178620792723</v>
      </c>
      <c r="H32" s="7">
        <v>21219.08373225534</v>
      </c>
      <c r="I32" s="7">
        <v>15360.561563908444</v>
      </c>
      <c r="J32" s="7">
        <v>1300.1615634241425</v>
      </c>
      <c r="K32" s="7">
        <f t="shared" si="0"/>
        <v>284059.94078482524</v>
      </c>
    </row>
    <row r="33" spans="1:11" ht="15.75" thickBot="1">
      <c r="A33" s="6">
        <v>2017</v>
      </c>
      <c r="B33" s="7">
        <v>92071.79486318107</v>
      </c>
      <c r="C33" s="7">
        <v>1167.0753357964563</v>
      </c>
      <c r="D33" s="7">
        <v>105035.92279187072</v>
      </c>
      <c r="E33" s="7">
        <v>299.1949979610581</v>
      </c>
      <c r="F33" s="7">
        <v>41491.221815378085</v>
      </c>
      <c r="G33" s="7">
        <v>8590.613899441456</v>
      </c>
      <c r="H33" s="7">
        <v>21000.47264622686</v>
      </c>
      <c r="I33" s="7">
        <v>15521.008309684994</v>
      </c>
      <c r="J33" s="7">
        <v>1300.1615634241425</v>
      </c>
      <c r="K33" s="7">
        <f t="shared" si="0"/>
        <v>285011.1958892073</v>
      </c>
    </row>
    <row r="34" spans="1:11" ht="15.75" thickBot="1">
      <c r="A34" s="6">
        <v>2018</v>
      </c>
      <c r="B34" s="7">
        <v>93472.70621460107</v>
      </c>
      <c r="C34" s="7">
        <v>1513.1532350483849</v>
      </c>
      <c r="D34" s="7">
        <v>106456.48901783461</v>
      </c>
      <c r="E34" s="7">
        <v>463.3632092217387</v>
      </c>
      <c r="F34" s="7">
        <v>41511.81806119913</v>
      </c>
      <c r="G34" s="7">
        <v>8687.301433839819</v>
      </c>
      <c r="H34" s="7">
        <v>20985.769528311175</v>
      </c>
      <c r="I34" s="7">
        <v>15695.131640431648</v>
      </c>
      <c r="J34" s="7">
        <v>1300.1615634241425</v>
      </c>
      <c r="K34" s="7">
        <f t="shared" si="0"/>
        <v>288109.3774596416</v>
      </c>
    </row>
    <row r="35" spans="1:11" ht="15.75" thickBot="1">
      <c r="A35" s="6">
        <v>2019</v>
      </c>
      <c r="B35" s="7">
        <v>94893.28139188474</v>
      </c>
      <c r="C35" s="7">
        <v>1932.8493917965864</v>
      </c>
      <c r="D35" s="7">
        <v>107961.3111414603</v>
      </c>
      <c r="E35" s="7">
        <v>717.9142747936625</v>
      </c>
      <c r="F35" s="7">
        <v>41457.68767097829</v>
      </c>
      <c r="G35" s="7">
        <v>8711.691550070314</v>
      </c>
      <c r="H35" s="7">
        <v>21011.928399170665</v>
      </c>
      <c r="I35" s="7">
        <v>15818.183901786968</v>
      </c>
      <c r="J35" s="7">
        <v>1300.1615634241425</v>
      </c>
      <c r="K35" s="7">
        <f t="shared" si="0"/>
        <v>291154.2456187754</v>
      </c>
    </row>
    <row r="36" spans="1:11" ht="15.75" thickBot="1">
      <c r="A36" s="6">
        <v>2020</v>
      </c>
      <c r="B36" s="7">
        <v>96998.47946272246</v>
      </c>
      <c r="C36" s="7">
        <v>2410.0279958556857</v>
      </c>
      <c r="D36" s="7">
        <v>110285.75687631908</v>
      </c>
      <c r="E36" s="7">
        <v>1111.5759692591178</v>
      </c>
      <c r="F36" s="7">
        <v>41396.41788855034</v>
      </c>
      <c r="G36" s="7">
        <v>8746.330926315566</v>
      </c>
      <c r="H36" s="7">
        <v>21108.345018477507</v>
      </c>
      <c r="I36" s="7">
        <v>15937.098117531717</v>
      </c>
      <c r="J36" s="7">
        <v>1300.1615634241425</v>
      </c>
      <c r="K36" s="7">
        <f t="shared" si="0"/>
        <v>295772.5898533408</v>
      </c>
    </row>
    <row r="37" spans="1:11" ht="15.75" thickBot="1">
      <c r="A37" s="6">
        <v>2021</v>
      </c>
      <c r="B37" s="7">
        <v>99230.49576947247</v>
      </c>
      <c r="C37" s="7">
        <v>2912.2673765169757</v>
      </c>
      <c r="D37" s="7">
        <v>112407.70438873913</v>
      </c>
      <c r="E37" s="7">
        <v>1564.6257589782222</v>
      </c>
      <c r="F37" s="7">
        <v>41743.97585946251</v>
      </c>
      <c r="G37" s="7">
        <v>8760.737679585214</v>
      </c>
      <c r="H37" s="7">
        <v>21206.781794102375</v>
      </c>
      <c r="I37" s="7">
        <v>16021.709988648585</v>
      </c>
      <c r="J37" s="7">
        <v>1300.1615634241425</v>
      </c>
      <c r="K37" s="7">
        <f t="shared" si="0"/>
        <v>300671.5670434344</v>
      </c>
    </row>
    <row r="38" spans="1:11" ht="15.75" thickBot="1">
      <c r="A38" s="6">
        <v>2022</v>
      </c>
      <c r="B38" s="7">
        <v>101806.16787221258</v>
      </c>
      <c r="C38" s="7">
        <v>3482.5171847704396</v>
      </c>
      <c r="D38" s="7">
        <v>114790.80548219178</v>
      </c>
      <c r="E38" s="7">
        <v>2137.489729656908</v>
      </c>
      <c r="F38" s="7">
        <v>42064.171840833325</v>
      </c>
      <c r="G38" s="7">
        <v>8796.120455265118</v>
      </c>
      <c r="H38" s="7">
        <v>21324.991824581797</v>
      </c>
      <c r="I38" s="7">
        <v>16120.244415880548</v>
      </c>
      <c r="J38" s="7">
        <v>1300.1615634241425</v>
      </c>
      <c r="K38" s="7">
        <f t="shared" si="0"/>
        <v>306202.6634543893</v>
      </c>
    </row>
    <row r="39" spans="1:11" ht="15.75" thickBot="1">
      <c r="A39" s="6">
        <v>2023</v>
      </c>
      <c r="B39" s="7">
        <v>104417.09734917345</v>
      </c>
      <c r="C39" s="7">
        <v>4103.530925171617</v>
      </c>
      <c r="D39" s="7">
        <v>116844.95474999731</v>
      </c>
      <c r="E39" s="7">
        <v>2719.6355299531792</v>
      </c>
      <c r="F39" s="7">
        <v>42396.40959953619</v>
      </c>
      <c r="G39" s="7">
        <v>8832.360603491561</v>
      </c>
      <c r="H39" s="7">
        <v>21463.43712138122</v>
      </c>
      <c r="I39" s="7">
        <v>16228.961346920367</v>
      </c>
      <c r="J39" s="7">
        <v>1300.1615634241425</v>
      </c>
      <c r="K39" s="7">
        <f t="shared" si="0"/>
        <v>311483.38233392424</v>
      </c>
    </row>
    <row r="40" spans="1:11" ht="15.75" thickBot="1">
      <c r="A40" s="6">
        <v>2024</v>
      </c>
      <c r="B40" s="7">
        <v>106903.00276170902</v>
      </c>
      <c r="C40" s="7">
        <v>4733.185293412501</v>
      </c>
      <c r="D40" s="7">
        <v>118509.81817434207</v>
      </c>
      <c r="E40" s="7">
        <v>3252.080349389949</v>
      </c>
      <c r="F40" s="7">
        <v>42486.88489662949</v>
      </c>
      <c r="G40" s="7">
        <v>8826.128740577582</v>
      </c>
      <c r="H40" s="7">
        <v>21575.414631474803</v>
      </c>
      <c r="I40" s="7">
        <v>16327.214026199756</v>
      </c>
      <c r="J40" s="7">
        <v>1300.1615634241425</v>
      </c>
      <c r="K40" s="7">
        <f t="shared" si="0"/>
        <v>315928.6247943569</v>
      </c>
    </row>
    <row r="41" spans="1:11" ht="15.75" thickBot="1">
      <c r="A41" s="6">
        <v>2025</v>
      </c>
      <c r="B41" s="7">
        <v>109333.34854053265</v>
      </c>
      <c r="C41" s="7">
        <v>5392.792251570917</v>
      </c>
      <c r="D41" s="7">
        <v>120167.38615783976</v>
      </c>
      <c r="E41" s="7">
        <v>3806.4665015056526</v>
      </c>
      <c r="F41" s="7">
        <v>42630.168219849824</v>
      </c>
      <c r="G41" s="7">
        <v>8813.404226821684</v>
      </c>
      <c r="H41" s="7">
        <v>21708.18600076345</v>
      </c>
      <c r="I41" s="7">
        <v>16422.80328802883</v>
      </c>
      <c r="J41" s="7">
        <v>1300.1615634241425</v>
      </c>
      <c r="K41" s="7">
        <f t="shared" si="0"/>
        <v>320375.4579972604</v>
      </c>
    </row>
    <row r="42" spans="1:11" ht="15.75" thickBot="1">
      <c r="A42" s="6">
        <v>2026</v>
      </c>
      <c r="B42" s="7">
        <v>111499.95594114413</v>
      </c>
      <c r="C42" s="7">
        <v>5807.316145802251</v>
      </c>
      <c r="D42" s="7">
        <v>121581.37325227873</v>
      </c>
      <c r="E42" s="7">
        <v>4229.815037364497</v>
      </c>
      <c r="F42" s="7">
        <v>42823.97971717394</v>
      </c>
      <c r="G42" s="7">
        <v>8785.231312549387</v>
      </c>
      <c r="H42" s="7">
        <v>21854.808761712702</v>
      </c>
      <c r="I42" s="7">
        <v>16515.966971283626</v>
      </c>
      <c r="J42" s="7">
        <v>1300.1615634241425</v>
      </c>
      <c r="K42" s="7">
        <f t="shared" si="0"/>
        <v>324361.47751956666</v>
      </c>
    </row>
    <row r="43" spans="1:11" ht="15.75" thickBot="1">
      <c r="A43" s="6">
        <v>2027</v>
      </c>
      <c r="B43" s="7">
        <v>113639.63748661867</v>
      </c>
      <c r="C43" s="7">
        <v>6257.96971300214</v>
      </c>
      <c r="D43" s="7">
        <v>122903.7823743464</v>
      </c>
      <c r="E43" s="7">
        <v>4688.548839260428</v>
      </c>
      <c r="F43" s="7">
        <v>43000.09641040529</v>
      </c>
      <c r="G43" s="7">
        <v>8760.269555174316</v>
      </c>
      <c r="H43" s="7">
        <v>22015.795104296492</v>
      </c>
      <c r="I43" s="7">
        <v>16595.54451721812</v>
      </c>
      <c r="J43" s="7">
        <v>1300.1615634241425</v>
      </c>
      <c r="K43" s="7">
        <f t="shared" si="0"/>
        <v>328215.28701148345</v>
      </c>
    </row>
    <row r="44" spans="1:11" ht="15.75" thickBot="1">
      <c r="A44" s="6">
        <v>2028</v>
      </c>
      <c r="B44" s="7">
        <v>115798.85373817051</v>
      </c>
      <c r="C44" s="7">
        <v>6774.7180397884595</v>
      </c>
      <c r="D44" s="7">
        <v>124053.5376654933</v>
      </c>
      <c r="E44" s="7">
        <v>5182.073010129917</v>
      </c>
      <c r="F44" s="7">
        <v>43177.68701420488</v>
      </c>
      <c r="G44" s="7">
        <v>8729.514264700803</v>
      </c>
      <c r="H44" s="7">
        <v>22173.612028011685</v>
      </c>
      <c r="I44" s="7">
        <v>16676.874412511464</v>
      </c>
      <c r="J44" s="7">
        <v>1300.1615634241425</v>
      </c>
      <c r="K44" s="7">
        <f t="shared" si="0"/>
        <v>331910.2406865168</v>
      </c>
    </row>
    <row r="45" spans="1:11" ht="15.75" thickBot="1">
      <c r="A45" s="6">
        <v>2029</v>
      </c>
      <c r="B45" s="7">
        <v>118049.16276838945</v>
      </c>
      <c r="C45" s="7">
        <v>7353.634385565906</v>
      </c>
      <c r="D45" s="7">
        <v>125046.84786320363</v>
      </c>
      <c r="E45" s="7">
        <v>5712.253984797275</v>
      </c>
      <c r="F45" s="7">
        <v>43298.89411818864</v>
      </c>
      <c r="G45" s="7">
        <v>8702.682819870452</v>
      </c>
      <c r="H45" s="7">
        <v>22322.18460888691</v>
      </c>
      <c r="I45" s="7">
        <v>16785.116884329527</v>
      </c>
      <c r="J45" s="7">
        <v>1300.1615634241425</v>
      </c>
      <c r="K45" s="7">
        <f t="shared" si="0"/>
        <v>335505.0506262927</v>
      </c>
    </row>
    <row r="46" spans="1:11" ht="15.75" thickBot="1">
      <c r="A46" s="6">
        <v>2030</v>
      </c>
      <c r="B46" s="7">
        <v>120409.20816796199</v>
      </c>
      <c r="C46" s="7">
        <v>8021.858687420864</v>
      </c>
      <c r="D46" s="7">
        <v>126076.5701411802</v>
      </c>
      <c r="E46" s="7">
        <v>6289.246675385494</v>
      </c>
      <c r="F46" s="7">
        <v>43377.52584226135</v>
      </c>
      <c r="G46" s="7">
        <v>8672.087082741502</v>
      </c>
      <c r="H46" s="7">
        <v>22460.64647848385</v>
      </c>
      <c r="I46" s="7">
        <v>16863.87718141967</v>
      </c>
      <c r="J46" s="7">
        <v>1300.1615634241425</v>
      </c>
      <c r="K46" s="7">
        <f t="shared" si="0"/>
        <v>339160.0764574727</v>
      </c>
    </row>
    <row r="47" spans="1:11" ht="15">
      <c r="A47" s="23" t="s">
        <v>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3.5" customHeight="1">
      <c r="A48" s="23" t="s">
        <v>21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3.5" customHeight="1">
      <c r="A49" s="23" t="s">
        <v>51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ht="13.5" customHeight="1">
      <c r="A50" s="4"/>
    </row>
    <row r="51" spans="1:11" ht="15.75">
      <c r="A51" s="20" t="s">
        <v>22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5">
      <c r="A52" s="8" t="s">
        <v>23</v>
      </c>
      <c r="B52" s="10">
        <f>EXP((LN(B16/B6)/10))-1</f>
        <v>0.01726743531532504</v>
      </c>
      <c r="C52" s="11" t="s">
        <v>38</v>
      </c>
      <c r="D52" s="10">
        <f>EXP((LN(D16/D6)/10))-1</f>
        <v>0.026573759734272562</v>
      </c>
      <c r="E52" s="11" t="s">
        <v>38</v>
      </c>
      <c r="F52" s="10">
        <f aca="true" t="shared" si="1" ref="F52:K52">EXP((LN(F16/F6)/10))-1</f>
        <v>0.0026741462601109767</v>
      </c>
      <c r="G52" s="10">
        <f t="shared" si="1"/>
        <v>-0.014761680827654944</v>
      </c>
      <c r="H52" s="10">
        <f t="shared" si="1"/>
        <v>-0.01539028547015897</v>
      </c>
      <c r="I52" s="10">
        <f t="shared" si="1"/>
        <v>0.01505876890440283</v>
      </c>
      <c r="J52" s="10">
        <f t="shared" si="1"/>
        <v>-0.008561447009361678</v>
      </c>
      <c r="K52" s="10">
        <f t="shared" si="1"/>
        <v>0.013767356684289078</v>
      </c>
    </row>
    <row r="53" spans="1:11" ht="15">
      <c r="A53" s="8" t="s">
        <v>33</v>
      </c>
      <c r="B53" s="10">
        <f>EXP((LN(B32/B16)/16))-1</f>
        <v>0.00837962558577865</v>
      </c>
      <c r="C53" s="11" t="s">
        <v>38</v>
      </c>
      <c r="D53" s="10">
        <f>EXP((LN(D32/D16)/16))-1</f>
        <v>0.007117187272028591</v>
      </c>
      <c r="E53" s="11" t="s">
        <v>38</v>
      </c>
      <c r="F53" s="10">
        <f aca="true" t="shared" si="2" ref="F53:K53">EXP((LN(F32/F16)/16))-1</f>
        <v>-0.008995614814885644</v>
      </c>
      <c r="G53" s="10">
        <f t="shared" si="2"/>
        <v>0.02255837328235799</v>
      </c>
      <c r="H53" s="10">
        <f t="shared" si="2"/>
        <v>0.01172834867269068</v>
      </c>
      <c r="I53" s="10">
        <f t="shared" si="2"/>
        <v>0.003853480181510882</v>
      </c>
      <c r="J53" s="10">
        <f t="shared" si="2"/>
        <v>-0.007327542182245961</v>
      </c>
      <c r="K53" s="10">
        <f t="shared" si="2"/>
        <v>0.005319788360045763</v>
      </c>
    </row>
    <row r="54" spans="1:11" ht="15">
      <c r="A54" s="8" t="s">
        <v>34</v>
      </c>
      <c r="B54" s="10">
        <f aca="true" t="shared" si="3" ref="B54:K54">EXP((LN(B36/B32)/4))-1</f>
        <v>0.016405399856597835</v>
      </c>
      <c r="C54" s="10">
        <f t="shared" si="3"/>
        <v>0.30260874314168307</v>
      </c>
      <c r="D54" s="10">
        <f t="shared" si="3"/>
        <v>0.012388772971803519</v>
      </c>
      <c r="E54" s="10">
        <f t="shared" si="3"/>
        <v>0.5865105314868226</v>
      </c>
      <c r="F54" s="10">
        <f t="shared" si="3"/>
        <v>-0.0013711350030962688</v>
      </c>
      <c r="G54" s="10">
        <f t="shared" si="3"/>
        <v>0.0017844574938070679</v>
      </c>
      <c r="H54" s="10">
        <f t="shared" si="3"/>
        <v>-0.001307267783335897</v>
      </c>
      <c r="I54" s="10">
        <f t="shared" si="3"/>
        <v>0.009254136984954808</v>
      </c>
      <c r="J54" s="10">
        <f t="shared" si="3"/>
        <v>0</v>
      </c>
      <c r="K54" s="10">
        <f t="shared" si="3"/>
        <v>0.010152593013582623</v>
      </c>
    </row>
    <row r="55" spans="1:11" ht="15">
      <c r="A55" s="8" t="s">
        <v>52</v>
      </c>
      <c r="B55" s="10">
        <f>EXP((LN(B46/B32)/14))-1</f>
        <v>0.02029533752642476</v>
      </c>
      <c r="C55" s="10">
        <f aca="true" t="shared" si="4" ref="C55:K55">EXP((LN(C46/C32)/14))-1</f>
        <v>0.17518915983844763</v>
      </c>
      <c r="D55" s="10">
        <f t="shared" si="4"/>
        <v>0.013161957019670378</v>
      </c>
      <c r="E55" s="10">
        <f t="shared" si="4"/>
        <v>0.2913108744749382</v>
      </c>
      <c r="F55" s="10">
        <f t="shared" si="4"/>
        <v>0.002951404924333767</v>
      </c>
      <c r="G55" s="10">
        <f t="shared" si="4"/>
        <v>-9.951892495962955E-05</v>
      </c>
      <c r="H55" s="10">
        <f t="shared" si="4"/>
        <v>0.0040699584219072715</v>
      </c>
      <c r="I55" s="10">
        <f t="shared" si="4"/>
        <v>0.006691618229128338</v>
      </c>
      <c r="J55" s="10">
        <f t="shared" si="4"/>
        <v>0</v>
      </c>
      <c r="K55" s="10">
        <f t="shared" si="4"/>
        <v>0.012743871395592521</v>
      </c>
    </row>
    <row r="56" ht="13.5" customHeight="1">
      <c r="A56" s="4"/>
    </row>
  </sheetData>
  <sheetProtection/>
  <mergeCells count="7">
    <mergeCell ref="A51:K51"/>
    <mergeCell ref="A1:K1"/>
    <mergeCell ref="A2:K2"/>
    <mergeCell ref="A3:K3"/>
    <mergeCell ref="A47:K47"/>
    <mergeCell ref="A48:K48"/>
    <mergeCell ref="A49:K49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21" t="s">
        <v>57</v>
      </c>
      <c r="B1" s="21"/>
      <c r="C1" s="21"/>
      <c r="D1" s="21"/>
      <c r="E1" s="21"/>
      <c r="F1" s="21"/>
      <c r="G1" s="21"/>
      <c r="H1" s="21"/>
      <c r="I1" s="21"/>
    </row>
    <row r="2" spans="1:11" ht="15.75" customHeight="1">
      <c r="A2" s="22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9" ht="15.75" customHeight="1">
      <c r="A3" s="21" t="s">
        <v>24</v>
      </c>
      <c r="B3" s="21"/>
      <c r="C3" s="21"/>
      <c r="D3" s="21"/>
      <c r="E3" s="21"/>
      <c r="F3" s="21"/>
      <c r="G3" s="21"/>
      <c r="H3" s="21"/>
      <c r="I3" s="21"/>
    </row>
    <row r="4" ht="13.5" customHeight="1" thickBot="1">
      <c r="A4" s="4"/>
    </row>
    <row r="5" spans="1:9" ht="27" thickBot="1">
      <c r="A5" s="5" t="s">
        <v>10</v>
      </c>
      <c r="B5" s="5" t="s">
        <v>11</v>
      </c>
      <c r="C5" s="5" t="s">
        <v>13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25</v>
      </c>
    </row>
    <row r="6" spans="1:9" ht="15.75" thickBot="1">
      <c r="A6" s="6">
        <v>1990</v>
      </c>
      <c r="B6" s="7">
        <v>67013.24624599998</v>
      </c>
      <c r="C6" s="7">
        <v>71306.7364164561</v>
      </c>
      <c r="D6" s="7">
        <v>41485.008613648795</v>
      </c>
      <c r="E6" s="7">
        <v>5622.3477917851615</v>
      </c>
      <c r="F6" s="7">
        <v>20561.45409500001</v>
      </c>
      <c r="G6" s="7">
        <v>11776.241074192123</v>
      </c>
      <c r="H6" s="7">
        <v>1593.8363860000002</v>
      </c>
      <c r="I6" s="7">
        <f>SUM(B6:H6)</f>
        <v>219358.8706230822</v>
      </c>
    </row>
    <row r="7" spans="1:9" ht="15.75" thickBot="1">
      <c r="A7" s="6">
        <v>1991</v>
      </c>
      <c r="B7" s="7">
        <v>66457.59437699999</v>
      </c>
      <c r="C7" s="7">
        <v>71044.16188242356</v>
      </c>
      <c r="D7" s="7">
        <v>40209.658537614814</v>
      </c>
      <c r="E7" s="7">
        <v>5511.520974076176</v>
      </c>
      <c r="F7" s="7">
        <v>16099.343118000008</v>
      </c>
      <c r="G7" s="7">
        <v>11978.918493940828</v>
      </c>
      <c r="H7" s="7">
        <v>1627.4133689999999</v>
      </c>
      <c r="I7" s="7">
        <f aca="true" t="shared" si="0" ref="I7:I46">SUM(B7:H7)</f>
        <v>212928.61075205536</v>
      </c>
    </row>
    <row r="8" spans="1:9" ht="15.75" thickBot="1">
      <c r="A8" s="6">
        <v>1992</v>
      </c>
      <c r="B8" s="7">
        <v>67437.46194599998</v>
      </c>
      <c r="C8" s="7">
        <v>74829.37419366917</v>
      </c>
      <c r="D8" s="7">
        <v>40226.800678787826</v>
      </c>
      <c r="E8" s="7">
        <v>5234.144827101465</v>
      </c>
      <c r="F8" s="7">
        <v>15237.71561118206</v>
      </c>
      <c r="G8" s="7">
        <v>12251.495880540515</v>
      </c>
      <c r="H8" s="7">
        <v>1655.038771184178</v>
      </c>
      <c r="I8" s="7">
        <f t="shared" si="0"/>
        <v>216872.03190846523</v>
      </c>
    </row>
    <row r="9" spans="1:9" ht="15.75" thickBot="1">
      <c r="A9" s="6">
        <v>1993</v>
      </c>
      <c r="B9" s="7">
        <v>66621.82882599998</v>
      </c>
      <c r="C9" s="7">
        <v>75096.20600488872</v>
      </c>
      <c r="D9" s="7">
        <v>38746.62017172647</v>
      </c>
      <c r="E9" s="7">
        <v>5006.166220806891</v>
      </c>
      <c r="F9" s="7">
        <v>15688.831124341305</v>
      </c>
      <c r="G9" s="7">
        <v>12249.652903629129</v>
      </c>
      <c r="H9" s="7">
        <v>1650.038496118561</v>
      </c>
      <c r="I9" s="7">
        <f t="shared" si="0"/>
        <v>215059.34374751104</v>
      </c>
    </row>
    <row r="10" spans="1:9" ht="15.75" thickBot="1">
      <c r="A10" s="6">
        <v>1994</v>
      </c>
      <c r="B10" s="7">
        <v>68121.19433900001</v>
      </c>
      <c r="C10" s="7">
        <v>75883.08599487206</v>
      </c>
      <c r="D10" s="7">
        <v>38792.946863504134</v>
      </c>
      <c r="E10" s="7">
        <v>4691.320378612796</v>
      </c>
      <c r="F10" s="7">
        <v>16781.219076933034</v>
      </c>
      <c r="G10" s="7">
        <v>12141.43870071231</v>
      </c>
      <c r="H10" s="7">
        <v>1674.935673601845</v>
      </c>
      <c r="I10" s="7">
        <f t="shared" si="0"/>
        <v>218086.14102723618</v>
      </c>
    </row>
    <row r="11" spans="1:9" ht="15.75" thickBot="1">
      <c r="A11" s="6">
        <v>1995</v>
      </c>
      <c r="B11" s="7">
        <v>68824.393084</v>
      </c>
      <c r="C11" s="7">
        <v>76558.70181445964</v>
      </c>
      <c r="D11" s="7">
        <v>39664.18658477428</v>
      </c>
      <c r="E11" s="7">
        <v>4858.077281699153</v>
      </c>
      <c r="F11" s="7">
        <v>14087.530499174833</v>
      </c>
      <c r="G11" s="7">
        <v>12359.514389654292</v>
      </c>
      <c r="H11" s="7">
        <v>1622.6046610084734</v>
      </c>
      <c r="I11" s="7">
        <f t="shared" si="0"/>
        <v>217975.00831477068</v>
      </c>
    </row>
    <row r="12" spans="1:9" ht="15.75" thickBot="1">
      <c r="A12" s="6">
        <v>1996</v>
      </c>
      <c r="B12" s="7">
        <v>70638.26670600001</v>
      </c>
      <c r="C12" s="7">
        <v>79552.94133845562</v>
      </c>
      <c r="D12" s="7">
        <v>39616.29883684017</v>
      </c>
      <c r="E12" s="7">
        <v>5011.945684655524</v>
      </c>
      <c r="F12" s="7">
        <v>16631.42667098872</v>
      </c>
      <c r="G12" s="7">
        <v>12624.007903332602</v>
      </c>
      <c r="H12" s="7">
        <v>1689.8411837596207</v>
      </c>
      <c r="I12" s="7">
        <f t="shared" si="0"/>
        <v>225764.72832403224</v>
      </c>
    </row>
    <row r="13" spans="1:9" ht="15.75" thickBot="1">
      <c r="A13" s="6">
        <v>1997</v>
      </c>
      <c r="B13" s="7">
        <v>72888.67939099998</v>
      </c>
      <c r="C13" s="7">
        <v>82612.76344304053</v>
      </c>
      <c r="D13" s="7">
        <v>40949.67354449808</v>
      </c>
      <c r="E13" s="7">
        <v>4870.345639060079</v>
      </c>
      <c r="F13" s="7">
        <v>17246.958668382733</v>
      </c>
      <c r="G13" s="7">
        <v>13150.961432752007</v>
      </c>
      <c r="H13" s="7">
        <v>1701.6298582394982</v>
      </c>
      <c r="I13" s="7">
        <f t="shared" si="0"/>
        <v>233421.01197697286</v>
      </c>
    </row>
    <row r="14" spans="1:9" ht="15.75" thickBot="1">
      <c r="A14" s="6">
        <v>1998</v>
      </c>
      <c r="B14" s="7">
        <v>74032.35438100001</v>
      </c>
      <c r="C14" s="7">
        <v>84892.26894001968</v>
      </c>
      <c r="D14" s="7">
        <v>39750.695192485444</v>
      </c>
      <c r="E14" s="7">
        <v>4562.147407172639</v>
      </c>
      <c r="F14" s="7">
        <v>13260.88861914294</v>
      </c>
      <c r="G14" s="7">
        <v>13003.478758265937</v>
      </c>
      <c r="H14" s="7">
        <v>1799.3261970937133</v>
      </c>
      <c r="I14" s="7">
        <f t="shared" si="0"/>
        <v>231301.15949518033</v>
      </c>
    </row>
    <row r="15" spans="1:9" ht="15.75" thickBot="1">
      <c r="A15" s="6">
        <v>1999</v>
      </c>
      <c r="B15" s="7">
        <v>75818.77430900004</v>
      </c>
      <c r="C15" s="7">
        <v>88579.40218498648</v>
      </c>
      <c r="D15" s="7">
        <v>41081.38703388566</v>
      </c>
      <c r="E15" s="7">
        <v>4321.315870778575</v>
      </c>
      <c r="F15" s="7">
        <v>18180.77163961937</v>
      </c>
      <c r="G15" s="7">
        <v>13948.379149166913</v>
      </c>
      <c r="H15" s="7">
        <v>1680.314227841999</v>
      </c>
      <c r="I15" s="7">
        <f t="shared" si="0"/>
        <v>243610.34441527905</v>
      </c>
    </row>
    <row r="16" spans="1:9" ht="15.75" thickBot="1">
      <c r="A16" s="6">
        <v>2000</v>
      </c>
      <c r="B16" s="7">
        <v>79523.57752592188</v>
      </c>
      <c r="C16" s="7">
        <v>92746.57111137515</v>
      </c>
      <c r="D16" s="7">
        <v>42140.860678996614</v>
      </c>
      <c r="E16" s="7">
        <v>4715.101251468856</v>
      </c>
      <c r="F16" s="7">
        <v>17607.75232638373</v>
      </c>
      <c r="G16" s="7">
        <v>13884.642092035869</v>
      </c>
      <c r="H16" s="7">
        <v>1462.5198375127743</v>
      </c>
      <c r="I16" s="7">
        <f t="shared" si="0"/>
        <v>252081.02482369487</v>
      </c>
    </row>
    <row r="17" spans="1:9" ht="15.75" thickBot="1">
      <c r="A17" s="6">
        <v>2001</v>
      </c>
      <c r="B17" s="7">
        <v>75231.88115433164</v>
      </c>
      <c r="C17" s="7">
        <v>90762.82176266184</v>
      </c>
      <c r="D17" s="7">
        <v>38572.274506774505</v>
      </c>
      <c r="E17" s="7">
        <v>3774.113513836068</v>
      </c>
      <c r="F17" s="7">
        <v>18946.402062896166</v>
      </c>
      <c r="G17" s="7">
        <v>12740.23360237252</v>
      </c>
      <c r="H17" s="7">
        <v>1513.3490632242965</v>
      </c>
      <c r="I17" s="7">
        <f t="shared" si="0"/>
        <v>241541.07566609702</v>
      </c>
    </row>
    <row r="18" spans="1:9" ht="15.75" thickBot="1">
      <c r="A18" s="6">
        <v>2002</v>
      </c>
      <c r="B18" s="7">
        <v>76746.0325081136</v>
      </c>
      <c r="C18" s="7">
        <v>92273.82268040474</v>
      </c>
      <c r="D18" s="7">
        <v>37934.97596082051</v>
      </c>
      <c r="E18" s="7">
        <v>3471.5593493896818</v>
      </c>
      <c r="F18" s="7">
        <v>20805.80415095774</v>
      </c>
      <c r="G18" s="7">
        <v>12686.773196196656</v>
      </c>
      <c r="H18" s="7">
        <v>1481.8523423848799</v>
      </c>
      <c r="I18" s="7">
        <f t="shared" si="0"/>
        <v>245400.8201882678</v>
      </c>
    </row>
    <row r="19" spans="1:9" ht="15.75" thickBot="1">
      <c r="A19" s="6">
        <v>2003</v>
      </c>
      <c r="B19" s="7">
        <v>81677.72499377155</v>
      </c>
      <c r="C19" s="7">
        <v>95953.92588795081</v>
      </c>
      <c r="D19" s="7">
        <v>35290.67368451878</v>
      </c>
      <c r="E19" s="7">
        <v>3574.6873704861923</v>
      </c>
      <c r="F19" s="7">
        <v>19321.3037467666</v>
      </c>
      <c r="G19" s="7">
        <v>12572.074570810271</v>
      </c>
      <c r="H19" s="7">
        <v>1517.556216583935</v>
      </c>
      <c r="I19" s="7">
        <f t="shared" si="0"/>
        <v>249907.94647088813</v>
      </c>
    </row>
    <row r="20" spans="1:9" ht="15.75" thickBot="1">
      <c r="A20" s="6">
        <v>2004</v>
      </c>
      <c r="B20" s="7">
        <v>83771.74618320476</v>
      </c>
      <c r="C20" s="7">
        <v>98018.04751694543</v>
      </c>
      <c r="D20" s="7">
        <v>36621.563292023864</v>
      </c>
      <c r="E20" s="7">
        <v>4254.920394763416</v>
      </c>
      <c r="F20" s="7">
        <v>21841.140455345507</v>
      </c>
      <c r="G20" s="7">
        <v>12823.105596658399</v>
      </c>
      <c r="H20" s="7">
        <v>1547.50750956841</v>
      </c>
      <c r="I20" s="7">
        <f t="shared" si="0"/>
        <v>258878.03094850978</v>
      </c>
    </row>
    <row r="21" spans="1:9" ht="15.75" thickBot="1">
      <c r="A21" s="6">
        <v>2005</v>
      </c>
      <c r="B21" s="7">
        <v>85583.09554860368</v>
      </c>
      <c r="C21" s="7">
        <v>98541.194858349</v>
      </c>
      <c r="D21" s="7">
        <v>37156.08358835307</v>
      </c>
      <c r="E21" s="7">
        <v>4436.057639923917</v>
      </c>
      <c r="F21" s="7">
        <v>19455.69197936832</v>
      </c>
      <c r="G21" s="7">
        <v>13723.43536762842</v>
      </c>
      <c r="H21" s="7">
        <v>1544.1547680313342</v>
      </c>
      <c r="I21" s="7">
        <f t="shared" si="0"/>
        <v>260439.71375025768</v>
      </c>
    </row>
    <row r="22" spans="1:9" ht="15.75" thickBot="1">
      <c r="A22" s="6">
        <v>2006</v>
      </c>
      <c r="B22" s="7">
        <v>89599.74769852018</v>
      </c>
      <c r="C22" s="7">
        <v>101771.24993090794</v>
      </c>
      <c r="D22" s="7">
        <v>36831.28437628412</v>
      </c>
      <c r="E22" s="7">
        <v>4667.857190042271</v>
      </c>
      <c r="F22" s="7">
        <v>20632.323462481956</v>
      </c>
      <c r="G22" s="7">
        <v>14086.301559025354</v>
      </c>
      <c r="H22" s="7">
        <v>1556.216607410005</v>
      </c>
      <c r="I22" s="7">
        <f t="shared" si="0"/>
        <v>269144.9808246718</v>
      </c>
    </row>
    <row r="23" spans="1:9" ht="15.75" thickBot="1">
      <c r="A23" s="6">
        <v>2007</v>
      </c>
      <c r="B23" s="7">
        <v>88921.239466804</v>
      </c>
      <c r="C23" s="7">
        <v>102797.30943919421</v>
      </c>
      <c r="D23" s="7">
        <v>37169.39665391612</v>
      </c>
      <c r="E23" s="7">
        <v>5027.1416662079455</v>
      </c>
      <c r="F23" s="7">
        <v>22727.25922319222</v>
      </c>
      <c r="G23" s="7">
        <v>14468.329896002388</v>
      </c>
      <c r="H23" s="7">
        <v>1562.2846055637851</v>
      </c>
      <c r="I23" s="7">
        <f t="shared" si="0"/>
        <v>272672.9609508807</v>
      </c>
    </row>
    <row r="24" spans="1:9" ht="15.75" thickBot="1">
      <c r="A24" s="6">
        <v>2008</v>
      </c>
      <c r="B24" s="7">
        <v>90684.43352235896</v>
      </c>
      <c r="C24" s="7">
        <v>103815.17704270517</v>
      </c>
      <c r="D24" s="7">
        <v>36191.26027515394</v>
      </c>
      <c r="E24" s="7">
        <v>5153.205683712533</v>
      </c>
      <c r="F24" s="7">
        <v>19484.48968140608</v>
      </c>
      <c r="G24" s="7">
        <v>15102.483066501252</v>
      </c>
      <c r="H24" s="7">
        <v>1597.7505287058175</v>
      </c>
      <c r="I24" s="7">
        <f t="shared" si="0"/>
        <v>272028.79980054375</v>
      </c>
    </row>
    <row r="25" spans="1:9" ht="15.75" thickBot="1">
      <c r="A25" s="6">
        <v>2009</v>
      </c>
      <c r="B25" s="7">
        <v>89704.7594329418</v>
      </c>
      <c r="C25" s="7">
        <v>100229.81594712753</v>
      </c>
      <c r="D25" s="7">
        <v>32335.384986654022</v>
      </c>
      <c r="E25" s="7">
        <v>5196.654103359745</v>
      </c>
      <c r="F25" s="7">
        <v>19280.083317162</v>
      </c>
      <c r="G25" s="7">
        <v>15364.70845324855</v>
      </c>
      <c r="H25" s="7">
        <v>1584.1317312717074</v>
      </c>
      <c r="I25" s="7">
        <f t="shared" si="0"/>
        <v>263695.5379717653</v>
      </c>
    </row>
    <row r="26" spans="1:9" ht="15.75" thickBot="1">
      <c r="A26" s="6">
        <v>2010</v>
      </c>
      <c r="B26" s="7">
        <v>86897.23338085265</v>
      </c>
      <c r="C26" s="7">
        <v>97790.07934416295</v>
      </c>
      <c r="D26" s="7">
        <v>32161.168213719677</v>
      </c>
      <c r="E26" s="7">
        <v>5108.386338791311</v>
      </c>
      <c r="F26" s="7">
        <v>20053.409103372145</v>
      </c>
      <c r="G26" s="7">
        <v>15110.694966860909</v>
      </c>
      <c r="H26" s="7">
        <v>1538.2656459251514</v>
      </c>
      <c r="I26" s="7">
        <f t="shared" si="0"/>
        <v>258659.23699368478</v>
      </c>
    </row>
    <row r="27" spans="1:9" ht="15.75" thickBot="1">
      <c r="A27" s="6">
        <v>2011</v>
      </c>
      <c r="B27" s="7">
        <v>87988.22897557408</v>
      </c>
      <c r="C27" s="7">
        <v>97944.43139810207</v>
      </c>
      <c r="D27" s="7">
        <v>32514.785175928813</v>
      </c>
      <c r="E27" s="7">
        <v>5233.533347425721</v>
      </c>
      <c r="F27" s="7">
        <v>20108.408565862104</v>
      </c>
      <c r="G27" s="7">
        <v>15481.88259530459</v>
      </c>
      <c r="H27" s="7">
        <v>1487.7349120480087</v>
      </c>
      <c r="I27" s="7">
        <f t="shared" si="0"/>
        <v>260759.0049702454</v>
      </c>
    </row>
    <row r="28" spans="1:9" ht="15.75" thickBot="1">
      <c r="A28" s="6">
        <v>2012</v>
      </c>
      <c r="B28" s="7">
        <v>90070.60400722644</v>
      </c>
      <c r="C28" s="7">
        <v>100285.25782777737</v>
      </c>
      <c r="D28" s="7">
        <v>32755.73983158689</v>
      </c>
      <c r="E28" s="7">
        <v>5134.837875658672</v>
      </c>
      <c r="F28" s="7">
        <v>20913.671439671725</v>
      </c>
      <c r="G28" s="7">
        <v>15342.903765552026</v>
      </c>
      <c r="H28" s="7">
        <v>1444.9680243526554</v>
      </c>
      <c r="I28" s="7">
        <f t="shared" si="0"/>
        <v>265947.9827718258</v>
      </c>
    </row>
    <row r="29" spans="1:9" ht="15.75" thickBot="1">
      <c r="A29" s="6">
        <v>2013</v>
      </c>
      <c r="B29" s="7">
        <v>88486.16575816425</v>
      </c>
      <c r="C29" s="7">
        <v>99955.27371238823</v>
      </c>
      <c r="D29" s="7">
        <v>32520.980995427046</v>
      </c>
      <c r="E29" s="7">
        <v>5061.916781946712</v>
      </c>
      <c r="F29" s="7">
        <v>20464.66822200742</v>
      </c>
      <c r="G29" s="7">
        <v>15009.341461961614</v>
      </c>
      <c r="H29" s="7">
        <v>1365.4669518745643</v>
      </c>
      <c r="I29" s="7">
        <f t="shared" si="0"/>
        <v>262863.8138837699</v>
      </c>
    </row>
    <row r="30" spans="1:9" ht="15.75" thickBot="1">
      <c r="A30" s="6">
        <v>2014</v>
      </c>
      <c r="B30" s="7">
        <v>87685.580013714</v>
      </c>
      <c r="C30" s="7">
        <v>102560.81774232296</v>
      </c>
      <c r="D30" s="7">
        <v>33028.20621232391</v>
      </c>
      <c r="E30" s="7">
        <v>5375.434906506158</v>
      </c>
      <c r="F30" s="7">
        <v>18501.109831511352</v>
      </c>
      <c r="G30" s="7">
        <v>14399.265933958763</v>
      </c>
      <c r="H30" s="7">
        <v>1349.3946989244916</v>
      </c>
      <c r="I30" s="7">
        <f t="shared" si="0"/>
        <v>262899.8093392616</v>
      </c>
    </row>
    <row r="31" spans="1:9" ht="15.75" thickBot="1">
      <c r="A31" s="6">
        <v>2015</v>
      </c>
      <c r="B31" s="7">
        <v>86956.7569324463</v>
      </c>
      <c r="C31" s="7">
        <v>102198.45232037408</v>
      </c>
      <c r="D31" s="7">
        <v>32785.91557281847</v>
      </c>
      <c r="E31" s="7">
        <v>5378.988056770324</v>
      </c>
      <c r="F31" s="7">
        <v>18604.68658602366</v>
      </c>
      <c r="G31" s="7">
        <v>14395.067529691994</v>
      </c>
      <c r="H31" s="7">
        <v>1344.5317733501433</v>
      </c>
      <c r="I31" s="7">
        <f t="shared" si="0"/>
        <v>261664.39877147495</v>
      </c>
    </row>
    <row r="32" spans="1:9" ht="15.75" thickBot="1">
      <c r="A32" s="6">
        <v>2016</v>
      </c>
      <c r="B32" s="7">
        <v>85385.34013909905</v>
      </c>
      <c r="C32" s="7">
        <v>100878.67745882207</v>
      </c>
      <c r="D32" s="7">
        <v>32630.566075619594</v>
      </c>
      <c r="E32" s="7">
        <v>5419.151609344012</v>
      </c>
      <c r="F32" s="7">
        <v>20811.552426429313</v>
      </c>
      <c r="G32" s="7">
        <v>14458.745579746173</v>
      </c>
      <c r="H32" s="7">
        <v>1300.1615634241425</v>
      </c>
      <c r="I32" s="7">
        <f t="shared" si="0"/>
        <v>260884.19485248436</v>
      </c>
    </row>
    <row r="33" spans="1:9" ht="15.75" thickBot="1">
      <c r="A33" s="6">
        <v>2017</v>
      </c>
      <c r="B33" s="7">
        <v>84954.82975130978</v>
      </c>
      <c r="C33" s="7">
        <v>100344.90204933796</v>
      </c>
      <c r="D33" s="7">
        <v>31898.53039377625</v>
      </c>
      <c r="E33" s="7">
        <v>5323.9025876076</v>
      </c>
      <c r="F33" s="7">
        <v>20506.47598491919</v>
      </c>
      <c r="G33" s="7">
        <v>14510.271330749008</v>
      </c>
      <c r="H33" s="7">
        <v>1300.1615634241425</v>
      </c>
      <c r="I33" s="7">
        <f t="shared" si="0"/>
        <v>258839.07366112393</v>
      </c>
    </row>
    <row r="34" spans="1:10" ht="15.75" thickBot="1">
      <c r="A34" s="6">
        <v>2018</v>
      </c>
      <c r="B34" s="7">
        <v>84715.2113139168</v>
      </c>
      <c r="C34" s="7">
        <v>100683.457846086</v>
      </c>
      <c r="D34" s="7">
        <v>31182.388584834716</v>
      </c>
      <c r="E34" s="7">
        <v>5349.856600667441</v>
      </c>
      <c r="F34" s="7">
        <v>20459.622276644055</v>
      </c>
      <c r="G34" s="7">
        <v>14503.705367602752</v>
      </c>
      <c r="H34" s="7">
        <v>1300.1615634241425</v>
      </c>
      <c r="I34" s="7">
        <f t="shared" si="0"/>
        <v>258194.40355317591</v>
      </c>
      <c r="J34" s="12"/>
    </row>
    <row r="35" spans="1:9" ht="15.75" thickBot="1">
      <c r="A35" s="6">
        <v>2019</v>
      </c>
      <c r="B35" s="7">
        <v>84639.20702173884</v>
      </c>
      <c r="C35" s="7">
        <v>101799.38869079293</v>
      </c>
      <c r="D35" s="7">
        <v>30924.569451618776</v>
      </c>
      <c r="E35" s="7">
        <v>5372.65667139554</v>
      </c>
      <c r="F35" s="7">
        <v>20476.998073325933</v>
      </c>
      <c r="G35" s="7">
        <v>14612.657665554578</v>
      </c>
      <c r="H35" s="7">
        <v>1300.1615634241425</v>
      </c>
      <c r="I35" s="7">
        <f t="shared" si="0"/>
        <v>259125.6391378507</v>
      </c>
    </row>
    <row r="36" spans="1:9" ht="15.75" thickBot="1">
      <c r="A36" s="6">
        <v>2020</v>
      </c>
      <c r="B36" s="7">
        <v>85428.98231135176</v>
      </c>
      <c r="C36" s="7">
        <v>103755.727082354</v>
      </c>
      <c r="D36" s="7">
        <v>30666.659547333442</v>
      </c>
      <c r="E36" s="7">
        <v>5407.400562626141</v>
      </c>
      <c r="F36" s="7">
        <v>20568.091610839023</v>
      </c>
      <c r="G36" s="7">
        <v>14722.723444008163</v>
      </c>
      <c r="H36" s="7">
        <v>1300.1615634241425</v>
      </c>
      <c r="I36" s="7">
        <f t="shared" si="0"/>
        <v>261849.74612193662</v>
      </c>
    </row>
    <row r="37" spans="1:9" ht="15.75" thickBot="1">
      <c r="A37" s="6">
        <v>2021</v>
      </c>
      <c r="B37" s="7">
        <v>86336.36301153451</v>
      </c>
      <c r="C37" s="7">
        <v>105492.46059518834</v>
      </c>
      <c r="D37" s="7">
        <v>30818.672668153893</v>
      </c>
      <c r="E37" s="7">
        <v>5421.929010612585</v>
      </c>
      <c r="F37" s="7">
        <v>20661.246205993026</v>
      </c>
      <c r="G37" s="7">
        <v>14798.608785649883</v>
      </c>
      <c r="H37" s="7">
        <v>1300.1615634241425</v>
      </c>
      <c r="I37" s="7">
        <f t="shared" si="0"/>
        <v>264829.44184055645</v>
      </c>
    </row>
    <row r="38" spans="1:9" ht="15.75" thickBot="1">
      <c r="A38" s="6">
        <v>2022</v>
      </c>
      <c r="B38" s="7">
        <v>87621.78484917773</v>
      </c>
      <c r="C38" s="7">
        <v>107485.15895786446</v>
      </c>
      <c r="D38" s="7">
        <v>30944.376702942176</v>
      </c>
      <c r="E38" s="7">
        <v>5457.44960766337</v>
      </c>
      <c r="F38" s="7">
        <v>20774.214554573355</v>
      </c>
      <c r="G38" s="7">
        <v>14888.516421669352</v>
      </c>
      <c r="H38" s="7">
        <v>1300.1615634241425</v>
      </c>
      <c r="I38" s="7">
        <f t="shared" si="0"/>
        <v>268471.6626573146</v>
      </c>
    </row>
    <row r="39" spans="1:9" ht="15.75" thickBot="1">
      <c r="A39" s="6">
        <v>2023</v>
      </c>
      <c r="B39" s="7">
        <v>89011.92745772892</v>
      </c>
      <c r="C39" s="7">
        <v>109142.03487336886</v>
      </c>
      <c r="D39" s="7">
        <v>31083.146588783642</v>
      </c>
      <c r="E39" s="7">
        <v>5493.842759246907</v>
      </c>
      <c r="F39" s="7">
        <v>20907.458269844374</v>
      </c>
      <c r="G39" s="7">
        <v>14988.691531809181</v>
      </c>
      <c r="H39" s="7">
        <v>1300.1615634241425</v>
      </c>
      <c r="I39" s="7">
        <f t="shared" si="0"/>
        <v>271927.2630442061</v>
      </c>
    </row>
    <row r="40" spans="1:9" ht="15.75" thickBot="1">
      <c r="A40" s="6">
        <v>2024</v>
      </c>
      <c r="B40" s="7">
        <v>90356.22922217325</v>
      </c>
      <c r="C40" s="7">
        <v>110388.31598465297</v>
      </c>
      <c r="D40" s="7">
        <v>30981.156877016376</v>
      </c>
      <c r="E40" s="7">
        <v>5487.778225735015</v>
      </c>
      <c r="F40" s="7">
        <v>21014.273905075555</v>
      </c>
      <c r="G40" s="7">
        <v>15078.477110210208</v>
      </c>
      <c r="H40" s="7">
        <v>1300.1615634241425</v>
      </c>
      <c r="I40" s="7">
        <f t="shared" si="0"/>
        <v>274606.39288828755</v>
      </c>
    </row>
    <row r="41" spans="1:9" ht="15.75" thickBot="1">
      <c r="A41" s="6">
        <v>2025</v>
      </c>
      <c r="B41" s="7">
        <v>91749.29909547155</v>
      </c>
      <c r="C41" s="7">
        <v>111599.30791738037</v>
      </c>
      <c r="D41" s="7">
        <v>30932.96150019047</v>
      </c>
      <c r="E41" s="7">
        <v>5475.234586955673</v>
      </c>
      <c r="F41" s="7">
        <v>21141.922716906505</v>
      </c>
      <c r="G41" s="7">
        <v>15165.66662597722</v>
      </c>
      <c r="H41" s="7">
        <v>1300.1615634241425</v>
      </c>
      <c r="I41" s="7">
        <f t="shared" si="0"/>
        <v>277364.55400630593</v>
      </c>
    </row>
    <row r="42" spans="1:9" ht="15.75" thickBot="1">
      <c r="A42" s="6">
        <v>2026</v>
      </c>
      <c r="B42" s="7">
        <v>92996.92420754542</v>
      </c>
      <c r="C42" s="7">
        <v>112536.96679860372</v>
      </c>
      <c r="D42" s="7">
        <v>30936.26707853023</v>
      </c>
      <c r="E42" s="7">
        <v>5447.255378060591</v>
      </c>
      <c r="F42" s="7">
        <v>21283.46185293247</v>
      </c>
      <c r="G42" s="7">
        <v>15250.492465900566</v>
      </c>
      <c r="H42" s="7">
        <v>1300.1615634241425</v>
      </c>
      <c r="I42" s="7">
        <f t="shared" si="0"/>
        <v>279751.52934499714</v>
      </c>
    </row>
    <row r="43" spans="1:9" ht="15.75" thickBot="1">
      <c r="A43" s="6">
        <v>2027</v>
      </c>
      <c r="B43" s="7">
        <v>94339.2977875539</v>
      </c>
      <c r="C43" s="7">
        <v>113339.5256856768</v>
      </c>
      <c r="D43" s="7">
        <v>30922.83917584609</v>
      </c>
      <c r="E43" s="7">
        <v>5422.499498337024</v>
      </c>
      <c r="F43" s="7">
        <v>21439.403122596264</v>
      </c>
      <c r="G43" s="7">
        <v>15321.789928746497</v>
      </c>
      <c r="H43" s="7">
        <v>1300.1615634241425</v>
      </c>
      <c r="I43" s="7">
        <f t="shared" si="0"/>
        <v>282085.5167621807</v>
      </c>
    </row>
    <row r="44" spans="1:11" ht="15.75" thickBot="1">
      <c r="A44" s="6">
        <v>2028</v>
      </c>
      <c r="B44" s="7">
        <v>95814.92663646495</v>
      </c>
      <c r="C44" s="7">
        <v>113916.81128562512</v>
      </c>
      <c r="D44" s="7">
        <v>30911.83652228397</v>
      </c>
      <c r="E44" s="7">
        <v>5391.961649844902</v>
      </c>
      <c r="F44" s="7">
        <v>21592.213149151736</v>
      </c>
      <c r="G44" s="7">
        <v>15394.894279960537</v>
      </c>
      <c r="H44" s="7">
        <v>1300.1615634241425</v>
      </c>
      <c r="I44" s="7">
        <f t="shared" si="0"/>
        <v>284322.80508675537</v>
      </c>
      <c r="K44" s="1" t="s">
        <v>0</v>
      </c>
    </row>
    <row r="45" spans="1:9" ht="15.75" thickBot="1">
      <c r="A45" s="6">
        <v>2029</v>
      </c>
      <c r="B45" s="7">
        <v>97433.4841682123</v>
      </c>
      <c r="C45" s="7">
        <v>114284.88496858322</v>
      </c>
      <c r="D45" s="7">
        <v>30845.549676239927</v>
      </c>
      <c r="E45" s="7">
        <v>5365.373135623515</v>
      </c>
      <c r="F45" s="7">
        <v>21735.83291871388</v>
      </c>
      <c r="G45" s="7">
        <v>15495.032215687559</v>
      </c>
      <c r="H45" s="7">
        <v>1300.1615634241425</v>
      </c>
      <c r="I45" s="7">
        <f t="shared" si="0"/>
        <v>286460.3186464846</v>
      </c>
    </row>
    <row r="46" spans="1:9" ht="15.75" thickBot="1">
      <c r="A46" s="6">
        <v>2030</v>
      </c>
      <c r="B46" s="7">
        <v>99165.3074210003</v>
      </c>
      <c r="C46" s="7">
        <v>114638.28038697982</v>
      </c>
      <c r="D46" s="7">
        <v>30739.564120862247</v>
      </c>
      <c r="E46" s="7">
        <v>5335.231294937765</v>
      </c>
      <c r="F46" s="7">
        <v>21869.577927440092</v>
      </c>
      <c r="G46" s="7">
        <v>15566.876407400036</v>
      </c>
      <c r="H46" s="7">
        <v>1300.1615634241425</v>
      </c>
      <c r="I46" s="7">
        <f t="shared" si="0"/>
        <v>288614.9991220444</v>
      </c>
    </row>
    <row r="47" spans="1:9" ht="15">
      <c r="A47" s="23" t="s">
        <v>0</v>
      </c>
      <c r="B47" s="23"/>
      <c r="C47" s="23"/>
      <c r="D47" s="23"/>
      <c r="E47" s="23"/>
      <c r="F47" s="23"/>
      <c r="G47" s="23"/>
      <c r="H47" s="23"/>
      <c r="I47" s="23"/>
    </row>
    <row r="48" spans="1:9" ht="13.5" customHeight="1">
      <c r="A48" s="23" t="s">
        <v>55</v>
      </c>
      <c r="B48" s="23"/>
      <c r="C48" s="23"/>
      <c r="D48" s="23"/>
      <c r="E48" s="23"/>
      <c r="F48" s="23"/>
      <c r="G48" s="23"/>
      <c r="H48" s="23"/>
      <c r="I48" s="23"/>
    </row>
    <row r="49" ht="13.5" customHeight="1">
      <c r="A49" s="4"/>
    </row>
    <row r="50" spans="1:9" ht="15.75">
      <c r="A50" s="20" t="s">
        <v>22</v>
      </c>
      <c r="B50" s="20"/>
      <c r="C50" s="20"/>
      <c r="D50" s="20"/>
      <c r="E50" s="20"/>
      <c r="F50" s="20"/>
      <c r="G50" s="20"/>
      <c r="H50" s="20"/>
      <c r="I50" s="20"/>
    </row>
    <row r="51" spans="1:9" ht="15">
      <c r="A51" s="8" t="s">
        <v>23</v>
      </c>
      <c r="B51" s="10">
        <f>EXP((LN(B16/B6)/10))-1</f>
        <v>0.01726364816185555</v>
      </c>
      <c r="C51" s="10">
        <f aca="true" t="shared" si="1" ref="C51:I51">EXP((LN(C16/C6)/10))-1</f>
        <v>0.026636569925763798</v>
      </c>
      <c r="D51" s="10">
        <f t="shared" si="1"/>
        <v>0.00156980172021437</v>
      </c>
      <c r="E51" s="10">
        <f t="shared" si="1"/>
        <v>-0.017443955682216572</v>
      </c>
      <c r="F51" s="10">
        <f t="shared" si="1"/>
        <v>-0.015388260329217918</v>
      </c>
      <c r="G51" s="10">
        <f t="shared" si="1"/>
        <v>0.01660630803258467</v>
      </c>
      <c r="H51" s="10">
        <f t="shared" si="1"/>
        <v>-0.008561447009361678</v>
      </c>
      <c r="I51" s="10">
        <f t="shared" si="1"/>
        <v>0.014001261815194121</v>
      </c>
    </row>
    <row r="52" spans="1:9" ht="15">
      <c r="A52" s="8" t="s">
        <v>33</v>
      </c>
      <c r="B52" s="10">
        <f>EXP((LN(B32/B16)/16))-1</f>
        <v>0.004454948570943973</v>
      </c>
      <c r="C52" s="10">
        <f aca="true" t="shared" si="2" ref="C52:I52">EXP((LN(C32/C16)/16))-1</f>
        <v>0.0052668117624432575</v>
      </c>
      <c r="D52" s="10">
        <f t="shared" si="2"/>
        <v>-0.015858432979175663</v>
      </c>
      <c r="E52" s="10">
        <f t="shared" si="2"/>
        <v>0.008735993208845327</v>
      </c>
      <c r="F52" s="10">
        <f t="shared" si="2"/>
        <v>0.01050283153263698</v>
      </c>
      <c r="G52" s="10">
        <f t="shared" si="2"/>
        <v>0.002535466251519569</v>
      </c>
      <c r="H52" s="10">
        <f t="shared" si="2"/>
        <v>-0.007327542182245961</v>
      </c>
      <c r="I52" s="10">
        <f t="shared" si="2"/>
        <v>0.0021476809741116654</v>
      </c>
    </row>
    <row r="53" spans="1:9" ht="15">
      <c r="A53" s="8" t="s">
        <v>34</v>
      </c>
      <c r="B53" s="10">
        <f>EXP((LN(B36/B32)/4))-1</f>
        <v>0.00012775556605015836</v>
      </c>
      <c r="C53" s="10">
        <f aca="true" t="shared" si="3" ref="C53:I53">EXP((LN(C36/C32)/4))-1</f>
        <v>0.007054964040317913</v>
      </c>
      <c r="D53" s="10">
        <f t="shared" si="3"/>
        <v>-0.015398561476680062</v>
      </c>
      <c r="E53" s="10">
        <f t="shared" si="3"/>
        <v>-0.0005425486848791294</v>
      </c>
      <c r="F53" s="10">
        <f t="shared" si="3"/>
        <v>-0.002937505473714075</v>
      </c>
      <c r="G53" s="10">
        <f t="shared" si="3"/>
        <v>0.004533407653972699</v>
      </c>
      <c r="H53" s="10">
        <f t="shared" si="3"/>
        <v>0</v>
      </c>
      <c r="I53" s="10">
        <f t="shared" si="3"/>
        <v>0.0009239866612145153</v>
      </c>
    </row>
    <row r="54" spans="1:9" ht="15">
      <c r="A54" s="8" t="s">
        <v>52</v>
      </c>
      <c r="B54" s="10">
        <f>EXP((LN(B46/B32)/14))-1</f>
        <v>0.010744007070047967</v>
      </c>
      <c r="C54" s="10">
        <f aca="true" t="shared" si="4" ref="C54:I54">EXP((LN(C46/C32)/14))-1</f>
        <v>0.009174919729459718</v>
      </c>
      <c r="D54" s="10">
        <f t="shared" si="4"/>
        <v>-0.0042551283425487085</v>
      </c>
      <c r="E54" s="10">
        <f t="shared" si="4"/>
        <v>-0.0011141671038169543</v>
      </c>
      <c r="F54" s="10">
        <f t="shared" si="4"/>
        <v>0.0035483016346180563</v>
      </c>
      <c r="G54" s="10">
        <f t="shared" si="4"/>
        <v>0.005288642019807055</v>
      </c>
      <c r="H54" s="10">
        <f t="shared" si="4"/>
        <v>0</v>
      </c>
      <c r="I54" s="10">
        <f t="shared" si="4"/>
        <v>0.007241594877161361</v>
      </c>
    </row>
    <row r="55" ht="13.5" customHeight="1">
      <c r="A55" s="4"/>
    </row>
  </sheetData>
  <sheetProtection/>
  <mergeCells count="6">
    <mergeCell ref="A1:I1"/>
    <mergeCell ref="A2:K2"/>
    <mergeCell ref="A3:I3"/>
    <mergeCell ref="A47:I47"/>
    <mergeCell ref="A48:I48"/>
    <mergeCell ref="A50:I50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21" t="s">
        <v>56</v>
      </c>
      <c r="B1" s="21"/>
      <c r="C1" s="21"/>
      <c r="D1" s="21"/>
      <c r="E1" s="21"/>
      <c r="F1" s="21"/>
      <c r="G1" s="21"/>
      <c r="H1" s="21"/>
    </row>
    <row r="2" spans="1:11" ht="15.75" customHeight="1">
      <c r="A2" s="22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8" ht="15.75" customHeight="1">
      <c r="A3" s="21" t="s">
        <v>39</v>
      </c>
      <c r="B3" s="21"/>
      <c r="C3" s="21"/>
      <c r="D3" s="21"/>
      <c r="E3" s="21"/>
      <c r="F3" s="21"/>
      <c r="G3" s="21"/>
      <c r="H3" s="21"/>
    </row>
    <row r="4" ht="13.5" customHeight="1" thickBot="1">
      <c r="A4" s="4"/>
    </row>
    <row r="5" spans="1:8" ht="27" thickBot="1">
      <c r="A5" s="5" t="s">
        <v>10</v>
      </c>
      <c r="B5" s="5" t="s">
        <v>20</v>
      </c>
      <c r="C5" s="5" t="s">
        <v>41</v>
      </c>
      <c r="D5" s="5" t="s">
        <v>26</v>
      </c>
      <c r="E5" s="5" t="s">
        <v>27</v>
      </c>
      <c r="F5" s="5" t="s">
        <v>28</v>
      </c>
      <c r="G5" s="5" t="s">
        <v>29</v>
      </c>
      <c r="H5" s="5" t="s">
        <v>42</v>
      </c>
    </row>
    <row r="6" spans="1:9" ht="15.75" thickBot="1">
      <c r="A6" s="6">
        <v>1990</v>
      </c>
      <c r="B6" s="7">
        <f>'Form 1.1'!K6</f>
        <v>227593.19138868002</v>
      </c>
      <c r="C6" s="7">
        <v>18448.8945243603</v>
      </c>
      <c r="D6" s="7">
        <f>B6+C6</f>
        <v>246042.08591304033</v>
      </c>
      <c r="E6" s="7">
        <f>G6-F6</f>
        <v>8234.320765597879</v>
      </c>
      <c r="F6" s="7">
        <v>0</v>
      </c>
      <c r="G6" s="7">
        <v>8234.320765597879</v>
      </c>
      <c r="H6" s="7">
        <f>D6-G6</f>
        <v>237807.76514744243</v>
      </c>
      <c r="I6" s="12"/>
    </row>
    <row r="7" spans="1:9" ht="15.75" thickBot="1">
      <c r="A7" s="6">
        <v>1991</v>
      </c>
      <c r="B7" s="7">
        <f>'Form 1.1'!K7</f>
        <v>221194.6818014302</v>
      </c>
      <c r="C7" s="7">
        <v>18069.22899175934</v>
      </c>
      <c r="D7" s="7">
        <f aca="true" t="shared" si="0" ref="D7:D46">B7+C7</f>
        <v>239263.91079318954</v>
      </c>
      <c r="E7" s="7">
        <f aca="true" t="shared" si="1" ref="E7:E46">G7-F7</f>
        <v>8266.071049374836</v>
      </c>
      <c r="F7" s="7">
        <v>0</v>
      </c>
      <c r="G7" s="7">
        <v>8266.071049374836</v>
      </c>
      <c r="H7" s="7">
        <f aca="true" t="shared" si="2" ref="H7:H46">D7-G7</f>
        <v>230997.8397438147</v>
      </c>
      <c r="I7" s="12"/>
    </row>
    <row r="8" spans="1:9" ht="15.75" thickBot="1">
      <c r="A8" s="6">
        <v>1992</v>
      </c>
      <c r="B8" s="7">
        <f>'Form 1.1'!K8</f>
        <v>224949.43803339964</v>
      </c>
      <c r="C8" s="7">
        <v>18414.28279645305</v>
      </c>
      <c r="D8" s="7">
        <f t="shared" si="0"/>
        <v>243363.72082985268</v>
      </c>
      <c r="E8" s="7">
        <f t="shared" si="1"/>
        <v>8077.392553301727</v>
      </c>
      <c r="F8" s="7">
        <v>0.01357163270972386</v>
      </c>
      <c r="G8" s="7">
        <v>8077.406124934437</v>
      </c>
      <c r="H8" s="7">
        <f t="shared" si="2"/>
        <v>235286.31470491824</v>
      </c>
      <c r="I8" s="12"/>
    </row>
    <row r="9" spans="1:9" ht="15.75" thickBot="1">
      <c r="A9" s="6">
        <v>1993</v>
      </c>
      <c r="B9" s="7">
        <f>'Form 1.1'!K9</f>
        <v>224020.0652687541</v>
      </c>
      <c r="C9" s="7">
        <v>18229.75271920205</v>
      </c>
      <c r="D9" s="7">
        <f t="shared" si="0"/>
        <v>242249.81798795614</v>
      </c>
      <c r="E9" s="7">
        <f t="shared" si="1"/>
        <v>8960.69948904643</v>
      </c>
      <c r="F9" s="7">
        <v>0.022032196574908562</v>
      </c>
      <c r="G9" s="7">
        <v>8960.721521243006</v>
      </c>
      <c r="H9" s="7">
        <f t="shared" si="2"/>
        <v>233289.09646671312</v>
      </c>
      <c r="I9" s="12"/>
    </row>
    <row r="10" spans="1:9" ht="15.75" thickBot="1">
      <c r="A10" s="6">
        <v>1994</v>
      </c>
      <c r="B10" s="7">
        <f>'Form 1.1'!K10</f>
        <v>227373.8500750283</v>
      </c>
      <c r="C10" s="7">
        <v>18384.201167776682</v>
      </c>
      <c r="D10" s="7">
        <f t="shared" si="0"/>
        <v>245758.051242805</v>
      </c>
      <c r="E10" s="7">
        <f t="shared" si="1"/>
        <v>9286.791943189854</v>
      </c>
      <c r="F10" s="7">
        <v>0.9171046022505931</v>
      </c>
      <c r="G10" s="7">
        <v>9287.709047792105</v>
      </c>
      <c r="H10" s="7">
        <f t="shared" si="2"/>
        <v>236470.3421950129</v>
      </c>
      <c r="I10" s="12"/>
    </row>
    <row r="11" spans="1:9" ht="15.75" thickBot="1">
      <c r="A11" s="6">
        <v>1995</v>
      </c>
      <c r="B11" s="7">
        <f>'Form 1.1'!K11</f>
        <v>227291.93528985404</v>
      </c>
      <c r="C11" s="7">
        <v>18474.761557453705</v>
      </c>
      <c r="D11" s="7">
        <f t="shared" si="0"/>
        <v>245766.69684730773</v>
      </c>
      <c r="E11" s="7">
        <f t="shared" si="1"/>
        <v>9315.026323487247</v>
      </c>
      <c r="F11" s="7">
        <v>1.900651596137294</v>
      </c>
      <c r="G11" s="7">
        <v>9316.926975083385</v>
      </c>
      <c r="H11" s="7">
        <f t="shared" si="2"/>
        <v>236449.76987222434</v>
      </c>
      <c r="I11" s="12"/>
    </row>
    <row r="12" spans="1:9" ht="15.75" thickBot="1">
      <c r="A12" s="6">
        <v>1996</v>
      </c>
      <c r="B12" s="7">
        <f>'Form 1.1'!K12</f>
        <v>235612.79431450588</v>
      </c>
      <c r="C12" s="7">
        <v>19035.223136193774</v>
      </c>
      <c r="D12" s="7">
        <f t="shared" si="0"/>
        <v>254648.01745069964</v>
      </c>
      <c r="E12" s="7">
        <f t="shared" si="1"/>
        <v>9845.369598550395</v>
      </c>
      <c r="F12" s="7">
        <v>2.69639192320017</v>
      </c>
      <c r="G12" s="7">
        <v>9848.065990473595</v>
      </c>
      <c r="H12" s="7">
        <f t="shared" si="2"/>
        <v>244799.95146022603</v>
      </c>
      <c r="I12" s="12"/>
    </row>
    <row r="13" spans="1:9" ht="15.75" thickBot="1">
      <c r="A13" s="6">
        <v>1997</v>
      </c>
      <c r="B13" s="7">
        <f>'Form 1.1'!K13</f>
        <v>243408.5086339388</v>
      </c>
      <c r="C13" s="7">
        <v>19666.31023556118</v>
      </c>
      <c r="D13" s="7">
        <f t="shared" si="0"/>
        <v>263074.81886949996</v>
      </c>
      <c r="E13" s="7">
        <f t="shared" si="1"/>
        <v>9984.12872634325</v>
      </c>
      <c r="F13" s="7">
        <v>3.3679306226037644</v>
      </c>
      <c r="G13" s="7">
        <v>9987.496656965854</v>
      </c>
      <c r="H13" s="7">
        <f t="shared" si="2"/>
        <v>253087.3222125341</v>
      </c>
      <c r="I13" s="12"/>
    </row>
    <row r="14" spans="1:9" ht="15.75" thickBot="1">
      <c r="A14" s="6">
        <v>1998</v>
      </c>
      <c r="B14" s="7">
        <f>'Form 1.1'!K14</f>
        <v>240921.01844856434</v>
      </c>
      <c r="C14" s="7">
        <v>19538.267867973747</v>
      </c>
      <c r="D14" s="7">
        <f t="shared" si="0"/>
        <v>260459.28631653808</v>
      </c>
      <c r="E14" s="7">
        <f t="shared" si="1"/>
        <v>9616.023427403894</v>
      </c>
      <c r="F14" s="7">
        <v>3.835525980046937</v>
      </c>
      <c r="G14" s="7">
        <v>9619.85895338394</v>
      </c>
      <c r="H14" s="7">
        <f t="shared" si="2"/>
        <v>250839.42736315413</v>
      </c>
      <c r="I14" s="12"/>
    </row>
    <row r="15" spans="1:9" ht="15.75" thickBot="1">
      <c r="A15" s="6">
        <v>1999</v>
      </c>
      <c r="B15" s="7">
        <f>'Form 1.1'!K15</f>
        <v>253290.71558246436</v>
      </c>
      <c r="C15" s="7">
        <v>20499.684373995922</v>
      </c>
      <c r="D15" s="7">
        <f t="shared" si="0"/>
        <v>273790.3999564603</v>
      </c>
      <c r="E15" s="7">
        <f t="shared" si="1"/>
        <v>9675.227801643332</v>
      </c>
      <c r="F15" s="7">
        <v>5.143365542027637</v>
      </c>
      <c r="G15" s="7">
        <v>9680.37116718536</v>
      </c>
      <c r="H15" s="7">
        <f t="shared" si="2"/>
        <v>264110.0287892749</v>
      </c>
      <c r="I15" s="12"/>
    </row>
    <row r="16" spans="1:8" ht="15.75" thickBot="1">
      <c r="A16" s="6">
        <v>2000</v>
      </c>
      <c r="B16" s="7">
        <f>'Form 1.1'!K16</f>
        <v>260940.982919129</v>
      </c>
      <c r="C16" s="7">
        <v>21201.52524945044</v>
      </c>
      <c r="D16" s="7">
        <f t="shared" si="0"/>
        <v>282142.5081685794</v>
      </c>
      <c r="E16" s="7">
        <f t="shared" si="1"/>
        <v>8852.191627602693</v>
      </c>
      <c r="F16" s="7">
        <v>7.766467831424047</v>
      </c>
      <c r="G16" s="7">
        <v>8859.958095434116</v>
      </c>
      <c r="H16" s="7">
        <f t="shared" si="2"/>
        <v>273282.5500731453</v>
      </c>
    </row>
    <row r="17" spans="1:8" ht="15.75" thickBot="1">
      <c r="A17" s="6">
        <v>2001</v>
      </c>
      <c r="B17" s="7">
        <f>'Form 1.1'!K17</f>
        <v>251088.1571114462</v>
      </c>
      <c r="C17" s="7">
        <v>20299.469647883983</v>
      </c>
      <c r="D17" s="7">
        <f t="shared" si="0"/>
        <v>271387.62675933016</v>
      </c>
      <c r="E17" s="7">
        <f t="shared" si="1"/>
        <v>9532.922778558182</v>
      </c>
      <c r="F17" s="7">
        <v>14.158666790990502</v>
      </c>
      <c r="G17" s="7">
        <v>9547.081445349173</v>
      </c>
      <c r="H17" s="7">
        <f t="shared" si="2"/>
        <v>261840.54531398098</v>
      </c>
    </row>
    <row r="18" spans="1:8" ht="15.75" thickBot="1">
      <c r="A18" s="6">
        <v>2002</v>
      </c>
      <c r="B18" s="7">
        <f>'Form 1.1'!K18</f>
        <v>256348.20731591422</v>
      </c>
      <c r="C18" s="7">
        <v>20496.67164494032</v>
      </c>
      <c r="D18" s="7">
        <f t="shared" si="0"/>
        <v>276844.87896085455</v>
      </c>
      <c r="E18" s="7">
        <f t="shared" si="1"/>
        <v>10911.839387059625</v>
      </c>
      <c r="F18" s="7">
        <v>35.54774058674754</v>
      </c>
      <c r="G18" s="7">
        <v>10947.387127646372</v>
      </c>
      <c r="H18" s="7">
        <f t="shared" si="2"/>
        <v>265897.4918332082</v>
      </c>
    </row>
    <row r="19" spans="1:8" ht="15.75" thickBot="1">
      <c r="A19" s="6">
        <v>2003</v>
      </c>
      <c r="B19" s="7">
        <f>'Form 1.1'!K19</f>
        <v>261937.10934408993</v>
      </c>
      <c r="C19" s="7">
        <v>20840.439416668203</v>
      </c>
      <c r="D19" s="7">
        <f t="shared" si="0"/>
        <v>282777.54876075813</v>
      </c>
      <c r="E19" s="7">
        <f t="shared" si="1"/>
        <v>11951.49795629892</v>
      </c>
      <c r="F19" s="7">
        <v>77.66491690289594</v>
      </c>
      <c r="G19" s="7">
        <v>12029.162873201814</v>
      </c>
      <c r="H19" s="7">
        <f t="shared" si="2"/>
        <v>270748.3858875563</v>
      </c>
    </row>
    <row r="20" spans="1:8" ht="15.75" thickBot="1">
      <c r="A20" s="6">
        <v>2004</v>
      </c>
      <c r="B20" s="7">
        <f>'Form 1.1'!K20</f>
        <v>271026.2103267243</v>
      </c>
      <c r="C20" s="7">
        <v>21548.229567779916</v>
      </c>
      <c r="D20" s="7">
        <f t="shared" si="0"/>
        <v>292574.4398945042</v>
      </c>
      <c r="E20" s="7">
        <f t="shared" si="1"/>
        <v>12001.434308370795</v>
      </c>
      <c r="F20" s="7">
        <v>146.74506984369899</v>
      </c>
      <c r="G20" s="7">
        <v>12148.179378214494</v>
      </c>
      <c r="H20" s="7">
        <f t="shared" si="2"/>
        <v>280426.26051628974</v>
      </c>
    </row>
    <row r="21" spans="1:8" ht="15.75" thickBot="1">
      <c r="A21" s="6">
        <v>2005</v>
      </c>
      <c r="B21" s="7">
        <f>'Form 1.1'!K21</f>
        <v>272726.093255151</v>
      </c>
      <c r="C21" s="7">
        <v>21727.029307080484</v>
      </c>
      <c r="D21" s="7">
        <f t="shared" si="0"/>
        <v>294453.1225622315</v>
      </c>
      <c r="E21" s="7">
        <f t="shared" si="1"/>
        <v>12066.9993563676</v>
      </c>
      <c r="F21" s="7">
        <v>219.38014852566954</v>
      </c>
      <c r="G21" s="7">
        <v>12286.37950489327</v>
      </c>
      <c r="H21" s="7">
        <f t="shared" si="2"/>
        <v>282166.74305733823</v>
      </c>
    </row>
    <row r="22" spans="1:8" ht="15.75" thickBot="1">
      <c r="A22" s="6">
        <v>2006</v>
      </c>
      <c r="B22" s="7">
        <f>'Form 1.1'!K22</f>
        <v>281661.9462824489</v>
      </c>
      <c r="C22" s="7">
        <v>22447.63642704489</v>
      </c>
      <c r="D22" s="7">
        <f t="shared" si="0"/>
        <v>304109.58270949376</v>
      </c>
      <c r="E22" s="7">
        <f t="shared" si="1"/>
        <v>12201.04773785356</v>
      </c>
      <c r="F22" s="7">
        <v>315.9177199235238</v>
      </c>
      <c r="G22" s="7">
        <v>12516.965457777083</v>
      </c>
      <c r="H22" s="7">
        <f t="shared" si="2"/>
        <v>291592.61725171667</v>
      </c>
    </row>
    <row r="23" spans="1:8" ht="15.75" thickBot="1">
      <c r="A23" s="6">
        <v>2007</v>
      </c>
      <c r="B23" s="7">
        <f>'Form 1.1'!K23</f>
        <v>285366.03070864116</v>
      </c>
      <c r="C23" s="7">
        <v>22724.210483683037</v>
      </c>
      <c r="D23" s="7">
        <f t="shared" si="0"/>
        <v>308090.2411923242</v>
      </c>
      <c r="E23" s="7">
        <f t="shared" si="1"/>
        <v>12244.632882079113</v>
      </c>
      <c r="F23" s="7">
        <v>448.43687568136755</v>
      </c>
      <c r="G23" s="7">
        <v>12693.06975776048</v>
      </c>
      <c r="H23" s="7">
        <f t="shared" si="2"/>
        <v>295397.1714345637</v>
      </c>
    </row>
    <row r="24" spans="1:8" ht="15.75" thickBot="1">
      <c r="A24" s="6">
        <v>2008</v>
      </c>
      <c r="B24" s="7">
        <f>'Form 1.1'!K24</f>
        <v>285447.4323036586</v>
      </c>
      <c r="C24" s="7">
        <v>22862.277398219645</v>
      </c>
      <c r="D24" s="7">
        <f t="shared" si="0"/>
        <v>308309.70970187825</v>
      </c>
      <c r="E24" s="7">
        <f t="shared" si="1"/>
        <v>12722.052210125868</v>
      </c>
      <c r="F24" s="7">
        <v>696.5802929890333</v>
      </c>
      <c r="G24" s="7">
        <v>13418.6325031149</v>
      </c>
      <c r="H24" s="7">
        <f t="shared" si="2"/>
        <v>294891.0771987634</v>
      </c>
    </row>
    <row r="25" spans="1:8" ht="15.75" thickBot="1">
      <c r="A25" s="6">
        <v>2009</v>
      </c>
      <c r="B25" s="7">
        <f>'Form 1.1'!K25</f>
        <v>277257.9953810233</v>
      </c>
      <c r="C25" s="7">
        <v>22169.856645829146</v>
      </c>
      <c r="D25" s="7">
        <f t="shared" si="0"/>
        <v>299427.8520268525</v>
      </c>
      <c r="E25" s="7">
        <f t="shared" si="1"/>
        <v>12553.067441854884</v>
      </c>
      <c r="F25" s="7">
        <v>1009.3899674030608</v>
      </c>
      <c r="G25" s="7">
        <v>13562.457409257946</v>
      </c>
      <c r="H25" s="7">
        <f t="shared" si="2"/>
        <v>285865.39461759455</v>
      </c>
    </row>
    <row r="26" spans="1:8" ht="15.75" thickBot="1">
      <c r="A26" s="6">
        <v>2010</v>
      </c>
      <c r="B26" s="7">
        <f>'Form 1.1'!K26</f>
        <v>272702.5827899987</v>
      </c>
      <c r="C26" s="7">
        <v>21656.109317964965</v>
      </c>
      <c r="D26" s="7">
        <f t="shared" si="0"/>
        <v>294358.69210796367</v>
      </c>
      <c r="E26" s="7">
        <f t="shared" si="1"/>
        <v>12721.029420852825</v>
      </c>
      <c r="F26" s="7">
        <v>1322.3163754610787</v>
      </c>
      <c r="G26" s="7">
        <v>14043.345796313903</v>
      </c>
      <c r="H26" s="7">
        <f t="shared" si="2"/>
        <v>280315.3463116498</v>
      </c>
    </row>
    <row r="27" spans="1:8" ht="15.75" thickBot="1">
      <c r="A27" s="6">
        <v>2011</v>
      </c>
      <c r="B27" s="7">
        <f>'Form 1.1'!K27</f>
        <v>275645.85370177886</v>
      </c>
      <c r="C27" s="7">
        <v>21781.931132483074</v>
      </c>
      <c r="D27" s="7">
        <f t="shared" si="0"/>
        <v>297427.7848342619</v>
      </c>
      <c r="E27" s="7">
        <f t="shared" si="1"/>
        <v>13075.46826532329</v>
      </c>
      <c r="F27" s="7">
        <v>1811.3804662101877</v>
      </c>
      <c r="G27" s="7">
        <v>14886.848731533479</v>
      </c>
      <c r="H27" s="7">
        <f t="shared" si="2"/>
        <v>282540.9361027285</v>
      </c>
    </row>
    <row r="28" spans="1:8" ht="15.75" thickBot="1">
      <c r="A28" s="6">
        <v>2012</v>
      </c>
      <c r="B28" s="7">
        <f>'Form 1.1'!K28</f>
        <v>281313.11894347466</v>
      </c>
      <c r="C28" s="7">
        <v>22274.98908855455</v>
      </c>
      <c r="D28" s="7">
        <f t="shared" si="0"/>
        <v>303588.10803202924</v>
      </c>
      <c r="E28" s="7">
        <f t="shared" si="1"/>
        <v>12900.81625585993</v>
      </c>
      <c r="F28" s="7">
        <v>2464.319915788892</v>
      </c>
      <c r="G28" s="7">
        <v>15365.136171648823</v>
      </c>
      <c r="H28" s="7">
        <f t="shared" si="2"/>
        <v>288222.97186038044</v>
      </c>
    </row>
    <row r="29" spans="1:8" ht="15.75" thickBot="1">
      <c r="A29" s="6">
        <v>2013</v>
      </c>
      <c r="B29" s="7">
        <f>'Form 1.1'!K29</f>
        <v>279172.01348341594</v>
      </c>
      <c r="C29" s="7">
        <v>22064.972006994707</v>
      </c>
      <c r="D29" s="7">
        <f t="shared" si="0"/>
        <v>301236.98549041065</v>
      </c>
      <c r="E29" s="7">
        <f t="shared" si="1"/>
        <v>12969.128264417546</v>
      </c>
      <c r="F29" s="7">
        <v>3339.0713352285584</v>
      </c>
      <c r="G29" s="7">
        <v>16308.199599646105</v>
      </c>
      <c r="H29" s="7">
        <f t="shared" si="2"/>
        <v>284928.78589076456</v>
      </c>
    </row>
    <row r="30" spans="1:8" ht="15.75" thickBot="1">
      <c r="A30" s="6">
        <v>2014</v>
      </c>
      <c r="B30" s="7">
        <f>'Form 1.1'!K30</f>
        <v>281890.9301343432</v>
      </c>
      <c r="C30" s="7">
        <v>22200.95320523563</v>
      </c>
      <c r="D30" s="7">
        <f t="shared" si="0"/>
        <v>304091.88333957887</v>
      </c>
      <c r="E30" s="7">
        <f t="shared" si="1"/>
        <v>14372.987738210357</v>
      </c>
      <c r="F30" s="7">
        <v>4618.133056871213</v>
      </c>
      <c r="G30" s="7">
        <v>18991.12079508157</v>
      </c>
      <c r="H30" s="7">
        <f t="shared" si="2"/>
        <v>285100.7625444973</v>
      </c>
    </row>
    <row r="31" spans="1:8" ht="15.75" thickBot="1">
      <c r="A31" s="6">
        <v>2015</v>
      </c>
      <c r="B31" s="7">
        <f>'Form 1.1'!K31</f>
        <v>282380.25651819946</v>
      </c>
      <c r="C31" s="7">
        <v>22064.14447655877</v>
      </c>
      <c r="D31" s="7">
        <f t="shared" si="0"/>
        <v>304444.40099475824</v>
      </c>
      <c r="E31" s="7">
        <f t="shared" si="1"/>
        <v>14317.17085156165</v>
      </c>
      <c r="F31" s="7">
        <v>6398.686895162855</v>
      </c>
      <c r="G31" s="7">
        <v>20715.857746724505</v>
      </c>
      <c r="H31" s="7">
        <f t="shared" si="2"/>
        <v>283728.54324803373</v>
      </c>
    </row>
    <row r="32" spans="1:8" ht="15.75" thickBot="1">
      <c r="A32" s="6">
        <v>2016</v>
      </c>
      <c r="B32" s="7">
        <f>'Form 1.1'!K32</f>
        <v>284059.94078482524</v>
      </c>
      <c r="C32" s="7">
        <v>21851.726452451116</v>
      </c>
      <c r="D32" s="7">
        <f t="shared" si="0"/>
        <v>305911.6672372764</v>
      </c>
      <c r="E32" s="7">
        <f t="shared" si="1"/>
        <v>14275.627327146827</v>
      </c>
      <c r="F32" s="7">
        <v>8900.118605193984</v>
      </c>
      <c r="G32" s="7">
        <v>23175.74593234081</v>
      </c>
      <c r="H32" s="7">
        <f t="shared" si="2"/>
        <v>282735.9213049356</v>
      </c>
    </row>
    <row r="33" spans="1:8" ht="15.75" thickBot="1">
      <c r="A33" s="6">
        <v>2017</v>
      </c>
      <c r="B33" s="7">
        <f>'Form 1.1'!K33</f>
        <v>285011.1958892073</v>
      </c>
      <c r="C33" s="7">
        <v>21670.916303458227</v>
      </c>
      <c r="D33" s="7">
        <f t="shared" si="0"/>
        <v>306682.1121926655</v>
      </c>
      <c r="E33" s="7">
        <f t="shared" si="1"/>
        <v>14950.831120022198</v>
      </c>
      <c r="F33" s="7">
        <v>11221.291108061185</v>
      </c>
      <c r="G33" s="7">
        <v>26172.122228083383</v>
      </c>
      <c r="H33" s="7">
        <f t="shared" si="2"/>
        <v>280509.98996458214</v>
      </c>
    </row>
    <row r="34" spans="1:8" ht="15.75" thickBot="1">
      <c r="A34" s="6">
        <v>2018</v>
      </c>
      <c r="B34" s="7">
        <f>'Form 1.1'!K34</f>
        <v>288109.3774596416</v>
      </c>
      <c r="C34" s="7">
        <v>21590.030466307107</v>
      </c>
      <c r="D34" s="7">
        <f t="shared" si="0"/>
        <v>309699.40792594873</v>
      </c>
      <c r="E34" s="7">
        <f t="shared" si="1"/>
        <v>16568.9279144385</v>
      </c>
      <c r="F34" s="7">
        <v>13346.045992027177</v>
      </c>
      <c r="G34" s="7">
        <v>29914.97390646568</v>
      </c>
      <c r="H34" s="7">
        <f t="shared" si="2"/>
        <v>279784.43401948304</v>
      </c>
    </row>
    <row r="35" spans="1:8" ht="15.75" thickBot="1">
      <c r="A35" s="6">
        <v>2019</v>
      </c>
      <c r="B35" s="7">
        <f>'Form 1.1'!K35</f>
        <v>291154.2456187754</v>
      </c>
      <c r="C35" s="7">
        <v>21647.137991699074</v>
      </c>
      <c r="D35" s="7">
        <f t="shared" si="0"/>
        <v>312801.3836104745</v>
      </c>
      <c r="E35" s="7">
        <f t="shared" si="1"/>
        <v>16697.89475589332</v>
      </c>
      <c r="F35" s="7">
        <v>15330.71172503137</v>
      </c>
      <c r="G35" s="7">
        <v>32028.60648092469</v>
      </c>
      <c r="H35" s="7">
        <f t="shared" si="2"/>
        <v>280772.7771295498</v>
      </c>
    </row>
    <row r="36" spans="1:8" ht="15.75" thickBot="1">
      <c r="A36" s="6">
        <v>2020</v>
      </c>
      <c r="B36" s="7">
        <f>'Form 1.1'!K36</f>
        <v>295772.5898533408</v>
      </c>
      <c r="C36" s="7">
        <v>21863.293879117093</v>
      </c>
      <c r="D36" s="7">
        <f t="shared" si="0"/>
        <v>317635.88373245794</v>
      </c>
      <c r="E36" s="7">
        <f t="shared" si="1"/>
        <v>16774.611610193475</v>
      </c>
      <c r="F36" s="7">
        <v>17148.232121210698</v>
      </c>
      <c r="G36" s="7">
        <v>33922.84373140417</v>
      </c>
      <c r="H36" s="7">
        <f t="shared" si="2"/>
        <v>283713.04000105377</v>
      </c>
    </row>
    <row r="37" spans="1:8" ht="15.75" thickBot="1">
      <c r="A37" s="6">
        <v>2021</v>
      </c>
      <c r="B37" s="7">
        <f>'Form 1.1'!K37</f>
        <v>300671.5670434344</v>
      </c>
      <c r="C37" s="7">
        <v>22094.01698468509</v>
      </c>
      <c r="D37" s="7">
        <f t="shared" si="0"/>
        <v>322765.5840281195</v>
      </c>
      <c r="E37" s="7">
        <f t="shared" si="1"/>
        <v>16845.733655479733</v>
      </c>
      <c r="F37" s="7">
        <v>18996.391547398318</v>
      </c>
      <c r="G37" s="7">
        <v>35842.12520287805</v>
      </c>
      <c r="H37" s="7">
        <f t="shared" si="2"/>
        <v>286923.4588252415</v>
      </c>
    </row>
    <row r="38" spans="1:8" ht="15.75" thickBot="1">
      <c r="A38" s="6">
        <v>2022</v>
      </c>
      <c r="B38" s="7">
        <f>'Form 1.1'!K38</f>
        <v>306202.6634543893</v>
      </c>
      <c r="C38" s="7">
        <v>22380.194309071558</v>
      </c>
      <c r="D38" s="7">
        <f t="shared" si="0"/>
        <v>328582.8577634609</v>
      </c>
      <c r="E38" s="7">
        <f t="shared" si="1"/>
        <v>16911.923729726</v>
      </c>
      <c r="F38" s="7">
        <v>20819.07706734871</v>
      </c>
      <c r="G38" s="7">
        <v>37731.00079707471</v>
      </c>
      <c r="H38" s="7">
        <f t="shared" si="2"/>
        <v>290851.8569663862</v>
      </c>
    </row>
    <row r="39" spans="1:8" ht="15.75" thickBot="1">
      <c r="A39" s="6">
        <v>2023</v>
      </c>
      <c r="B39" s="7">
        <f>'Form 1.1'!K39</f>
        <v>311483.38233392424</v>
      </c>
      <c r="C39" s="7">
        <v>22636.204191974997</v>
      </c>
      <c r="D39" s="7">
        <f t="shared" si="0"/>
        <v>334119.58652589924</v>
      </c>
      <c r="E39" s="7">
        <f t="shared" si="1"/>
        <v>16968.783389289903</v>
      </c>
      <c r="F39" s="7">
        <v>22587.335900428316</v>
      </c>
      <c r="G39" s="7">
        <v>39556.11928971822</v>
      </c>
      <c r="H39" s="7">
        <f t="shared" si="2"/>
        <v>294563.467236181</v>
      </c>
    </row>
    <row r="40" spans="1:8" ht="15.75" thickBot="1">
      <c r="A40" s="6">
        <v>2024</v>
      </c>
      <c r="B40" s="7">
        <f>'Form 1.1'!K40</f>
        <v>315928.6247943569</v>
      </c>
      <c r="C40" s="7">
        <v>22840.13956863495</v>
      </c>
      <c r="D40" s="7">
        <f t="shared" si="0"/>
        <v>338768.76436299185</v>
      </c>
      <c r="E40" s="7">
        <f t="shared" si="1"/>
        <v>17014.711100563934</v>
      </c>
      <c r="F40" s="7">
        <v>24307.520805505377</v>
      </c>
      <c r="G40" s="7">
        <v>41322.23190606931</v>
      </c>
      <c r="H40" s="7">
        <f t="shared" si="2"/>
        <v>297446.5324569225</v>
      </c>
    </row>
    <row r="41" spans="1:8" ht="15.75" thickBot="1">
      <c r="A41" s="6">
        <v>2025</v>
      </c>
      <c r="B41" s="7">
        <f>'Form 1.1'!K41</f>
        <v>320375.4579972604</v>
      </c>
      <c r="C41" s="7">
        <v>23049.435807384452</v>
      </c>
      <c r="D41" s="7">
        <f t="shared" si="0"/>
        <v>343424.8938046448</v>
      </c>
      <c r="E41" s="7">
        <f t="shared" si="1"/>
        <v>17054.872487759574</v>
      </c>
      <c r="F41" s="7">
        <v>25956.03150319487</v>
      </c>
      <c r="G41" s="7">
        <v>43010.903990954444</v>
      </c>
      <c r="H41" s="7">
        <f t="shared" si="2"/>
        <v>300413.98981369036</v>
      </c>
    </row>
    <row r="42" spans="1:8" ht="15.75" thickBot="1">
      <c r="A42" s="6">
        <v>2026</v>
      </c>
      <c r="B42" s="7">
        <f>'Form 1.1'!K42</f>
        <v>324361.47751956666</v>
      </c>
      <c r="C42" s="7">
        <v>23236.20460481268</v>
      </c>
      <c r="D42" s="7">
        <f t="shared" si="0"/>
        <v>347597.6821243793</v>
      </c>
      <c r="E42" s="7">
        <f t="shared" si="1"/>
        <v>17087.497507938653</v>
      </c>
      <c r="F42" s="7">
        <v>27522.450666630877</v>
      </c>
      <c r="G42" s="7">
        <v>44609.94817456953</v>
      </c>
      <c r="H42" s="7">
        <f t="shared" si="2"/>
        <v>302987.7339498098</v>
      </c>
    </row>
    <row r="43" spans="1:8" ht="15.75" thickBot="1">
      <c r="A43" s="6">
        <v>2027</v>
      </c>
      <c r="B43" s="7">
        <f>'Form 1.1'!K43</f>
        <v>328215.28701148345</v>
      </c>
      <c r="C43" s="7">
        <v>23409.396327668783</v>
      </c>
      <c r="D43" s="7">
        <f t="shared" si="0"/>
        <v>351624.68333915225</v>
      </c>
      <c r="E43" s="7">
        <f t="shared" si="1"/>
        <v>17120.30652987998</v>
      </c>
      <c r="F43" s="7">
        <v>29009.463719422693</v>
      </c>
      <c r="G43" s="7">
        <v>46129.77024930267</v>
      </c>
      <c r="H43" s="7">
        <f t="shared" si="2"/>
        <v>305494.9130898496</v>
      </c>
    </row>
    <row r="44" spans="1:8" ht="15.75" thickBot="1">
      <c r="A44" s="6">
        <v>2028</v>
      </c>
      <c r="B44" s="7">
        <f>'Form 1.1'!K44</f>
        <v>331910.2406865168</v>
      </c>
      <c r="C44" s="7">
        <v>23570.554989683988</v>
      </c>
      <c r="D44" s="7">
        <f t="shared" si="0"/>
        <v>355480.79567620077</v>
      </c>
      <c r="E44" s="7">
        <f t="shared" si="1"/>
        <v>17153.2784968565</v>
      </c>
      <c r="F44" s="7">
        <v>30434.157102904912</v>
      </c>
      <c r="G44" s="7">
        <v>47587.43559976141</v>
      </c>
      <c r="H44" s="7">
        <f t="shared" si="2"/>
        <v>307893.36007643933</v>
      </c>
    </row>
    <row r="45" spans="1:8" ht="15.75" thickBot="1">
      <c r="A45" s="6">
        <v>2029</v>
      </c>
      <c r="B45" s="7">
        <f>'Form 1.1'!K45</f>
        <v>335505.0506262927</v>
      </c>
      <c r="C45" s="7">
        <v>23719.03378336369</v>
      </c>
      <c r="D45" s="7">
        <f t="shared" si="0"/>
        <v>359224.0844096564</v>
      </c>
      <c r="E45" s="7">
        <f t="shared" si="1"/>
        <v>17186.083837938026</v>
      </c>
      <c r="F45" s="7">
        <v>31858.6481418702</v>
      </c>
      <c r="G45" s="7">
        <v>49044.731979808224</v>
      </c>
      <c r="H45" s="7">
        <f t="shared" si="2"/>
        <v>310179.35242984816</v>
      </c>
    </row>
    <row r="46" spans="1:8" ht="15.75" thickBot="1">
      <c r="A46" s="6">
        <v>2030</v>
      </c>
      <c r="B46" s="7">
        <f>'Form 1.1'!K46</f>
        <v>339160.0764574727</v>
      </c>
      <c r="C46" s="7">
        <v>23864.99084403248</v>
      </c>
      <c r="D46" s="7">
        <f t="shared" si="0"/>
        <v>363025.0673015052</v>
      </c>
      <c r="E46" s="7">
        <f t="shared" si="1"/>
        <v>17218.00626873051</v>
      </c>
      <c r="F46" s="7">
        <v>33327.07106669781</v>
      </c>
      <c r="G46" s="7">
        <v>50545.07733542832</v>
      </c>
      <c r="H46" s="7">
        <f t="shared" si="2"/>
        <v>312479.98996607686</v>
      </c>
    </row>
    <row r="47" spans="1:5" ht="15">
      <c r="A47" s="23" t="s">
        <v>0</v>
      </c>
      <c r="B47" s="23"/>
      <c r="C47" s="23"/>
      <c r="D47" s="23"/>
      <c r="E47" s="23"/>
    </row>
    <row r="48" spans="1:5" ht="13.5" customHeight="1">
      <c r="A48" s="23" t="s">
        <v>43</v>
      </c>
      <c r="B48" s="23"/>
      <c r="C48" s="23"/>
      <c r="D48" s="23"/>
      <c r="E48" s="23"/>
    </row>
    <row r="49" ht="13.5" customHeight="1">
      <c r="A49" s="4"/>
    </row>
    <row r="50" spans="1:8" ht="15.75">
      <c r="A50" s="20" t="s">
        <v>22</v>
      </c>
      <c r="B50" s="20"/>
      <c r="C50" s="20"/>
      <c r="D50" s="20"/>
      <c r="E50" s="20"/>
      <c r="F50" s="20"/>
      <c r="G50" s="20"/>
      <c r="H50" s="20"/>
    </row>
    <row r="51" spans="1:9" ht="15">
      <c r="A51" s="8" t="s">
        <v>23</v>
      </c>
      <c r="B51" s="10">
        <f>EXP((LN(B16/B6)/10))-1</f>
        <v>0.013767356684289078</v>
      </c>
      <c r="C51" s="10">
        <f aca="true" t="shared" si="3" ref="C51:H51">EXP((LN(C16/C6)/10))-1</f>
        <v>0.014004017660132595</v>
      </c>
      <c r="D51" s="10">
        <f t="shared" si="3"/>
        <v>0.013785119410894442</v>
      </c>
      <c r="E51" s="10">
        <f t="shared" si="3"/>
        <v>0.007261657997762017</v>
      </c>
      <c r="F51" s="11" t="s">
        <v>38</v>
      </c>
      <c r="G51" s="10">
        <f t="shared" si="3"/>
        <v>0.00734999520038726</v>
      </c>
      <c r="H51" s="10">
        <f t="shared" si="3"/>
        <v>0.014001475613369063</v>
      </c>
      <c r="I51" s="10"/>
    </row>
    <row r="52" spans="1:9" ht="15">
      <c r="A52" s="8" t="s">
        <v>33</v>
      </c>
      <c r="B52" s="10">
        <f>EXP((LN(B32/B16)/16))-1</f>
        <v>0.005319788360045763</v>
      </c>
      <c r="C52" s="10">
        <f aca="true" t="shared" si="4" ref="C52:H52">EXP((LN(C32/C16)/16))-1</f>
        <v>0.0018897087185418826</v>
      </c>
      <c r="D52" s="10">
        <f t="shared" si="4"/>
        <v>0.005068055598716814</v>
      </c>
      <c r="E52" s="10">
        <f t="shared" si="4"/>
        <v>0.030318563535358</v>
      </c>
      <c r="F52" s="10">
        <f t="shared" si="4"/>
        <v>0.5530958720680588</v>
      </c>
      <c r="G52" s="10">
        <f t="shared" si="4"/>
        <v>0.061940363590138325</v>
      </c>
      <c r="H52" s="10">
        <f t="shared" si="4"/>
        <v>0.0021277028426616162</v>
      </c>
      <c r="I52" s="10"/>
    </row>
    <row r="53" spans="1:9" ht="15">
      <c r="A53" s="8" t="s">
        <v>34</v>
      </c>
      <c r="B53" s="10">
        <f>EXP((LN(B36/B32)/4))-1</f>
        <v>0.010152593013582623</v>
      </c>
      <c r="C53" s="10">
        <f aca="true" t="shared" si="5" ref="C53:H53">EXP((LN(C36/C32)/4))-1</f>
        <v>0.00013231370014099575</v>
      </c>
      <c r="D53" s="10">
        <f t="shared" si="5"/>
        <v>0.009446669733655266</v>
      </c>
      <c r="E53" s="10">
        <f t="shared" si="5"/>
        <v>0.04115243196596707</v>
      </c>
      <c r="F53" s="10">
        <f t="shared" si="5"/>
        <v>0.1781643839911473</v>
      </c>
      <c r="G53" s="10">
        <f t="shared" si="5"/>
        <v>0.0999289496480038</v>
      </c>
      <c r="H53" s="10">
        <f t="shared" si="5"/>
        <v>0.0008628678257220912</v>
      </c>
      <c r="I53" s="10"/>
    </row>
    <row r="54" spans="1:9" ht="15">
      <c r="A54" s="8" t="s">
        <v>52</v>
      </c>
      <c r="B54" s="10">
        <f>EXP((LN(B46/B32)/14))-1</f>
        <v>0.012743871395592521</v>
      </c>
      <c r="C54" s="10">
        <f aca="true" t="shared" si="6" ref="C54:H54">EXP((LN(C46/C32)/14))-1</f>
        <v>0.006315044523059976</v>
      </c>
      <c r="D54" s="10">
        <f t="shared" si="6"/>
        <v>0.012301874345428399</v>
      </c>
      <c r="E54" s="10">
        <f t="shared" si="6"/>
        <v>0.01347584967882165</v>
      </c>
      <c r="F54" s="10">
        <f t="shared" si="6"/>
        <v>0.09889763705400445</v>
      </c>
      <c r="G54" s="10">
        <f t="shared" si="6"/>
        <v>0.05727737539452504</v>
      </c>
      <c r="H54" s="10">
        <f t="shared" si="6"/>
        <v>0.0071703787421557585</v>
      </c>
      <c r="I54" s="10"/>
    </row>
    <row r="55" ht="13.5" customHeight="1">
      <c r="A55" s="4"/>
    </row>
  </sheetData>
  <sheetProtection/>
  <mergeCells count="6">
    <mergeCell ref="A1:H1"/>
    <mergeCell ref="A2:K2"/>
    <mergeCell ref="A3:H3"/>
    <mergeCell ref="A47:E47"/>
    <mergeCell ref="A48:E48"/>
    <mergeCell ref="A50:H50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zoomScale="80" zoomScaleNormal="80" zoomScalePageLayoutView="0" workbookViewId="0" topLeftCell="A1">
      <selection activeCell="A3" sqref="A3:K3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20.00390625" style="1" customWidth="1"/>
    <col min="9" max="9" width="17.140625" style="1" bestFit="1" customWidth="1"/>
    <col min="10" max="10" width="17.140625" style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21" t="s">
        <v>67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15.75" customHeight="1">
      <c r="A2" s="22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1" ht="15.75" customHeight="1">
      <c r="A3" s="21" t="s">
        <v>68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13.5" customHeight="1" thickBot="1">
      <c r="A4" s="4"/>
    </row>
    <row r="5" spans="1:11" ht="27" thickBot="1">
      <c r="A5" s="5" t="s">
        <v>10</v>
      </c>
      <c r="B5" s="5" t="s">
        <v>58</v>
      </c>
      <c r="C5" s="5" t="s">
        <v>30</v>
      </c>
      <c r="D5" s="5" t="s">
        <v>26</v>
      </c>
      <c r="E5" s="5" t="s">
        <v>31</v>
      </c>
      <c r="F5" s="5" t="s">
        <v>28</v>
      </c>
      <c r="G5" s="5" t="s">
        <v>32</v>
      </c>
      <c r="H5" s="14" t="s">
        <v>44</v>
      </c>
      <c r="I5" s="5" t="s">
        <v>59</v>
      </c>
      <c r="J5" s="5" t="s">
        <v>60</v>
      </c>
      <c r="K5" s="5" t="s">
        <v>61</v>
      </c>
    </row>
    <row r="6" spans="1:11" ht="15.75" thickBot="1">
      <c r="A6" s="6">
        <v>1990</v>
      </c>
      <c r="B6" s="7">
        <v>44648.37394229292</v>
      </c>
      <c r="C6" s="7">
        <v>3788.1999561666826</v>
      </c>
      <c r="D6" s="7">
        <v>48436.57389845962</v>
      </c>
      <c r="E6" s="7">
        <v>1313.6051775262576</v>
      </c>
      <c r="F6" s="7">
        <v>0</v>
      </c>
      <c r="G6" s="7">
        <v>1313.6051775262576</v>
      </c>
      <c r="H6" s="7">
        <v>0</v>
      </c>
      <c r="I6" s="7">
        <v>47122.96872093336</v>
      </c>
      <c r="J6" s="7">
        <v>0</v>
      </c>
      <c r="K6" s="17">
        <v>47122.96872093336</v>
      </c>
    </row>
    <row r="7" spans="1:11" ht="15.75" thickBot="1">
      <c r="A7" s="6">
        <v>1991</v>
      </c>
      <c r="B7" s="7">
        <v>42833.83805918289</v>
      </c>
      <c r="C7" s="7">
        <v>3633.202002398397</v>
      </c>
      <c r="D7" s="7">
        <v>46467.04006158129</v>
      </c>
      <c r="E7" s="7">
        <v>1309.3550634160124</v>
      </c>
      <c r="F7" s="7">
        <v>0</v>
      </c>
      <c r="G7" s="7">
        <v>1309.3550634160124</v>
      </c>
      <c r="H7" s="7">
        <v>0</v>
      </c>
      <c r="I7" s="7">
        <v>45157.68499816528</v>
      </c>
      <c r="J7" s="7">
        <v>0</v>
      </c>
      <c r="K7" s="17">
        <v>45157.68499816528</v>
      </c>
    </row>
    <row r="8" spans="1:11" ht="15.75" thickBot="1">
      <c r="A8" s="6">
        <v>1992</v>
      </c>
      <c r="B8" s="7">
        <v>44890.538760715805</v>
      </c>
      <c r="C8" s="7">
        <v>3801.048177536454</v>
      </c>
      <c r="D8" s="7">
        <v>48691.586938252265</v>
      </c>
      <c r="E8" s="7">
        <v>1296.0911425177</v>
      </c>
      <c r="F8" s="7">
        <v>0.00464872436597897</v>
      </c>
      <c r="G8" s="7">
        <v>1296.0957912420663</v>
      </c>
      <c r="H8" s="7">
        <v>0</v>
      </c>
      <c r="I8" s="7">
        <v>47395.4911470102</v>
      </c>
      <c r="J8" s="7">
        <v>0</v>
      </c>
      <c r="K8" s="17">
        <v>47395.4911470102</v>
      </c>
    </row>
    <row r="9" spans="1:11" ht="15.75" thickBot="1">
      <c r="A9" s="6">
        <v>1993</v>
      </c>
      <c r="B9" s="7">
        <v>43085.09533986759</v>
      </c>
      <c r="C9" s="7">
        <v>3643.579732750518</v>
      </c>
      <c r="D9" s="7">
        <v>46728.67507261812</v>
      </c>
      <c r="E9" s="7">
        <v>1423.5036992599923</v>
      </c>
      <c r="F9" s="7">
        <v>0.00462548074414908</v>
      </c>
      <c r="G9" s="7">
        <v>1423.5083247407365</v>
      </c>
      <c r="H9" s="7">
        <v>0</v>
      </c>
      <c r="I9" s="7">
        <v>45305.16674787738</v>
      </c>
      <c r="J9" s="7">
        <v>0</v>
      </c>
      <c r="K9" s="17">
        <v>45305.16674787738</v>
      </c>
    </row>
    <row r="10" spans="1:11" ht="15.75" thickBot="1">
      <c r="A10" s="6">
        <v>1994</v>
      </c>
      <c r="B10" s="7">
        <v>45014.13549325073</v>
      </c>
      <c r="C10" s="7">
        <v>3799.247213742002</v>
      </c>
      <c r="D10" s="7">
        <v>48813.38270699272</v>
      </c>
      <c r="E10" s="7">
        <v>1449.8855197608693</v>
      </c>
      <c r="F10" s="7">
        <v>0.311231415490307</v>
      </c>
      <c r="G10" s="7">
        <v>1450.1967511763596</v>
      </c>
      <c r="H10" s="7">
        <v>0</v>
      </c>
      <c r="I10" s="7">
        <v>47363.18595581636</v>
      </c>
      <c r="J10" s="7">
        <v>0</v>
      </c>
      <c r="K10" s="17">
        <v>47363.18595581636</v>
      </c>
    </row>
    <row r="11" spans="1:11" ht="15.75" thickBot="1">
      <c r="A11" s="6">
        <v>1995</v>
      </c>
      <c r="B11" s="7">
        <v>45378.51634556814</v>
      </c>
      <c r="C11" s="7">
        <v>3838.647793460329</v>
      </c>
      <c r="D11" s="7">
        <v>49217.164139028464</v>
      </c>
      <c r="E11" s="7">
        <v>1450.105817319332</v>
      </c>
      <c r="F11" s="7">
        <v>0.4605695177925502</v>
      </c>
      <c r="G11" s="7">
        <v>1450.5663868371244</v>
      </c>
      <c r="H11" s="7">
        <v>0</v>
      </c>
      <c r="I11" s="7">
        <v>47766.59775219135</v>
      </c>
      <c r="J11" s="7">
        <v>0</v>
      </c>
      <c r="K11" s="17">
        <v>47766.59775219135</v>
      </c>
    </row>
    <row r="12" spans="1:11" ht="15.75" thickBot="1">
      <c r="A12" s="6">
        <v>1996</v>
      </c>
      <c r="B12" s="7">
        <v>47379.5426669766</v>
      </c>
      <c r="C12" s="7">
        <v>4009.168798247231</v>
      </c>
      <c r="D12" s="7">
        <v>51388.71146522383</v>
      </c>
      <c r="E12" s="7">
        <v>1528.1565760654667</v>
      </c>
      <c r="F12" s="7">
        <v>0.6419095624136839</v>
      </c>
      <c r="G12" s="7">
        <v>1528.7984856278804</v>
      </c>
      <c r="H12" s="7">
        <v>0</v>
      </c>
      <c r="I12" s="7">
        <v>49859.91297959596</v>
      </c>
      <c r="J12" s="7">
        <v>0</v>
      </c>
      <c r="K12" s="17">
        <v>49859.91297959596</v>
      </c>
    </row>
    <row r="13" spans="1:11" ht="15.75" thickBot="1">
      <c r="A13" s="6">
        <v>1997</v>
      </c>
      <c r="B13" s="7">
        <v>49495.13450474899</v>
      </c>
      <c r="C13" s="7">
        <v>4196.0082572512865</v>
      </c>
      <c r="D13" s="7">
        <v>53691.14276200029</v>
      </c>
      <c r="E13" s="7">
        <v>1556.2423818552413</v>
      </c>
      <c r="F13" s="7">
        <v>0.7579405051196807</v>
      </c>
      <c r="G13" s="7">
        <v>1557.000322360361</v>
      </c>
      <c r="H13" s="7">
        <v>0</v>
      </c>
      <c r="I13" s="7">
        <v>52134.14243963992</v>
      </c>
      <c r="J13" s="7">
        <v>0</v>
      </c>
      <c r="K13" s="17">
        <v>52134.14243963992</v>
      </c>
    </row>
    <row r="14" spans="1:11" ht="15.75" thickBot="1">
      <c r="A14" s="6">
        <v>1998</v>
      </c>
      <c r="B14" s="7">
        <v>51657.83384003558</v>
      </c>
      <c r="C14" s="7">
        <v>4387.506037961665</v>
      </c>
      <c r="D14" s="7">
        <v>56045.33987799725</v>
      </c>
      <c r="E14" s="7">
        <v>1495.4950439430947</v>
      </c>
      <c r="F14" s="7">
        <v>0.8966738636633791</v>
      </c>
      <c r="G14" s="7">
        <v>1496.3917178067582</v>
      </c>
      <c r="H14" s="7">
        <v>0</v>
      </c>
      <c r="I14" s="7">
        <v>54548.948160190484</v>
      </c>
      <c r="J14" s="7">
        <v>0</v>
      </c>
      <c r="K14" s="17">
        <v>54548.948160190484</v>
      </c>
    </row>
    <row r="15" spans="1:11" ht="15.75" thickBot="1">
      <c r="A15" s="6">
        <v>1999</v>
      </c>
      <c r="B15" s="7">
        <v>50407.222402290885</v>
      </c>
      <c r="C15" s="7">
        <v>4276.046505897674</v>
      </c>
      <c r="D15" s="7">
        <v>54683.268908188555</v>
      </c>
      <c r="E15" s="7">
        <v>1508.6176595321958</v>
      </c>
      <c r="F15" s="7">
        <v>1.304462495458834</v>
      </c>
      <c r="G15" s="7">
        <v>1509.9221220276545</v>
      </c>
      <c r="H15" s="7">
        <v>0</v>
      </c>
      <c r="I15" s="7">
        <v>53173.3467861609</v>
      </c>
      <c r="J15" s="7">
        <v>0</v>
      </c>
      <c r="K15" s="17">
        <v>53173.3467861609</v>
      </c>
    </row>
    <row r="16" spans="1:11" ht="15.75" thickBot="1">
      <c r="A16" s="6">
        <v>2000</v>
      </c>
      <c r="B16" s="7">
        <v>50624.18297041</v>
      </c>
      <c r="C16" s="7">
        <v>4302.131620207342</v>
      </c>
      <c r="D16" s="7">
        <v>54926.314590617345</v>
      </c>
      <c r="E16" s="7">
        <v>1394.1426907880877</v>
      </c>
      <c r="F16" s="7">
        <v>2.2455896175303027</v>
      </c>
      <c r="G16" s="7">
        <v>1396.3882804056182</v>
      </c>
      <c r="H16" s="7">
        <v>0</v>
      </c>
      <c r="I16" s="7">
        <v>53529.926310211726</v>
      </c>
      <c r="J16" s="7">
        <v>0</v>
      </c>
      <c r="K16" s="17">
        <v>53529.926310211726</v>
      </c>
    </row>
    <row r="17" spans="1:11" ht="15.75" thickBot="1">
      <c r="A17" s="6">
        <v>2001</v>
      </c>
      <c r="B17" s="7">
        <v>47111.60366595086</v>
      </c>
      <c r="C17" s="7">
        <v>3991.755101405038</v>
      </c>
      <c r="D17" s="7">
        <v>51103.358767355916</v>
      </c>
      <c r="E17" s="7">
        <v>1411.049425978874</v>
      </c>
      <c r="F17" s="7">
        <v>4.505426356520182</v>
      </c>
      <c r="G17" s="7">
        <v>1415.5548523353943</v>
      </c>
      <c r="H17" s="7">
        <v>0</v>
      </c>
      <c r="I17" s="7">
        <v>49687.803915020515</v>
      </c>
      <c r="J17" s="7">
        <v>0</v>
      </c>
      <c r="K17" s="17">
        <v>49687.803915020515</v>
      </c>
    </row>
    <row r="18" spans="1:11" ht="15.75" thickBot="1">
      <c r="A18" s="6">
        <v>2002</v>
      </c>
      <c r="B18" s="7">
        <v>50140.976798492055</v>
      </c>
      <c r="C18" s="7">
        <v>4244.950353369338</v>
      </c>
      <c r="D18" s="7">
        <v>54385.9271518614</v>
      </c>
      <c r="E18" s="7">
        <v>1592.136502316888</v>
      </c>
      <c r="F18" s="7">
        <v>12.89552796967616</v>
      </c>
      <c r="G18" s="7">
        <v>1605.0320302865641</v>
      </c>
      <c r="H18" s="7">
        <v>0</v>
      </c>
      <c r="I18" s="7">
        <v>52780.895121574824</v>
      </c>
      <c r="J18" s="7">
        <v>0</v>
      </c>
      <c r="K18" s="17">
        <v>52780.895121574824</v>
      </c>
    </row>
    <row r="19" spans="1:11" ht="15.75" thickBot="1">
      <c r="A19" s="6">
        <v>2003</v>
      </c>
      <c r="B19" s="7">
        <v>52031.26978308491</v>
      </c>
      <c r="C19" s="7">
        <v>4389.069546274584</v>
      </c>
      <c r="D19" s="7">
        <v>56420.33932935951</v>
      </c>
      <c r="E19" s="7">
        <v>1713.1280477820385</v>
      </c>
      <c r="F19" s="7">
        <v>28.487662754537364</v>
      </c>
      <c r="G19" s="7">
        <v>1741.615710536576</v>
      </c>
      <c r="H19" s="7">
        <v>0</v>
      </c>
      <c r="I19" s="7">
        <v>54678.72361882292</v>
      </c>
      <c r="J19" s="7">
        <v>0</v>
      </c>
      <c r="K19" s="17">
        <v>54678.72361882292</v>
      </c>
    </row>
    <row r="20" spans="1:11" ht="15.75" thickBot="1">
      <c r="A20" s="6">
        <v>2004</v>
      </c>
      <c r="B20" s="7">
        <v>52962.680364086744</v>
      </c>
      <c r="C20" s="7">
        <v>4463.475383663716</v>
      </c>
      <c r="D20" s="7">
        <v>57426.15574775046</v>
      </c>
      <c r="E20" s="7">
        <v>1740.956215809656</v>
      </c>
      <c r="F20" s="7">
        <v>50.618392305601475</v>
      </c>
      <c r="G20" s="7">
        <v>1791.5746081152577</v>
      </c>
      <c r="H20" s="7">
        <v>0</v>
      </c>
      <c r="I20" s="7">
        <v>55634.58113963521</v>
      </c>
      <c r="J20" s="7">
        <v>0</v>
      </c>
      <c r="K20" s="17">
        <v>55634.58113963521</v>
      </c>
    </row>
    <row r="21" spans="1:11" ht="15.75" thickBot="1">
      <c r="A21" s="6">
        <v>2005</v>
      </c>
      <c r="B21" s="7">
        <v>55301.07735966997</v>
      </c>
      <c r="C21" s="7">
        <v>4652.434108783142</v>
      </c>
      <c r="D21" s="7">
        <v>59953.51146845312</v>
      </c>
      <c r="E21" s="7">
        <v>1779.9809393024839</v>
      </c>
      <c r="F21" s="7">
        <v>76.44321176934689</v>
      </c>
      <c r="G21" s="7">
        <v>1856.4241510718307</v>
      </c>
      <c r="H21" s="7">
        <v>0</v>
      </c>
      <c r="I21" s="7">
        <v>58097.087317381294</v>
      </c>
      <c r="J21" s="7">
        <v>0</v>
      </c>
      <c r="K21" s="17">
        <v>58097.087317381294</v>
      </c>
    </row>
    <row r="22" spans="1:11" ht="15.75" thickBot="1">
      <c r="A22" s="6">
        <v>2006</v>
      </c>
      <c r="B22" s="7">
        <v>60360.46374359071</v>
      </c>
      <c r="C22" s="7">
        <v>5114.185734467253</v>
      </c>
      <c r="D22" s="7">
        <v>65474.64947805796</v>
      </c>
      <c r="E22" s="7">
        <v>1781.0307911619973</v>
      </c>
      <c r="F22" s="7">
        <v>109.08691433920363</v>
      </c>
      <c r="G22" s="7">
        <v>1890.1177055012008</v>
      </c>
      <c r="H22" s="7">
        <v>0</v>
      </c>
      <c r="I22" s="7">
        <v>63584.531772556766</v>
      </c>
      <c r="J22" s="7">
        <v>0</v>
      </c>
      <c r="K22" s="17">
        <v>63584.531772556766</v>
      </c>
    </row>
    <row r="23" spans="1:11" ht="15.75" thickBot="1">
      <c r="A23" s="6">
        <v>2007</v>
      </c>
      <c r="B23" s="7">
        <v>59245.98147403015</v>
      </c>
      <c r="C23" s="7">
        <v>4998.634322299352</v>
      </c>
      <c r="D23" s="7">
        <v>64244.615796329505</v>
      </c>
      <c r="E23" s="7">
        <v>1772.6208973761827</v>
      </c>
      <c r="F23" s="7">
        <v>154.8633877882123</v>
      </c>
      <c r="G23" s="7">
        <v>1927.484285164395</v>
      </c>
      <c r="H23" s="7">
        <v>0</v>
      </c>
      <c r="I23" s="7">
        <v>62317.13151116511</v>
      </c>
      <c r="J23" s="7">
        <v>0</v>
      </c>
      <c r="K23" s="17">
        <v>62317.13151116511</v>
      </c>
    </row>
    <row r="24" spans="1:11" ht="15.75" thickBot="1">
      <c r="A24" s="6">
        <v>2008</v>
      </c>
      <c r="B24" s="7">
        <v>58547.81474471119</v>
      </c>
      <c r="C24" s="7">
        <v>4941.991962353202</v>
      </c>
      <c r="D24" s="7">
        <v>63489.806707064396</v>
      </c>
      <c r="E24" s="7">
        <v>1843.7134792227098</v>
      </c>
      <c r="F24" s="7">
        <v>201.56312618681284</v>
      </c>
      <c r="G24" s="7">
        <v>2045.276605409523</v>
      </c>
      <c r="H24" s="7">
        <v>0</v>
      </c>
      <c r="I24" s="7">
        <v>61444.53010165488</v>
      </c>
      <c r="J24" s="7">
        <v>0</v>
      </c>
      <c r="K24" s="17">
        <v>61444.53010165488</v>
      </c>
    </row>
    <row r="25" spans="1:11" ht="15.75" thickBot="1">
      <c r="A25" s="6">
        <v>2009</v>
      </c>
      <c r="B25" s="7">
        <v>56000.52850949632</v>
      </c>
      <c r="C25" s="7">
        <v>4692.677366087322</v>
      </c>
      <c r="D25" s="7">
        <v>60693.20587558364</v>
      </c>
      <c r="E25" s="7">
        <v>1820.8286731470266</v>
      </c>
      <c r="F25" s="7">
        <v>281.70156256290136</v>
      </c>
      <c r="G25" s="7">
        <v>2102.530235709928</v>
      </c>
      <c r="H25" s="7">
        <v>0</v>
      </c>
      <c r="I25" s="7">
        <v>58590.67563987371</v>
      </c>
      <c r="J25" s="7">
        <v>0</v>
      </c>
      <c r="K25" s="17">
        <v>58590.67563987371</v>
      </c>
    </row>
    <row r="26" spans="1:11" ht="15.75" thickBot="1">
      <c r="A26" s="6">
        <v>2010</v>
      </c>
      <c r="B26" s="7">
        <v>59314.59340482533</v>
      </c>
      <c r="C26" s="7">
        <v>4980.989327633402</v>
      </c>
      <c r="D26" s="7">
        <v>64295.582732458744</v>
      </c>
      <c r="E26" s="7">
        <v>1860.0963882988585</v>
      </c>
      <c r="F26" s="7">
        <v>375.2069613790042</v>
      </c>
      <c r="G26" s="7">
        <v>2235.303349677863</v>
      </c>
      <c r="H26" s="7">
        <v>0</v>
      </c>
      <c r="I26" s="7">
        <v>62060.279382780885</v>
      </c>
      <c r="J26" s="7">
        <v>0</v>
      </c>
      <c r="K26" s="17">
        <v>62060.279382780885</v>
      </c>
    </row>
    <row r="27" spans="1:11" ht="15.75" thickBot="1">
      <c r="A27" s="6">
        <v>2011</v>
      </c>
      <c r="B27" s="7">
        <v>56030.02531563385</v>
      </c>
      <c r="C27" s="7">
        <v>4669.796829808133</v>
      </c>
      <c r="D27" s="7">
        <v>60699.822145441976</v>
      </c>
      <c r="E27" s="7">
        <v>1896.6735757505567</v>
      </c>
      <c r="F27" s="7">
        <v>512.8250959095121</v>
      </c>
      <c r="G27" s="7">
        <v>2409.4986716600683</v>
      </c>
      <c r="H27" s="7">
        <v>0</v>
      </c>
      <c r="I27" s="7">
        <v>58290.323473781915</v>
      </c>
      <c r="J27" s="7">
        <v>0</v>
      </c>
      <c r="K27" s="17">
        <v>58290.323473781915</v>
      </c>
    </row>
    <row r="28" spans="1:11" ht="15.75" thickBot="1">
      <c r="A28" s="6">
        <v>2012</v>
      </c>
      <c r="B28" s="7">
        <v>57559.346956578745</v>
      </c>
      <c r="C28" s="7">
        <v>4792.7044801830025</v>
      </c>
      <c r="D28" s="7">
        <v>62352.05143676174</v>
      </c>
      <c r="E28" s="7">
        <v>1891.3211778940668</v>
      </c>
      <c r="F28" s="7">
        <v>700.2151111351038</v>
      </c>
      <c r="G28" s="7">
        <v>2591.53628902917</v>
      </c>
      <c r="H28" s="7">
        <v>0</v>
      </c>
      <c r="I28" s="7">
        <v>59760.51514773257</v>
      </c>
      <c r="J28" s="7">
        <v>0</v>
      </c>
      <c r="K28" s="17">
        <v>59760.51514773257</v>
      </c>
    </row>
    <row r="29" spans="1:11" ht="15.75" thickBot="1">
      <c r="A29" s="6">
        <v>2013</v>
      </c>
      <c r="B29" s="7">
        <v>58702.31059223699</v>
      </c>
      <c r="C29" s="7">
        <v>4878.8914715192595</v>
      </c>
      <c r="D29" s="7">
        <v>63581.20206375625</v>
      </c>
      <c r="E29" s="7">
        <v>1926.486216056034</v>
      </c>
      <c r="F29" s="7">
        <v>944.949092521813</v>
      </c>
      <c r="G29" s="7">
        <v>2871.435308577847</v>
      </c>
      <c r="H29" s="7">
        <v>0</v>
      </c>
      <c r="I29" s="7">
        <v>60709.76675517841</v>
      </c>
      <c r="J29" s="7">
        <v>0</v>
      </c>
      <c r="K29" s="17">
        <v>60709.76675517841</v>
      </c>
    </row>
    <row r="30" spans="1:11" ht="15.75" thickBot="1">
      <c r="A30" s="6">
        <v>2014</v>
      </c>
      <c r="B30" s="7">
        <v>60386.52650720854</v>
      </c>
      <c r="C30" s="7">
        <v>4965.610900217809</v>
      </c>
      <c r="D30" s="7">
        <v>65352.137407426344</v>
      </c>
      <c r="E30" s="7">
        <v>2104.2594401036163</v>
      </c>
      <c r="F30" s="7">
        <v>1311.2106568848099</v>
      </c>
      <c r="G30" s="7">
        <v>3415.470096988426</v>
      </c>
      <c r="H30" s="7">
        <v>154.62</v>
      </c>
      <c r="I30" s="7">
        <v>61782.04731043793</v>
      </c>
      <c r="J30" s="7">
        <v>0</v>
      </c>
      <c r="K30" s="17">
        <v>61782.04731043793</v>
      </c>
    </row>
    <row r="31" spans="1:11" ht="15.75" thickBot="1">
      <c r="A31" s="6">
        <v>2015</v>
      </c>
      <c r="B31" s="7">
        <v>60847.07383098351</v>
      </c>
      <c r="C31" s="7">
        <v>4977.223204616069</v>
      </c>
      <c r="D31" s="7">
        <v>65824.2970355996</v>
      </c>
      <c r="E31" s="7">
        <v>2043.5862611455639</v>
      </c>
      <c r="F31" s="7">
        <v>1839.5682656919644</v>
      </c>
      <c r="G31" s="7">
        <v>3883.1545268375285</v>
      </c>
      <c r="H31" s="7">
        <v>140.7</v>
      </c>
      <c r="I31" s="7">
        <v>61800.44250876205</v>
      </c>
      <c r="J31" s="7">
        <v>0</v>
      </c>
      <c r="K31" s="17">
        <v>61800.44250876205</v>
      </c>
    </row>
    <row r="32" spans="1:11" ht="15.75" thickBot="1">
      <c r="A32" s="6">
        <v>2016</v>
      </c>
      <c r="B32" s="7">
        <v>61943.60892427693</v>
      </c>
      <c r="C32" s="7">
        <v>4987.7040071469555</v>
      </c>
      <c r="D32" s="7">
        <v>66931.31293142389</v>
      </c>
      <c r="E32" s="7">
        <v>2102.3576387710573</v>
      </c>
      <c r="F32" s="7">
        <v>2542.1749916065924</v>
      </c>
      <c r="G32" s="7">
        <v>4644.53263037765</v>
      </c>
      <c r="H32" s="7">
        <v>169.5</v>
      </c>
      <c r="I32" s="7">
        <v>62117.28030104624</v>
      </c>
      <c r="J32" s="7">
        <v>0</v>
      </c>
      <c r="K32" s="17">
        <v>62117.28030104624</v>
      </c>
    </row>
    <row r="33" spans="1:11" ht="15.75" thickBot="1">
      <c r="A33" s="6">
        <v>2017</v>
      </c>
      <c r="B33" s="7">
        <v>60780.80855248288</v>
      </c>
      <c r="C33" s="7">
        <v>4861.459341546853</v>
      </c>
      <c r="D33" s="7">
        <v>65642.26789402973</v>
      </c>
      <c r="E33" s="7">
        <v>2241.2762779915743</v>
      </c>
      <c r="F33" s="7">
        <v>3114.0415072969313</v>
      </c>
      <c r="G33" s="7">
        <v>5355.317785288505</v>
      </c>
      <c r="H33" s="7">
        <v>107.03915380849361</v>
      </c>
      <c r="I33" s="7">
        <v>60179.91095493275</v>
      </c>
      <c r="J33" s="7">
        <v>539.0872222825019</v>
      </c>
      <c r="K33" s="17">
        <v>60718.998177215246</v>
      </c>
    </row>
    <row r="34" spans="1:11" ht="15.75" thickBot="1">
      <c r="A34" s="6">
        <v>2018</v>
      </c>
      <c r="B34" s="7">
        <v>61466.46614091228</v>
      </c>
      <c r="C34" s="7">
        <v>4870.626350147029</v>
      </c>
      <c r="D34" s="7">
        <v>66337.0924910593</v>
      </c>
      <c r="E34" s="7">
        <v>2652.210148922704</v>
      </c>
      <c r="F34" s="7">
        <v>3705.3716354087187</v>
      </c>
      <c r="G34" s="7">
        <v>6357.581784331422</v>
      </c>
      <c r="H34" s="7">
        <v>144.01836695032205</v>
      </c>
      <c r="I34" s="7">
        <v>59835.492339777564</v>
      </c>
      <c r="J34" s="7">
        <v>765.1277840212206</v>
      </c>
      <c r="K34" s="17">
        <v>60600.620123798784</v>
      </c>
    </row>
    <row r="35" spans="1:11" ht="15.75" thickBot="1">
      <c r="A35" s="6">
        <v>2019</v>
      </c>
      <c r="B35" s="7">
        <v>62210.44916249065</v>
      </c>
      <c r="C35" s="7">
        <v>4927.696393802287</v>
      </c>
      <c r="D35" s="7">
        <v>67138.14555629293</v>
      </c>
      <c r="E35" s="7">
        <v>2811.3460211450283</v>
      </c>
      <c r="F35" s="7">
        <v>4221.754258966623</v>
      </c>
      <c r="G35" s="7">
        <v>7033.100280111651</v>
      </c>
      <c r="H35" s="7">
        <v>169.7977081599039</v>
      </c>
      <c r="I35" s="7">
        <v>59935.24756802138</v>
      </c>
      <c r="J35" s="7">
        <v>936.2166240739971</v>
      </c>
      <c r="K35" s="17">
        <v>60871.46419209538</v>
      </c>
    </row>
    <row r="36" spans="1:11" ht="15.75" thickBot="1">
      <c r="A36" s="6">
        <v>2020</v>
      </c>
      <c r="B36" s="7">
        <v>63250.637724141256</v>
      </c>
      <c r="C36" s="7">
        <v>5022.045427729201</v>
      </c>
      <c r="D36" s="7">
        <v>68272.68315187046</v>
      </c>
      <c r="E36" s="7">
        <v>3013.9777401980373</v>
      </c>
      <c r="F36" s="7">
        <v>4715.028164644459</v>
      </c>
      <c r="G36" s="7">
        <v>7729.005904842496</v>
      </c>
      <c r="H36" s="7">
        <v>414.65133787442926</v>
      </c>
      <c r="I36" s="7">
        <v>60129.02590915353</v>
      </c>
      <c r="J36" s="7">
        <v>1076.1801873521217</v>
      </c>
      <c r="K36" s="17">
        <v>61205.20609650565</v>
      </c>
    </row>
    <row r="37" spans="1:11" ht="15.75" thickBot="1">
      <c r="A37" s="6">
        <v>2021</v>
      </c>
      <c r="B37" s="7">
        <v>64176.40732880481</v>
      </c>
      <c r="C37" s="7">
        <v>5131.449051116409</v>
      </c>
      <c r="D37" s="7">
        <v>69307.85637992123</v>
      </c>
      <c r="E37" s="7">
        <v>3105.061148642907</v>
      </c>
      <c r="F37" s="7">
        <v>5145.709142385935</v>
      </c>
      <c r="G37" s="7">
        <v>8250.770291028843</v>
      </c>
      <c r="H37" s="7">
        <v>506.2466667586465</v>
      </c>
      <c r="I37" s="7">
        <v>60550.839422133744</v>
      </c>
      <c r="J37" s="7">
        <v>1330.2983467469812</v>
      </c>
      <c r="K37" s="17">
        <v>61881.137768880726</v>
      </c>
    </row>
    <row r="38" spans="1:11" ht="15.75" thickBot="1">
      <c r="A38" s="6">
        <v>2022</v>
      </c>
      <c r="B38" s="7">
        <v>65249.03316423358</v>
      </c>
      <c r="C38" s="7">
        <v>5235.912653213205</v>
      </c>
      <c r="D38" s="7">
        <v>70484.94581744679</v>
      </c>
      <c r="E38" s="7">
        <v>3195.2945938890375</v>
      </c>
      <c r="F38" s="7">
        <v>5630.236754974303</v>
      </c>
      <c r="G38" s="7">
        <v>8825.53134886334</v>
      </c>
      <c r="H38" s="7">
        <v>479.24118492516527</v>
      </c>
      <c r="I38" s="7">
        <v>61180.173283658274</v>
      </c>
      <c r="J38" s="7">
        <v>1570.7780724006652</v>
      </c>
      <c r="K38" s="17">
        <v>62750.95135605893</v>
      </c>
    </row>
    <row r="39" spans="1:13" ht="15.75" thickBot="1">
      <c r="A39" s="6">
        <v>2023</v>
      </c>
      <c r="B39" s="7">
        <v>66323.64220762179</v>
      </c>
      <c r="C39" s="7">
        <v>5368.162697093742</v>
      </c>
      <c r="D39" s="7">
        <v>71691.80490471552</v>
      </c>
      <c r="E39" s="7">
        <v>3283.541601873845</v>
      </c>
      <c r="F39" s="7">
        <v>6185.567859370154</v>
      </c>
      <c r="G39" s="7">
        <v>9469.109461244</v>
      </c>
      <c r="H39" s="7">
        <v>474.59537590776745</v>
      </c>
      <c r="I39" s="7">
        <v>61748.100067563755</v>
      </c>
      <c r="J39" s="7">
        <v>1774.6364489304133</v>
      </c>
      <c r="K39" s="17">
        <v>63522.736516494166</v>
      </c>
      <c r="M39" s="1" t="s">
        <v>62</v>
      </c>
    </row>
    <row r="40" spans="1:11" ht="15.75" thickBot="1">
      <c r="A40" s="6">
        <v>2024</v>
      </c>
      <c r="B40" s="7">
        <v>67191.12694472737</v>
      </c>
      <c r="C40" s="7">
        <v>5469.371716599491</v>
      </c>
      <c r="D40" s="7">
        <v>72660.49866132684</v>
      </c>
      <c r="E40" s="7">
        <v>3369.8334012680248</v>
      </c>
      <c r="F40" s="7">
        <v>6655.744600461333</v>
      </c>
      <c r="G40" s="7">
        <v>10025.578001729358</v>
      </c>
      <c r="H40" s="7">
        <v>426.151580735725</v>
      </c>
      <c r="I40" s="7">
        <v>62208.76907886176</v>
      </c>
      <c r="J40" s="7">
        <v>1918.9838929554635</v>
      </c>
      <c r="K40" s="17">
        <v>64127.75297181723</v>
      </c>
    </row>
    <row r="41" spans="1:11" ht="15.75" thickBot="1">
      <c r="A41" s="6">
        <v>2025</v>
      </c>
      <c r="B41" s="7">
        <v>68057.01183286704</v>
      </c>
      <c r="C41" s="7">
        <v>5587.625760959332</v>
      </c>
      <c r="D41" s="7">
        <v>73644.63759382637</v>
      </c>
      <c r="E41" s="7">
        <v>3454.778556234124</v>
      </c>
      <c r="F41" s="7">
        <v>7101.851470406813</v>
      </c>
      <c r="G41" s="7">
        <v>10556.630026640936</v>
      </c>
      <c r="H41" s="7">
        <v>458.40614524014</v>
      </c>
      <c r="I41" s="7">
        <v>62629.601421945306</v>
      </c>
      <c r="J41" s="7">
        <v>2295.550209149892</v>
      </c>
      <c r="K41" s="17">
        <v>64925.1516310952</v>
      </c>
    </row>
    <row r="42" spans="1:11" ht="15.75" thickBot="1">
      <c r="A42" s="6">
        <v>2026</v>
      </c>
      <c r="B42" s="7">
        <v>68872.49215330344</v>
      </c>
      <c r="C42" s="7">
        <v>5661.732755151885</v>
      </c>
      <c r="D42" s="7">
        <v>74534.22490845532</v>
      </c>
      <c r="E42" s="7">
        <v>3538.2272431921656</v>
      </c>
      <c r="F42" s="7">
        <v>7525.582953073181</v>
      </c>
      <c r="G42" s="7">
        <v>11063.810196265345</v>
      </c>
      <c r="H42" s="7">
        <v>459.2826455940211</v>
      </c>
      <c r="I42" s="7">
        <v>63011.13206659596</v>
      </c>
      <c r="J42" s="7">
        <v>2522.4413732645417</v>
      </c>
      <c r="K42" s="17">
        <v>65533.573439860505</v>
      </c>
    </row>
    <row r="43" spans="1:11" ht="15.75" thickBot="1">
      <c r="A43" s="6">
        <v>2027</v>
      </c>
      <c r="B43" s="7">
        <v>69669.1898172956</v>
      </c>
      <c r="C43" s="7">
        <v>5755.564463638903</v>
      </c>
      <c r="D43" s="7">
        <v>75424.7542809345</v>
      </c>
      <c r="E43" s="7">
        <v>3621.4191815569498</v>
      </c>
      <c r="F43" s="7">
        <v>7818.4870814292</v>
      </c>
      <c r="G43" s="7">
        <v>11439.90626298615</v>
      </c>
      <c r="H43" s="7">
        <v>568.8209919318449</v>
      </c>
      <c r="I43" s="7">
        <v>63416.02702601651</v>
      </c>
      <c r="J43" s="7">
        <v>2731.6919220296495</v>
      </c>
      <c r="K43" s="17">
        <v>66147.71894804617</v>
      </c>
    </row>
    <row r="44" spans="1:12" ht="15.75" thickBot="1">
      <c r="A44" s="6">
        <v>2028</v>
      </c>
      <c r="B44" s="7">
        <v>70408.78304944267</v>
      </c>
      <c r="C44" s="7">
        <v>5835.843431018281</v>
      </c>
      <c r="D44" s="7">
        <v>76244.62648046095</v>
      </c>
      <c r="E44" s="7">
        <v>3704.3685567859184</v>
      </c>
      <c r="F44" s="7">
        <v>8325.55852724123</v>
      </c>
      <c r="G44" s="7">
        <v>12029.927084027147</v>
      </c>
      <c r="H44" s="7">
        <v>518.7025345197851</v>
      </c>
      <c r="I44" s="7">
        <v>63695.99686191403</v>
      </c>
      <c r="J44" s="7">
        <v>2699.6784178738253</v>
      </c>
      <c r="K44" s="17">
        <v>66395.67527978784</v>
      </c>
      <c r="L44" s="1" t="s">
        <v>0</v>
      </c>
    </row>
    <row r="45" spans="1:11" ht="15.75" thickBot="1">
      <c r="A45" s="6">
        <v>2029</v>
      </c>
      <c r="B45" s="7">
        <v>71125.9898767827</v>
      </c>
      <c r="C45" s="7">
        <v>5931.576921818239</v>
      </c>
      <c r="D45" s="7">
        <v>77057.56679860095</v>
      </c>
      <c r="E45" s="7">
        <v>3786.9559436236923</v>
      </c>
      <c r="F45" s="7">
        <v>8707.38258838112</v>
      </c>
      <c r="G45" s="7">
        <v>12494.33853200481</v>
      </c>
      <c r="H45" s="7">
        <v>479.6921278331021</v>
      </c>
      <c r="I45" s="7">
        <v>64083.536138763026</v>
      </c>
      <c r="J45" s="7">
        <v>3053.0944285197647</v>
      </c>
      <c r="K45" s="17">
        <v>67136.63056728277</v>
      </c>
    </row>
    <row r="46" spans="1:11" ht="15.75" thickBot="1">
      <c r="A46" s="6">
        <v>2030</v>
      </c>
      <c r="B46" s="7">
        <v>71834.36588459265</v>
      </c>
      <c r="C46" s="7">
        <v>6034.7130062315755</v>
      </c>
      <c r="D46" s="7">
        <v>77869.07889082424</v>
      </c>
      <c r="E46" s="7">
        <v>3866.6959556064685</v>
      </c>
      <c r="F46" s="7">
        <v>9112.42227253739</v>
      </c>
      <c r="G46" s="7">
        <v>12979.118228143856</v>
      </c>
      <c r="H46" s="7">
        <v>462.9909028535644</v>
      </c>
      <c r="I46" s="7">
        <v>64426.96975982682</v>
      </c>
      <c r="J46" s="7">
        <v>3364.839882773923</v>
      </c>
      <c r="K46" s="17">
        <v>67791.80964260075</v>
      </c>
    </row>
    <row r="47" spans="1:11" ht="15">
      <c r="A47" s="23" t="s">
        <v>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3.5" customHeight="1">
      <c r="A48" s="23" t="s">
        <v>63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3.5" customHeight="1">
      <c r="A49" s="2" t="s">
        <v>69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ht="13.5" customHeight="1">
      <c r="A50" s="4"/>
    </row>
    <row r="51" spans="1:11" ht="15.75">
      <c r="A51" s="20" t="s">
        <v>22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5">
      <c r="A52" s="8" t="s">
        <v>23</v>
      </c>
      <c r="B52" s="10">
        <f>EXP((LN(B16/B6)/10))-1</f>
        <v>0.012640372367867858</v>
      </c>
      <c r="C52" s="10">
        <f>EXP((LN(C16/C6)/10))-1</f>
        <v>0.012803234964380739</v>
      </c>
      <c r="D52" s="10">
        <f>EXP((LN(D16/D6)/10))-1</f>
        <v>0.01265311826967963</v>
      </c>
      <c r="E52" s="10">
        <f>EXP((LN(E16/E6)/10))-1</f>
        <v>0.0059681656153576235</v>
      </c>
      <c r="F52" s="11" t="s">
        <v>38</v>
      </c>
      <c r="G52" s="10">
        <f>EXP((LN(G16/G6)/10))-1</f>
        <v>0.006130082754002508</v>
      </c>
      <c r="H52" s="11" t="s">
        <v>38</v>
      </c>
      <c r="I52" s="10">
        <f>EXP((LN(I16/I6)/10))-1</f>
        <v>0.012829635259857142</v>
      </c>
      <c r="J52" s="11"/>
      <c r="K52" s="10">
        <f>EXP((LN(K16/K6)/10))-1</f>
        <v>0.012829635259857142</v>
      </c>
    </row>
    <row r="53" spans="1:11" ht="15">
      <c r="A53" s="8" t="s">
        <v>64</v>
      </c>
      <c r="B53" s="10">
        <f aca="true" t="shared" si="0" ref="B53:G53">EXP((LN(B33/B16)/17))-1</f>
        <v>0.010813619899571858</v>
      </c>
      <c r="C53" s="10">
        <f t="shared" si="0"/>
        <v>0.007215794184824542</v>
      </c>
      <c r="D53" s="10">
        <f t="shared" si="0"/>
        <v>0.010539105929578518</v>
      </c>
      <c r="E53" s="10">
        <f t="shared" si="0"/>
        <v>0.028321025773767605</v>
      </c>
      <c r="F53" s="10">
        <f t="shared" si="0"/>
        <v>0.530464205545534</v>
      </c>
      <c r="G53" s="10">
        <f t="shared" si="0"/>
        <v>0.08228077565025971</v>
      </c>
      <c r="H53" s="11" t="s">
        <v>38</v>
      </c>
      <c r="I53" s="10">
        <f>EXP((LN(I33/I16)/17))-1</f>
        <v>0.006911878930642601</v>
      </c>
      <c r="J53" s="11"/>
      <c r="K53" s="10">
        <f>EXP((LN(K33/K16)/17))-1</f>
        <v>0.007440234137011004</v>
      </c>
    </row>
    <row r="54" spans="1:11" ht="15">
      <c r="A54" s="8" t="s">
        <v>65</v>
      </c>
      <c r="B54" s="10">
        <f>EXP((LN(B36/B33)/3))-1</f>
        <v>0.01336557121035531</v>
      </c>
      <c r="C54" s="10">
        <f aca="true" t="shared" si="1" ref="C54:K54">EXP((LN(C36/C33)/3))-1</f>
        <v>0.010891767273492725</v>
      </c>
      <c r="D54" s="10">
        <f t="shared" si="1"/>
        <v>0.013182775466825003</v>
      </c>
      <c r="E54" s="10">
        <f t="shared" si="1"/>
        <v>0.1037775298287853</v>
      </c>
      <c r="F54" s="10">
        <f t="shared" si="1"/>
        <v>0.14829453544623772</v>
      </c>
      <c r="G54" s="10">
        <f t="shared" si="1"/>
        <v>0.1300893896015296</v>
      </c>
      <c r="H54" s="10">
        <f t="shared" si="1"/>
        <v>0.5705320419009028</v>
      </c>
      <c r="I54" s="10">
        <f t="shared" si="1"/>
        <v>-0.00028192904487367443</v>
      </c>
      <c r="J54" s="10"/>
      <c r="K54" s="10">
        <f t="shared" si="1"/>
        <v>0.002662076698003224</v>
      </c>
    </row>
    <row r="55" spans="1:11" ht="15">
      <c r="A55" s="8" t="s">
        <v>66</v>
      </c>
      <c r="B55" s="10">
        <f>EXP((LN(B46/B33)/13))-1</f>
        <v>0.012935947403980519</v>
      </c>
      <c r="C55" s="10">
        <f aca="true" t="shared" si="2" ref="C55:K55">EXP((LN(C46/C33)/13))-1</f>
        <v>0.01676901920484508</v>
      </c>
      <c r="D55" s="10">
        <f t="shared" si="2"/>
        <v>0.013225861535943073</v>
      </c>
      <c r="E55" s="10">
        <f t="shared" si="2"/>
        <v>0.04284272949035928</v>
      </c>
      <c r="F55" s="10">
        <f t="shared" si="2"/>
        <v>0.08610035816314232</v>
      </c>
      <c r="G55" s="10">
        <f t="shared" si="2"/>
        <v>0.07046837562732544</v>
      </c>
      <c r="H55" s="10">
        <f t="shared" si="2"/>
        <v>0.1192455297976478</v>
      </c>
      <c r="I55" s="10">
        <f t="shared" si="2"/>
        <v>0.005259454856937573</v>
      </c>
      <c r="J55" s="10"/>
      <c r="K55" s="10">
        <f t="shared" si="2"/>
        <v>0.008511771022087888</v>
      </c>
    </row>
    <row r="56" ht="13.5" customHeight="1">
      <c r="A56" s="4"/>
    </row>
  </sheetData>
  <sheetProtection/>
  <mergeCells count="6">
    <mergeCell ref="A1:K1"/>
    <mergeCell ref="A2:L2"/>
    <mergeCell ref="A3:K3"/>
    <mergeCell ref="A47:K47"/>
    <mergeCell ref="A48:K48"/>
    <mergeCell ref="A51:K51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21" t="s">
        <v>49</v>
      </c>
      <c r="B1" s="21"/>
      <c r="C1" s="21"/>
      <c r="D1" s="21"/>
      <c r="E1" s="21"/>
      <c r="F1" s="21"/>
      <c r="G1" s="21"/>
      <c r="H1" s="21"/>
    </row>
    <row r="2" spans="1:9" ht="15.75" customHeight="1">
      <c r="A2" s="22" t="s">
        <v>54</v>
      </c>
      <c r="B2" s="21"/>
      <c r="C2" s="21"/>
      <c r="D2" s="21"/>
      <c r="E2" s="21"/>
      <c r="F2" s="21"/>
      <c r="G2" s="21"/>
      <c r="H2" s="21"/>
      <c r="I2" s="21"/>
    </row>
    <row r="3" spans="1:8" ht="15.75" customHeight="1">
      <c r="A3" s="21" t="s">
        <v>35</v>
      </c>
      <c r="B3" s="21"/>
      <c r="C3" s="21"/>
      <c r="D3" s="21"/>
      <c r="E3" s="21"/>
      <c r="F3" s="21"/>
      <c r="G3" s="21"/>
      <c r="H3" s="21"/>
    </row>
    <row r="4" ht="13.5" customHeight="1" thickBot="1">
      <c r="A4" s="4"/>
    </row>
    <row r="5" spans="1:8" ht="27" thickBot="1">
      <c r="A5" s="5" t="s">
        <v>10</v>
      </c>
      <c r="B5" s="5" t="s">
        <v>11</v>
      </c>
      <c r="C5" s="5" t="s">
        <v>13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20</v>
      </c>
    </row>
    <row r="6" spans="1:8" ht="15.75" thickBot="1">
      <c r="A6" s="6">
        <v>1990</v>
      </c>
      <c r="B6" s="7">
        <v>0</v>
      </c>
      <c r="C6" s="7">
        <v>795.4499618787589</v>
      </c>
      <c r="D6" s="7">
        <v>5346.582530000001</v>
      </c>
      <c r="E6" s="7">
        <v>1429.5506992653682</v>
      </c>
      <c r="F6" s="7">
        <v>0.422911</v>
      </c>
      <c r="G6" s="7">
        <v>662.3146634537513</v>
      </c>
      <c r="H6" s="7">
        <f>SUM(B6:G6)</f>
        <v>8234.320765597879</v>
      </c>
    </row>
    <row r="7" spans="1:8" ht="15.75" thickBot="1">
      <c r="A7" s="6">
        <v>1991</v>
      </c>
      <c r="B7" s="7">
        <v>0</v>
      </c>
      <c r="C7" s="7">
        <v>779.3701340127086</v>
      </c>
      <c r="D7" s="7">
        <v>5494.651094999999</v>
      </c>
      <c r="E7" s="7">
        <v>1469.3263672805938</v>
      </c>
      <c r="F7" s="7">
        <v>0.331448</v>
      </c>
      <c r="G7" s="7">
        <v>522.3920050815335</v>
      </c>
      <c r="H7" s="7">
        <f aca="true" t="shared" si="0" ref="H7:H46">SUM(B7:G7)</f>
        <v>8266.071049374834</v>
      </c>
    </row>
    <row r="8" spans="1:8" ht="15.75" thickBot="1">
      <c r="A8" s="6">
        <v>1992</v>
      </c>
      <c r="B8" s="7">
        <v>0.00407148981291716</v>
      </c>
      <c r="C8" s="7">
        <v>816.0536820172157</v>
      </c>
      <c r="D8" s="7">
        <v>5422.232279999999</v>
      </c>
      <c r="E8" s="7">
        <v>1410.4362681002103</v>
      </c>
      <c r="F8" s="7">
        <v>0.331231</v>
      </c>
      <c r="G8" s="7">
        <v>428.34859232719833</v>
      </c>
      <c r="H8" s="7">
        <f t="shared" si="0"/>
        <v>8077.406124934437</v>
      </c>
    </row>
    <row r="9" spans="1:8" ht="15.75" thickBot="1">
      <c r="A9" s="6">
        <v>1993</v>
      </c>
      <c r="B9" s="7">
        <v>0.00660965897247256</v>
      </c>
      <c r="C9" s="7">
        <v>833.7422551656093</v>
      </c>
      <c r="D9" s="7">
        <v>6319.436362999999</v>
      </c>
      <c r="E9" s="7">
        <v>1328.5838626283894</v>
      </c>
      <c r="F9" s="7">
        <v>0.065429</v>
      </c>
      <c r="G9" s="7">
        <v>478.88700179003354</v>
      </c>
      <c r="H9" s="7">
        <f t="shared" si="0"/>
        <v>8960.721521243004</v>
      </c>
    </row>
    <row r="10" spans="1:8" ht="15.75" thickBot="1">
      <c r="A10" s="6">
        <v>1994</v>
      </c>
      <c r="B10" s="7">
        <v>0.275131380675178</v>
      </c>
      <c r="C10" s="7">
        <v>1020.823634986973</v>
      </c>
      <c r="D10" s="7">
        <v>6606.381090000001</v>
      </c>
      <c r="E10" s="7">
        <v>1152.0339848436677</v>
      </c>
      <c r="F10" s="7">
        <v>0</v>
      </c>
      <c r="G10" s="7">
        <v>508.19520658079085</v>
      </c>
      <c r="H10" s="7">
        <f t="shared" si="0"/>
        <v>9287.709047792107</v>
      </c>
    </row>
    <row r="11" spans="1:8" ht="15.75" thickBot="1">
      <c r="A11" s="6">
        <v>1995</v>
      </c>
      <c r="B11" s="7">
        <v>0.5701954788411877</v>
      </c>
      <c r="C11" s="7">
        <v>1048.2484368209327</v>
      </c>
      <c r="D11" s="7">
        <v>6602.447274</v>
      </c>
      <c r="E11" s="7">
        <v>1162.4557493732896</v>
      </c>
      <c r="F11" s="7">
        <v>0</v>
      </c>
      <c r="G11" s="7">
        <v>503.20531941032056</v>
      </c>
      <c r="H11" s="7">
        <f t="shared" si="0"/>
        <v>9316.926975083385</v>
      </c>
    </row>
    <row r="12" spans="1:8" ht="15.75" thickBot="1">
      <c r="A12" s="6">
        <v>1996</v>
      </c>
      <c r="B12" s="7">
        <v>0.8089175769600521</v>
      </c>
      <c r="C12" s="7">
        <v>981.5687276051551</v>
      </c>
      <c r="D12" s="7">
        <v>7118.096704</v>
      </c>
      <c r="E12" s="7">
        <v>1240.5096172360468</v>
      </c>
      <c r="F12" s="7">
        <v>0</v>
      </c>
      <c r="G12" s="7">
        <v>507.0820240554329</v>
      </c>
      <c r="H12" s="7">
        <f t="shared" si="0"/>
        <v>9848.065990473595</v>
      </c>
    </row>
    <row r="13" spans="1:8" ht="15.75" thickBot="1">
      <c r="A13" s="6">
        <v>1997</v>
      </c>
      <c r="B13" s="7">
        <v>1.0103791867811307</v>
      </c>
      <c r="C13" s="7">
        <v>1000.4265393630902</v>
      </c>
      <c r="D13" s="7">
        <v>7190.590895</v>
      </c>
      <c r="E13" s="7">
        <v>1294.897225454248</v>
      </c>
      <c r="F13" s="7">
        <v>0</v>
      </c>
      <c r="G13" s="7">
        <v>500.5716179617348</v>
      </c>
      <c r="H13" s="7">
        <f t="shared" si="0"/>
        <v>9987.496656965854</v>
      </c>
    </row>
    <row r="14" spans="1:8" ht="15.75" thickBot="1">
      <c r="A14" s="6">
        <v>1998</v>
      </c>
      <c r="B14" s="7">
        <v>1.1593409673102928</v>
      </c>
      <c r="C14" s="7">
        <v>985.2390583668467</v>
      </c>
      <c r="D14" s="7">
        <v>6786.220889</v>
      </c>
      <c r="E14" s="7">
        <v>1357.0855012860752</v>
      </c>
      <c r="F14" s="7">
        <v>0</v>
      </c>
      <c r="G14" s="7">
        <v>490.15416376370695</v>
      </c>
      <c r="H14" s="7">
        <f t="shared" si="0"/>
        <v>9619.85895338394</v>
      </c>
    </row>
    <row r="15" spans="1:8" ht="15.75" thickBot="1">
      <c r="A15" s="6">
        <v>1999</v>
      </c>
      <c r="B15" s="7">
        <v>1.7044734224575546</v>
      </c>
      <c r="C15" s="7">
        <v>992.6742771851622</v>
      </c>
      <c r="D15" s="7">
        <v>6790.716602</v>
      </c>
      <c r="E15" s="7">
        <v>1356.059830577739</v>
      </c>
      <c r="F15" s="7">
        <v>0</v>
      </c>
      <c r="G15" s="7">
        <v>539.2159839999999</v>
      </c>
      <c r="H15" s="7">
        <f t="shared" si="0"/>
        <v>9680.37116718536</v>
      </c>
    </row>
    <row r="16" spans="1:8" ht="15.75" thickBot="1">
      <c r="A16" s="6">
        <v>2000</v>
      </c>
      <c r="B16" s="7">
        <v>2.9606192906168087</v>
      </c>
      <c r="C16" s="7">
        <v>977.2582735321434</v>
      </c>
      <c r="D16" s="7">
        <v>5958.253973999999</v>
      </c>
      <c r="E16" s="7">
        <v>1362.3152206113566</v>
      </c>
      <c r="F16" s="7">
        <v>0</v>
      </c>
      <c r="G16" s="7">
        <v>559.1700079999999</v>
      </c>
      <c r="H16" s="7">
        <f t="shared" si="0"/>
        <v>8859.958095434116</v>
      </c>
    </row>
    <row r="17" spans="1:8" ht="15.75" thickBot="1">
      <c r="A17" s="6">
        <v>2001</v>
      </c>
      <c r="B17" s="7">
        <v>6.168901133138854</v>
      </c>
      <c r="C17" s="7">
        <v>674.8984920592311</v>
      </c>
      <c r="D17" s="7">
        <v>6536.718609000001</v>
      </c>
      <c r="E17" s="7">
        <v>2027.776</v>
      </c>
      <c r="F17" s="7">
        <v>0.027649</v>
      </c>
      <c r="G17" s="7">
        <v>301.4917941568</v>
      </c>
      <c r="H17" s="7">
        <f t="shared" si="0"/>
        <v>9547.081445349171</v>
      </c>
    </row>
    <row r="18" spans="1:8" ht="15.75" thickBot="1">
      <c r="A18" s="6">
        <v>2002</v>
      </c>
      <c r="B18" s="7">
        <v>19.417658040784247</v>
      </c>
      <c r="C18" s="7">
        <v>1067.653278611747</v>
      </c>
      <c r="D18" s="7">
        <v>7205.441301349739</v>
      </c>
      <c r="E18" s="7">
        <v>2266.4844072</v>
      </c>
      <c r="F18" s="7">
        <v>0.708563</v>
      </c>
      <c r="G18" s="7">
        <v>387.6819194441058</v>
      </c>
      <c r="H18" s="7">
        <f t="shared" si="0"/>
        <v>10947.387127646374</v>
      </c>
    </row>
    <row r="19" spans="1:8" ht="15.75" thickBot="1">
      <c r="A19" s="6">
        <v>2003</v>
      </c>
      <c r="B19" s="7">
        <v>37.041187086422376</v>
      </c>
      <c r="C19" s="7">
        <v>1166.0416626885988</v>
      </c>
      <c r="D19" s="7">
        <v>7708.907942552867</v>
      </c>
      <c r="E19" s="7">
        <v>2708.435168742514</v>
      </c>
      <c r="F19" s="7">
        <v>3.601445308027503</v>
      </c>
      <c r="G19" s="7">
        <v>405.1354668233837</v>
      </c>
      <c r="H19" s="7">
        <f t="shared" si="0"/>
        <v>12029.162873201814</v>
      </c>
    </row>
    <row r="20" spans="1:8" ht="15.75" thickBot="1">
      <c r="A20" s="6">
        <v>2004</v>
      </c>
      <c r="B20" s="7">
        <v>66.56253489695615</v>
      </c>
      <c r="C20" s="7">
        <v>1432.26659744496</v>
      </c>
      <c r="D20" s="7">
        <v>7548.157521196232</v>
      </c>
      <c r="E20" s="7">
        <v>2633.0116320116667</v>
      </c>
      <c r="F20" s="7">
        <v>5.408057628689219</v>
      </c>
      <c r="G20" s="7">
        <v>462.7730350359899</v>
      </c>
      <c r="H20" s="7">
        <f t="shared" si="0"/>
        <v>12148.179378214494</v>
      </c>
    </row>
    <row r="21" spans="1:8" ht="15.75" thickBot="1">
      <c r="A21" s="6">
        <v>2005</v>
      </c>
      <c r="B21" s="7">
        <v>93.88633222856537</v>
      </c>
      <c r="C21" s="7">
        <v>1600.0677569121776</v>
      </c>
      <c r="D21" s="7">
        <v>7476.202883723333</v>
      </c>
      <c r="E21" s="7">
        <v>2648.3780928374094</v>
      </c>
      <c r="F21" s="7">
        <v>12.480345914676711</v>
      </c>
      <c r="G21" s="7">
        <v>455.3640932771043</v>
      </c>
      <c r="H21" s="7">
        <f t="shared" si="0"/>
        <v>12286.379504893266</v>
      </c>
    </row>
    <row r="22" spans="1:8" ht="15.75" thickBot="1">
      <c r="A22" s="6">
        <v>2006</v>
      </c>
      <c r="B22" s="7">
        <v>128.2131738868874</v>
      </c>
      <c r="C22" s="7">
        <v>1697.355185342143</v>
      </c>
      <c r="D22" s="7">
        <v>7484.397488611314</v>
      </c>
      <c r="E22" s="7">
        <v>2711.270579934323</v>
      </c>
      <c r="F22" s="7">
        <v>18.584435595061525</v>
      </c>
      <c r="G22" s="7">
        <v>477.1445944073558</v>
      </c>
      <c r="H22" s="7">
        <f t="shared" si="0"/>
        <v>12516.965457777085</v>
      </c>
    </row>
    <row r="23" spans="1:8" ht="15.75" thickBot="1">
      <c r="A23" s="6">
        <v>2007</v>
      </c>
      <c r="B23" s="7">
        <v>178.65960900804814</v>
      </c>
      <c r="C23" s="7">
        <v>1900.8602731693359</v>
      </c>
      <c r="D23" s="7">
        <v>7420.864465880843</v>
      </c>
      <c r="E23" s="7">
        <v>2694.238970073424</v>
      </c>
      <c r="F23" s="7">
        <v>23.890609262097147</v>
      </c>
      <c r="G23" s="7">
        <v>474.5558303667329</v>
      </c>
      <c r="H23" s="7">
        <f t="shared" si="0"/>
        <v>12693.06975776048</v>
      </c>
    </row>
    <row r="24" spans="1:8" ht="15.75" thickBot="1">
      <c r="A24" s="6">
        <v>2008</v>
      </c>
      <c r="B24" s="7">
        <v>261.9127634662336</v>
      </c>
      <c r="C24" s="7">
        <v>2123.8044476305117</v>
      </c>
      <c r="D24" s="7">
        <v>7902.569285273826</v>
      </c>
      <c r="E24" s="7">
        <v>2665.3878032038574</v>
      </c>
      <c r="F24" s="7">
        <v>31.52730324436228</v>
      </c>
      <c r="G24" s="7">
        <v>433.43090029610977</v>
      </c>
      <c r="H24" s="7">
        <f t="shared" si="0"/>
        <v>13418.632503114899</v>
      </c>
    </row>
    <row r="25" spans="1:8" ht="15.75" thickBot="1">
      <c r="A25" s="6">
        <v>2009</v>
      </c>
      <c r="B25" s="7">
        <v>379.1126475262026</v>
      </c>
      <c r="C25" s="7">
        <v>2368.2817903546343</v>
      </c>
      <c r="D25" s="7">
        <v>7657.368073870892</v>
      </c>
      <c r="E25" s="7">
        <v>2617.9712402594546</v>
      </c>
      <c r="F25" s="7">
        <v>52.59770394164215</v>
      </c>
      <c r="G25" s="7">
        <v>487.1259533051188</v>
      </c>
      <c r="H25" s="7">
        <f t="shared" si="0"/>
        <v>13562.457409257944</v>
      </c>
    </row>
    <row r="26" spans="1:8" ht="15.75" thickBot="1">
      <c r="A26" s="6">
        <v>2010</v>
      </c>
      <c r="B26" s="7">
        <v>550.6849948399433</v>
      </c>
      <c r="C26" s="7">
        <v>2557.524038184339</v>
      </c>
      <c r="D26" s="7">
        <v>7805.841890810507</v>
      </c>
      <c r="E26" s="7">
        <v>2506.4810545944997</v>
      </c>
      <c r="F26" s="7">
        <v>62.54374396729189</v>
      </c>
      <c r="G26" s="7">
        <v>560.2700739173193</v>
      </c>
      <c r="H26" s="7">
        <f t="shared" si="0"/>
        <v>14043.3457963139</v>
      </c>
    </row>
    <row r="27" spans="1:8" ht="15.75" thickBot="1">
      <c r="A27" s="6">
        <v>2011</v>
      </c>
      <c r="B27" s="7">
        <v>759.7858031506207</v>
      </c>
      <c r="C27" s="7">
        <v>2880.355293585389</v>
      </c>
      <c r="D27" s="7">
        <v>7874.865847969563</v>
      </c>
      <c r="E27" s="7">
        <v>2573.1830634804605</v>
      </c>
      <c r="F27" s="7">
        <v>79.74440512555573</v>
      </c>
      <c r="G27" s="7">
        <v>718.9143182218877</v>
      </c>
      <c r="H27" s="7">
        <f t="shared" si="0"/>
        <v>14886.848731533475</v>
      </c>
    </row>
    <row r="28" spans="1:8" ht="15.75" thickBot="1">
      <c r="A28" s="6">
        <v>2012</v>
      </c>
      <c r="B28" s="7">
        <v>1053.8869762217664</v>
      </c>
      <c r="C28" s="7">
        <v>3170.968619217287</v>
      </c>
      <c r="D28" s="7">
        <v>7807.033491392336</v>
      </c>
      <c r="E28" s="7">
        <v>2394.9839615090164</v>
      </c>
      <c r="F28" s="7">
        <v>101.3456406460201</v>
      </c>
      <c r="G28" s="7">
        <v>836.9174826623954</v>
      </c>
      <c r="H28" s="7">
        <f t="shared" si="0"/>
        <v>15365.136171648823</v>
      </c>
    </row>
    <row r="29" spans="1:8" ht="15.75" thickBot="1">
      <c r="A29" s="6">
        <v>2013</v>
      </c>
      <c r="B29" s="7">
        <v>1543.7413760950444</v>
      </c>
      <c r="C29" s="7">
        <v>3419.1473071500895</v>
      </c>
      <c r="D29" s="7">
        <v>8044.914711281572</v>
      </c>
      <c r="E29" s="7">
        <v>2287.780647119348</v>
      </c>
      <c r="F29" s="7">
        <v>155.68052086757348</v>
      </c>
      <c r="G29" s="7">
        <v>856.9350371324788</v>
      </c>
      <c r="H29" s="7">
        <f t="shared" si="0"/>
        <v>16308.199599646105</v>
      </c>
    </row>
    <row r="30" spans="1:8" ht="15.75" thickBot="1">
      <c r="A30" s="6">
        <v>2014</v>
      </c>
      <c r="B30" s="7">
        <v>2391.997388969128</v>
      </c>
      <c r="C30" s="7">
        <v>3658.485373648381</v>
      </c>
      <c r="D30" s="7">
        <v>8390.198191865533</v>
      </c>
      <c r="E30" s="7">
        <v>3455.1493625714493</v>
      </c>
      <c r="F30" s="7">
        <v>207.19808968632358</v>
      </c>
      <c r="G30" s="7">
        <v>888.092388340757</v>
      </c>
      <c r="H30" s="7">
        <f t="shared" si="0"/>
        <v>18991.120795081573</v>
      </c>
    </row>
    <row r="31" spans="1:8" ht="15.75" thickBot="1">
      <c r="A31" s="6">
        <v>2015</v>
      </c>
      <c r="B31" s="7">
        <v>3720.728911052339</v>
      </c>
      <c r="C31" s="7">
        <v>3746.3255150462574</v>
      </c>
      <c r="D31" s="7">
        <v>8650.710631048616</v>
      </c>
      <c r="E31" s="7">
        <v>3478.069955360613</v>
      </c>
      <c r="F31" s="7">
        <v>263.3053008338572</v>
      </c>
      <c r="G31" s="7">
        <v>856.7174333828247</v>
      </c>
      <c r="H31" s="7">
        <f t="shared" si="0"/>
        <v>20715.85774672451</v>
      </c>
    </row>
    <row r="32" spans="1:8" ht="15.75" thickBot="1">
      <c r="A32" s="6">
        <v>2016</v>
      </c>
      <c r="B32" s="7">
        <v>5500.676957258753</v>
      </c>
      <c r="C32" s="7">
        <v>4107.022153819949</v>
      </c>
      <c r="D32" s="7">
        <v>8993.672519825099</v>
      </c>
      <c r="E32" s="7">
        <v>3265.0270114487125</v>
      </c>
      <c r="F32" s="7">
        <v>407.53130582602915</v>
      </c>
      <c r="G32" s="7">
        <v>901.8159841622705</v>
      </c>
      <c r="H32" s="7">
        <f t="shared" si="0"/>
        <v>23175.74593234081</v>
      </c>
    </row>
    <row r="33" spans="1:8" ht="15.75" thickBot="1">
      <c r="A33" s="6">
        <v>2017</v>
      </c>
      <c r="B33" s="7">
        <v>7116.965111871293</v>
      </c>
      <c r="C33" s="7">
        <v>4691.020742532752</v>
      </c>
      <c r="D33" s="7">
        <v>9592.691421601827</v>
      </c>
      <c r="E33" s="7">
        <v>3266.7113118338575</v>
      </c>
      <c r="F33" s="7">
        <v>493.99666130767304</v>
      </c>
      <c r="G33" s="7">
        <v>1010.7369789359834</v>
      </c>
      <c r="H33" s="7">
        <f t="shared" si="0"/>
        <v>26172.122228083383</v>
      </c>
    </row>
    <row r="34" spans="1:8" ht="15.75" thickBot="1">
      <c r="A34" s="6">
        <v>2018</v>
      </c>
      <c r="B34" s="7">
        <v>8757.494900684285</v>
      </c>
      <c r="C34" s="7">
        <v>5773.031171748581</v>
      </c>
      <c r="D34" s="7">
        <v>10329.429476364414</v>
      </c>
      <c r="E34" s="7">
        <v>3337.4448331723784</v>
      </c>
      <c r="F34" s="7">
        <v>526.1472516671244</v>
      </c>
      <c r="G34" s="7">
        <v>1191.4262728288975</v>
      </c>
      <c r="H34" s="7">
        <f t="shared" si="0"/>
        <v>29914.97390646568</v>
      </c>
    </row>
    <row r="35" spans="1:8" ht="15.75" thickBot="1">
      <c r="A35" s="6">
        <v>2019</v>
      </c>
      <c r="B35" s="7">
        <v>10254.074370145912</v>
      </c>
      <c r="C35" s="7">
        <v>6161.922450667368</v>
      </c>
      <c r="D35" s="7">
        <v>10533.118219359514</v>
      </c>
      <c r="E35" s="7">
        <v>3339.034878674775</v>
      </c>
      <c r="F35" s="7">
        <v>534.9303258447288</v>
      </c>
      <c r="G35" s="7">
        <v>1205.5262362323913</v>
      </c>
      <c r="H35" s="7">
        <f t="shared" si="0"/>
        <v>32028.60648092469</v>
      </c>
    </row>
    <row r="36" spans="1:8" ht="15.75" thickBot="1">
      <c r="A36" s="6">
        <v>2020</v>
      </c>
      <c r="B36" s="7">
        <v>11569.497151370719</v>
      </c>
      <c r="C36" s="7">
        <v>6530.029793965083</v>
      </c>
      <c r="D36" s="7">
        <v>10729.758341216902</v>
      </c>
      <c r="E36" s="7">
        <v>3338.930363689424</v>
      </c>
      <c r="F36" s="7">
        <v>540.2534076384894</v>
      </c>
      <c r="G36" s="7">
        <v>1214.3746735235516</v>
      </c>
      <c r="H36" s="7">
        <f t="shared" si="0"/>
        <v>33922.84373140417</v>
      </c>
    </row>
    <row r="37" spans="1:8" ht="15.75" thickBot="1">
      <c r="A37" s="6">
        <v>2021</v>
      </c>
      <c r="B37" s="7">
        <v>12894.132757937958</v>
      </c>
      <c r="C37" s="7">
        <v>6915.243793550803</v>
      </c>
      <c r="D37" s="7">
        <v>10925.30319130862</v>
      </c>
      <c r="E37" s="7">
        <v>3338.8086689726274</v>
      </c>
      <c r="F37" s="7">
        <v>545.5355881093467</v>
      </c>
      <c r="G37" s="7">
        <v>1223.101202998701</v>
      </c>
      <c r="H37" s="7">
        <f t="shared" si="0"/>
        <v>35842.12520287806</v>
      </c>
    </row>
    <row r="38" spans="1:8" ht="15.75" thickBot="1">
      <c r="A38" s="6">
        <v>2022</v>
      </c>
      <c r="B38" s="7">
        <v>14184.383023034865</v>
      </c>
      <c r="C38" s="7">
        <v>7305.646524327313</v>
      </c>
      <c r="D38" s="7">
        <v>11119.795137891162</v>
      </c>
      <c r="E38" s="7">
        <v>3338.670847601749</v>
      </c>
      <c r="F38" s="7">
        <v>550.7772700084379</v>
      </c>
      <c r="G38" s="7">
        <v>1231.7279942111968</v>
      </c>
      <c r="H38" s="7">
        <f t="shared" si="0"/>
        <v>37731.00079707473</v>
      </c>
    </row>
    <row r="39" spans="1:8" ht="15.75" thickBot="1">
      <c r="A39" s="6">
        <v>2023</v>
      </c>
      <c r="B39" s="7">
        <v>15405.169891444528</v>
      </c>
      <c r="C39" s="7">
        <v>7702.9198766284535</v>
      </c>
      <c r="D39" s="7">
        <v>11313.263010752555</v>
      </c>
      <c r="E39" s="7">
        <v>3338.5178442446563</v>
      </c>
      <c r="F39" s="7">
        <v>555.9788515368451</v>
      </c>
      <c r="G39" s="7">
        <v>1240.2698151111829</v>
      </c>
      <c r="H39" s="7">
        <f t="shared" si="0"/>
        <v>39556.11928971822</v>
      </c>
    </row>
    <row r="40" spans="1:8" ht="15.75" thickBot="1">
      <c r="A40" s="6">
        <v>2024</v>
      </c>
      <c r="B40" s="7">
        <v>16546.77353953577</v>
      </c>
      <c r="C40" s="7">
        <v>8121.502189689087</v>
      </c>
      <c r="D40" s="7">
        <v>11505.728019613105</v>
      </c>
      <c r="E40" s="7">
        <v>3338.3505148425656</v>
      </c>
      <c r="F40" s="7">
        <v>561.1407263992481</v>
      </c>
      <c r="G40" s="7">
        <v>1248.7369159895484</v>
      </c>
      <c r="H40" s="7">
        <f t="shared" si="0"/>
        <v>41322.231906069326</v>
      </c>
    </row>
    <row r="41" spans="1:8" ht="15.75" thickBot="1">
      <c r="A41" s="6">
        <v>2025</v>
      </c>
      <c r="B41" s="7">
        <v>17584.04944506111</v>
      </c>
      <c r="C41" s="7">
        <v>8568.078240459396</v>
      </c>
      <c r="D41" s="7">
        <v>11697.206719659365</v>
      </c>
      <c r="E41" s="7">
        <v>3338.1696398660124</v>
      </c>
      <c r="F41" s="7">
        <v>566.263283856945</v>
      </c>
      <c r="G41" s="7">
        <v>1257.1366620516162</v>
      </c>
      <c r="H41" s="7">
        <f t="shared" si="0"/>
        <v>43010.903990954444</v>
      </c>
    </row>
    <row r="42" spans="1:8" ht="15.75" thickBot="1">
      <c r="A42" s="6">
        <v>2026</v>
      </c>
      <c r="B42" s="7">
        <v>18503.031733598702</v>
      </c>
      <c r="C42" s="7">
        <v>9044.406453675017</v>
      </c>
      <c r="D42" s="7">
        <v>11887.712638643714</v>
      </c>
      <c r="E42" s="7">
        <v>3337.975934488795</v>
      </c>
      <c r="F42" s="7">
        <v>571.3469087802396</v>
      </c>
      <c r="G42" s="7">
        <v>1265.474505383059</v>
      </c>
      <c r="H42" s="7">
        <f t="shared" si="0"/>
        <v>44609.94817456952</v>
      </c>
    </row>
    <row r="43" spans="1:8" ht="15.75" thickBot="1">
      <c r="A43" s="6">
        <v>2027</v>
      </c>
      <c r="B43" s="7">
        <v>19300.33969906473</v>
      </c>
      <c r="C43" s="7">
        <v>9564.25668866959</v>
      </c>
      <c r="D43" s="7">
        <v>12077.257234559203</v>
      </c>
      <c r="E43" s="7">
        <v>3337.7700568372925</v>
      </c>
      <c r="F43" s="7">
        <v>576.3919817002251</v>
      </c>
      <c r="G43" s="7">
        <v>1273.7545884716278</v>
      </c>
      <c r="H43" s="7">
        <f t="shared" si="0"/>
        <v>46129.770249302666</v>
      </c>
    </row>
    <row r="44" spans="1:8" ht="15.75" thickBot="1">
      <c r="A44" s="6">
        <v>2028</v>
      </c>
      <c r="B44" s="7">
        <v>19983.92710170553</v>
      </c>
      <c r="C44" s="7">
        <v>10136.726379868185</v>
      </c>
      <c r="D44" s="7">
        <v>12265.85049192091</v>
      </c>
      <c r="E44" s="7">
        <v>3337.552614855904</v>
      </c>
      <c r="F44" s="7">
        <v>581.3988788599447</v>
      </c>
      <c r="G44" s="7">
        <v>1281.9801325509236</v>
      </c>
      <c r="H44" s="7">
        <f t="shared" si="0"/>
        <v>47587.435599761404</v>
      </c>
    </row>
    <row r="45" spans="1:8" ht="15.75" thickBot="1">
      <c r="A45" s="6">
        <v>2029</v>
      </c>
      <c r="B45" s="7">
        <v>20615.678600177176</v>
      </c>
      <c r="C45" s="7">
        <v>10761.9628946204</v>
      </c>
      <c r="D45" s="7">
        <v>12453.344441948708</v>
      </c>
      <c r="E45" s="7">
        <v>3337.3096842469354</v>
      </c>
      <c r="F45" s="7">
        <v>586.351690173035</v>
      </c>
      <c r="G45" s="7">
        <v>1290.084668641974</v>
      </c>
      <c r="H45" s="7">
        <f t="shared" si="0"/>
        <v>49044.73197980823</v>
      </c>
    </row>
    <row r="46" spans="1:8" ht="15.75" thickBot="1">
      <c r="A46" s="6">
        <v>2030</v>
      </c>
      <c r="B46" s="7">
        <v>21243.90074696169</v>
      </c>
      <c r="C46" s="7">
        <v>11438.289754200385</v>
      </c>
      <c r="D46" s="7">
        <v>12637.961721399104</v>
      </c>
      <c r="E46" s="7">
        <v>3336.8557878037386</v>
      </c>
      <c r="F46" s="7">
        <v>591.0685510437637</v>
      </c>
      <c r="G46" s="7">
        <v>1297.0007740196381</v>
      </c>
      <c r="H46" s="7">
        <f t="shared" si="0"/>
        <v>50545.07733542832</v>
      </c>
    </row>
    <row r="47" spans="1:8" ht="15">
      <c r="A47" s="15"/>
      <c r="B47" s="16"/>
      <c r="C47" s="16"/>
      <c r="D47" s="16"/>
      <c r="E47" s="16"/>
      <c r="F47" s="16"/>
      <c r="G47" s="16"/>
      <c r="H47" s="16"/>
    </row>
    <row r="48" spans="1:8" ht="15">
      <c r="A48" s="15"/>
      <c r="B48" s="16"/>
      <c r="C48" s="16"/>
      <c r="D48" s="16"/>
      <c r="E48" s="16"/>
      <c r="F48" s="16"/>
      <c r="G48" s="16"/>
      <c r="H48" s="16"/>
    </row>
    <row r="49" spans="1:10" ht="13.5" customHeight="1">
      <c r="A49" s="4"/>
      <c r="J49" s="1" t="s">
        <v>0</v>
      </c>
    </row>
    <row r="50" spans="1:8" ht="15.75">
      <c r="A50" s="24" t="s">
        <v>22</v>
      </c>
      <c r="B50" s="24"/>
      <c r="C50" s="24"/>
      <c r="D50" s="24"/>
      <c r="E50" s="24"/>
      <c r="F50" s="24"/>
      <c r="G50" s="24"/>
      <c r="H50" s="24"/>
    </row>
    <row r="51" spans="1:8" ht="15">
      <c r="A51" s="8" t="s">
        <v>23</v>
      </c>
      <c r="B51" s="11" t="s">
        <v>38</v>
      </c>
      <c r="C51" s="10">
        <f>EXP((LN(C16/C6)/10))-1</f>
        <v>0.020797620555025098</v>
      </c>
      <c r="D51" s="10">
        <f>EXP((LN(D16/D6)/10))-1</f>
        <v>0.010890868746662008</v>
      </c>
      <c r="E51" s="10">
        <f>EXP((LN(E16/E6)/10))-1</f>
        <v>-0.004805872474086703</v>
      </c>
      <c r="F51" s="11" t="s">
        <v>38</v>
      </c>
      <c r="G51" s="10">
        <f>EXP((LN(G16/G6)/10))-1</f>
        <v>-0.01678623534187007</v>
      </c>
      <c r="H51" s="10">
        <f>EXP((LN(H16/H6)/10))-1</f>
        <v>0.00734999520038726</v>
      </c>
    </row>
    <row r="52" spans="1:8" ht="15">
      <c r="A52" s="8" t="s">
        <v>33</v>
      </c>
      <c r="B52" s="10">
        <f>EXP((LN(B32/B16)/16))-1</f>
        <v>0.6007171519326058</v>
      </c>
      <c r="C52" s="10">
        <f>EXP((LN(C32/C16)/16))-1</f>
        <v>0.09388043734805862</v>
      </c>
      <c r="D52" s="10">
        <f>EXP((LN(D32/D16)/16))-1</f>
        <v>0.026067965002325222</v>
      </c>
      <c r="E52" s="10">
        <f>EXP((LN(E32/E16)/16))-1</f>
        <v>0.056149926389628124</v>
      </c>
      <c r="F52" s="11" t="s">
        <v>38</v>
      </c>
      <c r="G52" s="10">
        <f>EXP((LN(G32/G16)/16))-1</f>
        <v>0.030322961994309283</v>
      </c>
      <c r="H52" s="10">
        <f>EXP((LN(H32/H16)/16))-1</f>
        <v>0.061940363590138325</v>
      </c>
    </row>
    <row r="53" spans="1:8" ht="15">
      <c r="A53" s="8" t="s">
        <v>34</v>
      </c>
      <c r="B53" s="10">
        <f aca="true" t="shared" si="1" ref="B53:H53">EXP((LN(B36/B32)/4))-1</f>
        <v>0.20427199128884999</v>
      </c>
      <c r="C53" s="10">
        <f t="shared" si="1"/>
        <v>0.12291537777166628</v>
      </c>
      <c r="D53" s="10">
        <f t="shared" si="1"/>
        <v>0.045112922585243576</v>
      </c>
      <c r="E53" s="10">
        <f t="shared" si="1"/>
        <v>0.005611302103370797</v>
      </c>
      <c r="F53" s="10">
        <f t="shared" si="1"/>
        <v>0.07302325603858262</v>
      </c>
      <c r="G53" s="10">
        <f t="shared" si="1"/>
        <v>0.07723062870715758</v>
      </c>
      <c r="H53" s="10">
        <f t="shared" si="1"/>
        <v>0.0999289496480038</v>
      </c>
    </row>
    <row r="54" spans="1:8" ht="15">
      <c r="A54" s="8" t="s">
        <v>52</v>
      </c>
      <c r="B54" s="10">
        <f aca="true" t="shared" si="2" ref="B54:H54">EXP((LN(B46/B32)/14))-1</f>
        <v>0.10132520904975872</v>
      </c>
      <c r="C54" s="10">
        <f t="shared" si="2"/>
        <v>0.07590483848658658</v>
      </c>
      <c r="D54" s="10">
        <f t="shared" si="2"/>
        <v>0.02459646860875142</v>
      </c>
      <c r="E54" s="10">
        <f t="shared" si="2"/>
        <v>0.0015555619896192585</v>
      </c>
      <c r="F54" s="10">
        <f t="shared" si="2"/>
        <v>0.0269139714612896</v>
      </c>
      <c r="G54" s="10">
        <f t="shared" si="2"/>
        <v>0.026296911366451958</v>
      </c>
      <c r="H54" s="10">
        <f t="shared" si="2"/>
        <v>0.05727737539452504</v>
      </c>
    </row>
    <row r="55" ht="13.5" customHeight="1">
      <c r="A55" s="4"/>
    </row>
  </sheetData>
  <sheetProtection/>
  <mergeCells count="4">
    <mergeCell ref="A50:H50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21" t="s">
        <v>50</v>
      </c>
      <c r="C1" s="21"/>
      <c r="D1" s="21"/>
      <c r="E1" s="21"/>
      <c r="F1" s="21"/>
      <c r="G1" s="13"/>
      <c r="H1" s="13"/>
    </row>
    <row r="2" spans="2:10" ht="15.75" customHeight="1">
      <c r="B2" s="21" t="s">
        <v>54</v>
      </c>
      <c r="C2" s="21"/>
      <c r="D2" s="21"/>
      <c r="E2" s="21"/>
      <c r="F2" s="21"/>
      <c r="G2" s="21"/>
      <c r="H2" s="13"/>
      <c r="I2" s="13"/>
      <c r="J2" s="13"/>
    </row>
    <row r="3" spans="1:8" ht="15.75" customHeight="1">
      <c r="A3" s="21" t="s">
        <v>36</v>
      </c>
      <c r="B3" s="21"/>
      <c r="C3" s="21"/>
      <c r="D3" s="21"/>
      <c r="E3" s="21"/>
      <c r="F3" s="21"/>
      <c r="G3" s="21"/>
      <c r="H3" s="21"/>
    </row>
    <row r="4" ht="13.5" customHeight="1" thickBot="1">
      <c r="A4" s="4"/>
    </row>
    <row r="5" spans="1:6" ht="39.75" thickBot="1">
      <c r="A5" s="5" t="s">
        <v>10</v>
      </c>
      <c r="B5" s="5" t="s">
        <v>37</v>
      </c>
      <c r="C5" s="5" t="s">
        <v>45</v>
      </c>
      <c r="D5" s="5" t="s">
        <v>46</v>
      </c>
      <c r="E5" s="5" t="s">
        <v>70</v>
      </c>
      <c r="F5" s="5" t="s">
        <v>47</v>
      </c>
    </row>
    <row r="6" spans="1:6" ht="15.75" thickBot="1">
      <c r="A6" s="6">
        <v>1990</v>
      </c>
      <c r="B6" s="7">
        <v>29689.162865</v>
      </c>
      <c r="C6" s="7">
        <v>10328.998510200001</v>
      </c>
      <c r="D6" s="7">
        <v>1070737.0655363353</v>
      </c>
      <c r="E6" s="7">
        <v>12500.65738856101</v>
      </c>
      <c r="F6" s="7">
        <v>4969.268917359557</v>
      </c>
    </row>
    <row r="7" spans="1:6" ht="15.75" thickBot="1">
      <c r="A7" s="6">
        <v>1991</v>
      </c>
      <c r="B7" s="7">
        <v>30313.88842215</v>
      </c>
      <c r="C7" s="7">
        <v>10480.023931560001</v>
      </c>
      <c r="D7" s="7">
        <v>1070063.696437286</v>
      </c>
      <c r="E7" s="7">
        <v>12367.32507446533</v>
      </c>
      <c r="F7" s="7">
        <v>5136.807338441438</v>
      </c>
    </row>
    <row r="8" spans="1:6" ht="15.75" thickBot="1">
      <c r="A8" s="6">
        <v>1992</v>
      </c>
      <c r="B8" s="7">
        <v>30839.889159879993</v>
      </c>
      <c r="C8" s="7">
        <v>10612.87552942</v>
      </c>
      <c r="D8" s="7">
        <v>1103460.9105290994</v>
      </c>
      <c r="E8" s="7">
        <v>12166.5158286616</v>
      </c>
      <c r="F8" s="7">
        <v>5274.613820208123</v>
      </c>
    </row>
    <row r="9" spans="1:6" ht="15.75" thickBot="1">
      <c r="A9" s="6">
        <v>1993</v>
      </c>
      <c r="B9" s="7">
        <v>31164.135285199998</v>
      </c>
      <c r="C9" s="7">
        <v>10721.86218768</v>
      </c>
      <c r="D9" s="7">
        <v>1103551.656283235</v>
      </c>
      <c r="E9" s="7">
        <v>12053.23659776888</v>
      </c>
      <c r="F9" s="7">
        <v>5371.246929460042</v>
      </c>
    </row>
    <row r="10" spans="1:6" ht="15.75" thickBot="1">
      <c r="A10" s="6">
        <v>1994</v>
      </c>
      <c r="B10" s="7">
        <v>31372.0774304</v>
      </c>
      <c r="C10" s="7">
        <v>10812.50564028</v>
      </c>
      <c r="D10" s="7">
        <v>1114753.5031634127</v>
      </c>
      <c r="E10" s="7">
        <v>12171.764016137737</v>
      </c>
      <c r="F10" s="7">
        <v>5441.247000426333</v>
      </c>
    </row>
    <row r="11" spans="1:6" ht="15.75" thickBot="1">
      <c r="A11" s="6">
        <v>1995</v>
      </c>
      <c r="B11" s="7">
        <v>31559.0299455</v>
      </c>
      <c r="C11" s="7">
        <v>10905.6651785</v>
      </c>
      <c r="D11" s="7">
        <v>1148809.8705949362</v>
      </c>
      <c r="E11" s="7">
        <v>12433.831059163953</v>
      </c>
      <c r="F11" s="7">
        <v>5505.908248434577</v>
      </c>
    </row>
    <row r="12" spans="1:6" ht="15.75" thickBot="1">
      <c r="A12" s="6">
        <v>1996</v>
      </c>
      <c r="B12" s="7">
        <v>31809.47806852</v>
      </c>
      <c r="C12" s="7">
        <v>10990.909677500002</v>
      </c>
      <c r="D12" s="7">
        <v>1199509.032471481</v>
      </c>
      <c r="E12" s="7">
        <v>12760.602912482564</v>
      </c>
      <c r="F12" s="7">
        <v>5568.829927377299</v>
      </c>
    </row>
    <row r="13" spans="1:6" ht="15.75" thickBot="1">
      <c r="A13" s="6">
        <v>1997</v>
      </c>
      <c r="B13" s="7">
        <v>32296.60839894</v>
      </c>
      <c r="C13" s="7">
        <v>11077.72773786</v>
      </c>
      <c r="D13" s="7">
        <v>1254823.5406496464</v>
      </c>
      <c r="E13" s="7">
        <v>13157.24725447322</v>
      </c>
      <c r="F13" s="7">
        <v>5635.347515507736</v>
      </c>
    </row>
    <row r="14" spans="1:6" ht="15.75" thickBot="1">
      <c r="A14" s="6">
        <v>1998</v>
      </c>
      <c r="B14" s="7">
        <v>32707.209157220008</v>
      </c>
      <c r="C14" s="7">
        <v>11171.276960760002</v>
      </c>
      <c r="D14" s="7">
        <v>1348069.4992453165</v>
      </c>
      <c r="E14" s="7">
        <v>13639.368979085599</v>
      </c>
      <c r="F14" s="7">
        <v>5718.4695150557</v>
      </c>
    </row>
    <row r="15" spans="1:6" ht="15.75" thickBot="1">
      <c r="A15" s="6">
        <v>1999</v>
      </c>
      <c r="B15" s="7">
        <v>33262.38923911</v>
      </c>
      <c r="C15" s="7">
        <v>11281.625658559999</v>
      </c>
      <c r="D15" s="7">
        <v>1415407.3142356502</v>
      </c>
      <c r="E15" s="7">
        <v>14042.956120660387</v>
      </c>
      <c r="F15" s="7">
        <v>5834.44922343862</v>
      </c>
    </row>
    <row r="16" spans="1:6" ht="15.75" thickBot="1">
      <c r="A16" s="6">
        <v>2000</v>
      </c>
      <c r="B16" s="7">
        <v>33842.8673741</v>
      </c>
      <c r="C16" s="7">
        <v>11442.495409199999</v>
      </c>
      <c r="D16" s="7">
        <v>1525042.0440746443</v>
      </c>
      <c r="E16" s="7">
        <v>14537.408725061492</v>
      </c>
      <c r="F16" s="7">
        <v>5970.931858330199</v>
      </c>
    </row>
    <row r="17" spans="1:6" ht="15.75" thickBot="1">
      <c r="A17" s="6">
        <v>2001</v>
      </c>
      <c r="B17" s="7">
        <v>34354.27739076</v>
      </c>
      <c r="C17" s="7">
        <v>11515.802067889997</v>
      </c>
      <c r="D17" s="7">
        <v>1538745.2063345897</v>
      </c>
      <c r="E17" s="7">
        <v>14672.000365885537</v>
      </c>
      <c r="F17" s="7">
        <v>6106.029733337431</v>
      </c>
    </row>
    <row r="18" spans="1:6" ht="15.75" thickBot="1">
      <c r="A18" s="6">
        <v>2002</v>
      </c>
      <c r="B18" s="7">
        <v>34779.313129940005</v>
      </c>
      <c r="C18" s="7">
        <v>11624.281128980001</v>
      </c>
      <c r="D18" s="7">
        <v>1543130.231538385</v>
      </c>
      <c r="E18" s="7">
        <v>14552.864193504989</v>
      </c>
      <c r="F18" s="7">
        <v>6257.3931055238145</v>
      </c>
    </row>
    <row r="19" spans="1:6" ht="15.75" thickBot="1">
      <c r="A19" s="6">
        <v>2003</v>
      </c>
      <c r="B19" s="7">
        <v>35228.987390710005</v>
      </c>
      <c r="C19" s="7">
        <v>11742.11988226</v>
      </c>
      <c r="D19" s="7">
        <v>1589783.396734237</v>
      </c>
      <c r="E19" s="7">
        <v>14527.062126652421</v>
      </c>
      <c r="F19" s="7">
        <v>6392.774501887224</v>
      </c>
    </row>
    <row r="20" spans="1:6" ht="15.75" thickBot="1">
      <c r="A20" s="6">
        <v>2004</v>
      </c>
      <c r="B20" s="7">
        <v>35592.13014188</v>
      </c>
      <c r="C20" s="7">
        <v>11867.211700019998</v>
      </c>
      <c r="D20" s="7">
        <v>1664067.4473024302</v>
      </c>
      <c r="E20" s="7">
        <v>14696.243481747415</v>
      </c>
      <c r="F20" s="7">
        <v>6502.037362980181</v>
      </c>
    </row>
    <row r="21" spans="1:6" ht="15.75" thickBot="1">
      <c r="A21" s="6">
        <v>2005</v>
      </c>
      <c r="B21" s="7">
        <v>35824.90357114999</v>
      </c>
      <c r="C21" s="7">
        <v>12015.254842600001</v>
      </c>
      <c r="D21" s="7">
        <v>1709056.7324042965</v>
      </c>
      <c r="E21" s="7">
        <v>14996.360044121846</v>
      </c>
      <c r="F21" s="7">
        <v>6611.809225175233</v>
      </c>
    </row>
    <row r="22" spans="1:6" ht="15.75" thickBot="1">
      <c r="A22" s="6">
        <v>2006</v>
      </c>
      <c r="B22" s="7">
        <v>36086.566413399996</v>
      </c>
      <c r="C22" s="7">
        <v>12176.963053819998</v>
      </c>
      <c r="D22" s="7">
        <v>1785778.9136420428</v>
      </c>
      <c r="E22" s="7">
        <v>15275.537157196628</v>
      </c>
      <c r="F22" s="7">
        <v>6701.191235896936</v>
      </c>
    </row>
    <row r="23" spans="1:6" ht="15.75" thickBot="1">
      <c r="A23" s="6">
        <v>2007</v>
      </c>
      <c r="B23" s="7">
        <v>36392.90081317</v>
      </c>
      <c r="C23" s="7">
        <v>12310.432637419999</v>
      </c>
      <c r="D23" s="7">
        <v>1806788.3437593507</v>
      </c>
      <c r="E23" s="7">
        <v>15413.029620227646</v>
      </c>
      <c r="F23" s="7">
        <v>6809.1606702774</v>
      </c>
    </row>
    <row r="24" spans="1:6" ht="15.75" thickBot="1">
      <c r="A24" s="6">
        <v>2008</v>
      </c>
      <c r="B24" s="7">
        <v>36697.25641672001</v>
      </c>
      <c r="C24" s="7">
        <v>12415.19068092</v>
      </c>
      <c r="D24" s="7">
        <v>1808429.816052434</v>
      </c>
      <c r="E24" s="7">
        <v>15253.736673125051</v>
      </c>
      <c r="F24" s="7">
        <v>6910.222252388021</v>
      </c>
    </row>
    <row r="25" spans="1:6" ht="15.75" thickBot="1">
      <c r="A25" s="6">
        <v>2009</v>
      </c>
      <c r="B25" s="7">
        <v>36919.551570259995</v>
      </c>
      <c r="C25" s="7">
        <v>12473.764492159999</v>
      </c>
      <c r="D25" s="7">
        <v>1732803.2739735644</v>
      </c>
      <c r="E25" s="7">
        <v>14392.471137546096</v>
      </c>
      <c r="F25" s="7">
        <v>7000.826747519298</v>
      </c>
    </row>
    <row r="26" spans="1:6" ht="15.75" thickBot="1">
      <c r="A26" s="6">
        <v>2010</v>
      </c>
      <c r="B26" s="7">
        <v>37177.21038470001</v>
      </c>
      <c r="C26" s="7">
        <v>12505.920686400003</v>
      </c>
      <c r="D26" s="7">
        <v>1774072.702749347</v>
      </c>
      <c r="E26" s="7">
        <v>14238.660179630844</v>
      </c>
      <c r="F26" s="7">
        <v>7058.193256777829</v>
      </c>
    </row>
    <row r="27" spans="1:6" ht="15.75" thickBot="1">
      <c r="A27" s="6">
        <v>2011</v>
      </c>
      <c r="B27" s="7">
        <v>37519.03558358499</v>
      </c>
      <c r="C27" s="7">
        <v>12539.770096920554</v>
      </c>
      <c r="D27" s="7">
        <v>1856867.815347469</v>
      </c>
      <c r="E27" s="7">
        <v>14393.427472334892</v>
      </c>
      <c r="F27" s="7">
        <v>7085.166278564733</v>
      </c>
    </row>
    <row r="28" spans="1:6" ht="15.75" thickBot="1">
      <c r="A28" s="6">
        <v>2012</v>
      </c>
      <c r="B28" s="7">
        <v>37886.159460118884</v>
      </c>
      <c r="C28" s="7">
        <v>12577.991200972778</v>
      </c>
      <c r="D28" s="7">
        <v>1940787.9509024576</v>
      </c>
      <c r="E28" s="7">
        <v>14718.369434089042</v>
      </c>
      <c r="F28" s="7">
        <v>7105.811527142537</v>
      </c>
    </row>
    <row r="29" spans="1:6" ht="15.75" thickBot="1">
      <c r="A29" s="6">
        <v>2013</v>
      </c>
      <c r="B29" s="7">
        <v>38218.8545173175</v>
      </c>
      <c r="C29" s="7">
        <v>12627.079132205829</v>
      </c>
      <c r="D29" s="7">
        <v>1934286.068218971</v>
      </c>
      <c r="E29" s="7">
        <v>15106.555471533344</v>
      </c>
      <c r="F29" s="7">
        <v>7130.08177087754</v>
      </c>
    </row>
    <row r="30" spans="1:6" ht="15.75" thickBot="1">
      <c r="A30" s="6">
        <v>2014</v>
      </c>
      <c r="B30" s="7">
        <v>38585.341735177775</v>
      </c>
      <c r="C30" s="7">
        <v>12692.389201328888</v>
      </c>
      <c r="D30" s="7">
        <v>2018729.4830906973</v>
      </c>
      <c r="E30" s="7">
        <v>15529.053834593307</v>
      </c>
      <c r="F30" s="7">
        <v>7151.0858326311545</v>
      </c>
    </row>
    <row r="31" spans="1:6" ht="15.75" thickBot="1">
      <c r="A31" s="6">
        <v>2015</v>
      </c>
      <c r="B31" s="7">
        <v>38906.311191154164</v>
      </c>
      <c r="C31" s="7">
        <v>12768.085166644445</v>
      </c>
      <c r="D31" s="7">
        <v>2124217.5143391807</v>
      </c>
      <c r="E31" s="7">
        <v>16003.07308985095</v>
      </c>
      <c r="F31" s="7">
        <v>7180.408486741772</v>
      </c>
    </row>
    <row r="32" spans="1:6" ht="15.75" thickBot="1">
      <c r="A32" s="6">
        <v>2016</v>
      </c>
      <c r="B32" s="7">
        <v>39201.195563810004</v>
      </c>
      <c r="C32" s="7">
        <v>12946.085360290002</v>
      </c>
      <c r="D32" s="7">
        <v>2190171.1138266227</v>
      </c>
      <c r="E32" s="7">
        <v>16434.40000762122</v>
      </c>
      <c r="F32" s="7">
        <v>7218.804551435517</v>
      </c>
    </row>
    <row r="33" spans="1:6" ht="15.75" thickBot="1">
      <c r="A33" s="6">
        <v>2017</v>
      </c>
      <c r="B33" s="7">
        <v>39540.49629666833</v>
      </c>
      <c r="C33" s="7">
        <v>13077.299509109722</v>
      </c>
      <c r="D33" s="7">
        <v>2256793.82209371</v>
      </c>
      <c r="E33" s="7">
        <v>16711.518047978454</v>
      </c>
      <c r="F33" s="7">
        <v>7341.292630428678</v>
      </c>
    </row>
    <row r="34" spans="1:6" ht="15.75" thickBot="1">
      <c r="A34" s="6">
        <v>2018</v>
      </c>
      <c r="B34" s="7">
        <v>39879.99417402445</v>
      </c>
      <c r="C34" s="7">
        <v>13211.898832135554</v>
      </c>
      <c r="D34" s="7">
        <v>2316738.9898423213</v>
      </c>
      <c r="E34" s="7">
        <v>16933.593692352453</v>
      </c>
      <c r="F34" s="7">
        <v>7460.442343427454</v>
      </c>
    </row>
    <row r="35" spans="1:6" ht="15.75" thickBot="1">
      <c r="A35" s="6">
        <v>2019</v>
      </c>
      <c r="B35" s="7">
        <v>40222.855001895005</v>
      </c>
      <c r="C35" s="7">
        <v>13344.006940297502</v>
      </c>
      <c r="D35" s="7">
        <v>2380230.7109258687</v>
      </c>
      <c r="E35" s="7">
        <v>17156.77758467316</v>
      </c>
      <c r="F35" s="7">
        <v>7570.597002067643</v>
      </c>
    </row>
    <row r="36" spans="1:6" ht="15.75" thickBot="1">
      <c r="A36" s="6">
        <v>2020</v>
      </c>
      <c r="B36" s="7">
        <v>40566.842103338895</v>
      </c>
      <c r="C36" s="7">
        <v>13475.118659499998</v>
      </c>
      <c r="D36" s="7">
        <v>2439407.3455230985</v>
      </c>
      <c r="E36" s="7">
        <v>17266.731840715773</v>
      </c>
      <c r="F36" s="7">
        <v>7676.085338984822</v>
      </c>
    </row>
    <row r="37" spans="1:6" ht="15.75" thickBot="1">
      <c r="A37" s="6">
        <v>2021</v>
      </c>
      <c r="B37" s="7">
        <v>40908.31699129944</v>
      </c>
      <c r="C37" s="7">
        <v>13606.037517356106</v>
      </c>
      <c r="D37" s="7">
        <v>2501593.9716305854</v>
      </c>
      <c r="E37" s="7">
        <v>17322.735460451728</v>
      </c>
      <c r="F37" s="7">
        <v>7777.697424101068</v>
      </c>
    </row>
    <row r="38" spans="1:6" ht="15.75" thickBot="1">
      <c r="A38" s="6">
        <v>2022</v>
      </c>
      <c r="B38" s="7">
        <v>41248.82465401666</v>
      </c>
      <c r="C38" s="7">
        <v>13738.301617206667</v>
      </c>
      <c r="D38" s="7">
        <v>2585608.6079440215</v>
      </c>
      <c r="E38" s="7">
        <v>17516.833133393568</v>
      </c>
      <c r="F38" s="7">
        <v>7877.686306546775</v>
      </c>
    </row>
    <row r="39" spans="1:6" ht="15.75" thickBot="1">
      <c r="A39" s="6">
        <v>2023</v>
      </c>
      <c r="B39" s="7">
        <v>41586.65771785833</v>
      </c>
      <c r="C39" s="7">
        <v>13868.272142217224</v>
      </c>
      <c r="D39" s="7">
        <v>2662212.456651327</v>
      </c>
      <c r="E39" s="7">
        <v>17725.170874337116</v>
      </c>
      <c r="F39" s="7">
        <v>7978.2168136810205</v>
      </c>
    </row>
    <row r="40" spans="1:6" ht="15.75" thickBot="1">
      <c r="A40" s="6">
        <v>2024</v>
      </c>
      <c r="B40" s="7">
        <v>41921.29369022444</v>
      </c>
      <c r="C40" s="7">
        <v>13998.524803463892</v>
      </c>
      <c r="D40" s="7">
        <v>2727128.029019002</v>
      </c>
      <c r="E40" s="7">
        <v>17833.159923470845</v>
      </c>
      <c r="F40" s="7">
        <v>8085.168593166601</v>
      </c>
    </row>
    <row r="41" spans="1:6" ht="15.75" thickBot="1">
      <c r="A41" s="6">
        <v>2025</v>
      </c>
      <c r="B41" s="7">
        <v>42253.24270647917</v>
      </c>
      <c r="C41" s="7">
        <v>14130.59378025</v>
      </c>
      <c r="D41" s="7">
        <v>2798253.6377794165</v>
      </c>
      <c r="E41" s="7">
        <v>17916.705510434545</v>
      </c>
      <c r="F41" s="7">
        <v>8195.724943294283</v>
      </c>
    </row>
    <row r="42" spans="1:6" ht="15.75" thickBot="1">
      <c r="A42" s="6">
        <v>2026</v>
      </c>
      <c r="B42" s="7">
        <v>42582.367746931115</v>
      </c>
      <c r="C42" s="7">
        <v>14261.087185295555</v>
      </c>
      <c r="D42" s="7">
        <v>2872007.2675715066</v>
      </c>
      <c r="E42" s="7">
        <v>18004.298596646888</v>
      </c>
      <c r="F42" s="7">
        <v>8303.075474777941</v>
      </c>
    </row>
    <row r="43" spans="1:6" ht="15.75" thickBot="1">
      <c r="A43" s="6">
        <v>2027</v>
      </c>
      <c r="B43" s="7">
        <v>42907.990134833606</v>
      </c>
      <c r="C43" s="7">
        <v>14387.366451860831</v>
      </c>
      <c r="D43" s="7">
        <v>2946975.6333150514</v>
      </c>
      <c r="E43" s="7">
        <v>18091.266399874286</v>
      </c>
      <c r="F43" s="7">
        <v>8407.356449946607</v>
      </c>
    </row>
    <row r="44" spans="1:6" ht="15.75" thickBot="1">
      <c r="A44" s="6">
        <v>2028</v>
      </c>
      <c r="B44" s="7">
        <v>43231.04309623</v>
      </c>
      <c r="C44" s="7">
        <v>14511.978616625001</v>
      </c>
      <c r="D44" s="7">
        <v>3025191.4036152903</v>
      </c>
      <c r="E44" s="7">
        <v>18200.611341060478</v>
      </c>
      <c r="F44" s="7">
        <v>8511.826344501194</v>
      </c>
    </row>
    <row r="45" spans="1:6" ht="15.75" thickBot="1">
      <c r="A45" s="6">
        <v>2029</v>
      </c>
      <c r="B45" s="7">
        <v>43550.048222205</v>
      </c>
      <c r="C45" s="7">
        <v>14633.631554575</v>
      </c>
      <c r="D45" s="7">
        <v>3102928.9225954683</v>
      </c>
      <c r="E45" s="7">
        <v>18307.842629003266</v>
      </c>
      <c r="F45" s="7">
        <v>8617.100842392781</v>
      </c>
    </row>
    <row r="46" spans="1:6" ht="13.5" customHeight="1" thickBot="1">
      <c r="A46" s="6">
        <v>2030</v>
      </c>
      <c r="B46" s="7">
        <v>43864.224296684995</v>
      </c>
      <c r="C46" s="7">
        <v>14752.696556284998</v>
      </c>
      <c r="D46" s="7">
        <v>3182038.104568083</v>
      </c>
      <c r="E46" s="7">
        <v>18413.500105982585</v>
      </c>
      <c r="F46" s="7">
        <v>8723.049585473045</v>
      </c>
    </row>
    <row r="47" spans="1:6" ht="13.5" customHeight="1">
      <c r="A47" s="23" t="s">
        <v>0</v>
      </c>
      <c r="B47" s="23"/>
      <c r="C47" s="23"/>
      <c r="D47" s="23"/>
      <c r="E47" s="23"/>
      <c r="F47" s="23"/>
    </row>
    <row r="48" spans="1:6" ht="15">
      <c r="A48" s="23" t="s">
        <v>43</v>
      </c>
      <c r="B48" s="23"/>
      <c r="C48" s="23"/>
      <c r="D48" s="23"/>
      <c r="E48" s="23"/>
      <c r="F48" s="23"/>
    </row>
    <row r="49" ht="15">
      <c r="A49" s="4"/>
    </row>
    <row r="50" spans="1:6" ht="15.75">
      <c r="A50" s="20" t="s">
        <v>22</v>
      </c>
      <c r="B50" s="20"/>
      <c r="C50" s="20"/>
      <c r="D50" s="20"/>
      <c r="E50" s="20"/>
      <c r="F50" s="20"/>
    </row>
    <row r="51" spans="1:6" ht="15">
      <c r="A51" s="8" t="s">
        <v>23</v>
      </c>
      <c r="B51" s="10">
        <f>EXP((LN(B16/B6)/10))-1</f>
        <v>0.013180727138574433</v>
      </c>
      <c r="C51" s="10">
        <f>EXP((LN(C16/C6)/10))-1</f>
        <v>0.010290462715446536</v>
      </c>
      <c r="D51" s="10">
        <f>EXP((LN(D16/D6)/10))-1</f>
        <v>0.03600034017766829</v>
      </c>
      <c r="E51" s="10">
        <f>EXP((LN(E16/E6)/10))-1</f>
        <v>0.01520889634305056</v>
      </c>
      <c r="F51" s="10">
        <f>EXP((LN(F16/F6)/10))-1</f>
        <v>0.018532664672644472</v>
      </c>
    </row>
    <row r="52" spans="1:6" ht="15">
      <c r="A52" s="8" t="s">
        <v>33</v>
      </c>
      <c r="B52" s="10">
        <f>EXP((LN(B32/B16)/16))-1</f>
        <v>0.009228508815753989</v>
      </c>
      <c r="C52" s="10">
        <f>EXP((LN(C32/C16)/16))-1</f>
        <v>0.007746056750279617</v>
      </c>
      <c r="D52" s="10">
        <f>EXP((LN(D32/D16)/16))-1</f>
        <v>0.022880181995855953</v>
      </c>
      <c r="E52" s="10">
        <f>EXP((LN(E32/E16)/16))-1</f>
        <v>0.00769517308780765</v>
      </c>
      <c r="F52" s="10">
        <f>EXP((LN(F32/F16)/16))-1</f>
        <v>0.011932275770319745</v>
      </c>
    </row>
    <row r="53" spans="1:6" ht="13.5" customHeight="1">
      <c r="A53" s="8" t="s">
        <v>34</v>
      </c>
      <c r="B53" s="10">
        <f>EXP((LN(B36/B32)/4))-1</f>
        <v>0.008597697347867639</v>
      </c>
      <c r="C53" s="10">
        <f>EXP((LN(C36/C32)/4))-1</f>
        <v>0.01006316373319871</v>
      </c>
      <c r="D53" s="10">
        <f>EXP((LN(D36/D32)/4))-1</f>
        <v>0.027310128899040276</v>
      </c>
      <c r="E53" s="10">
        <f>EXP((LN(E36/E32)/4))-1</f>
        <v>0.012427825420324279</v>
      </c>
      <c r="F53" s="10">
        <f>EXP((LN(F36/F32)/4))-1</f>
        <v>0.015473577786619064</v>
      </c>
    </row>
    <row r="54" spans="1:6" ht="15">
      <c r="A54" s="8" t="s">
        <v>52</v>
      </c>
      <c r="B54" s="10">
        <f>EXP((LN(B46/B32)/14))-1</f>
        <v>0.008060296838900749</v>
      </c>
      <c r="C54" s="10">
        <f>EXP((LN(C46/C32)/14))-1</f>
        <v>0.009374556291915637</v>
      </c>
      <c r="D54" s="10">
        <f>EXP((LN(D46/D32)/14))-1</f>
        <v>0.027040728450303364</v>
      </c>
      <c r="E54" s="10">
        <f>EXP((LN(E46/E32)/14))-1</f>
        <v>0.008155029536980773</v>
      </c>
      <c r="F54" s="10">
        <f>EXP((LN(F46/F32)/14))-1</f>
        <v>0.013611774837853474</v>
      </c>
    </row>
  </sheetData>
  <sheetProtection/>
  <mergeCells count="6">
    <mergeCell ref="A50:F50"/>
    <mergeCell ref="A3:H3"/>
    <mergeCell ref="A48:F48"/>
    <mergeCell ref="B1:F1"/>
    <mergeCell ref="B2:G2"/>
    <mergeCell ref="A47:F47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Revised STATEWIDE Mid Demand Case</dc:title>
  <dc:subject/>
  <dc:creator>Garcia, Cary@Energy</dc:creator>
  <cp:keywords/>
  <dc:description/>
  <cp:lastModifiedBy>CNRA</cp:lastModifiedBy>
  <dcterms:created xsi:type="dcterms:W3CDTF">2016-12-06T18:18:16Z</dcterms:created>
  <dcterms:modified xsi:type="dcterms:W3CDTF">2017-12-09T22:23:21Z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Z5JXHV6S7NA6-3-113727</vt:lpwstr>
  </property>
  <property fmtid="{D5CDD505-2E9C-101B-9397-08002B2CF9AE}" pid="4" name="_dlc_DocIdItemGu">
    <vt:lpwstr>00448b03-91eb-4a17-a44a-99616f82b72c</vt:lpwstr>
  </property>
  <property fmtid="{D5CDD505-2E9C-101B-9397-08002B2CF9AE}" pid="5" name="_dlc_DocIdU">
    <vt:lpwstr>http://efilingspinternal/_layouts/DocIdRedir.aspx?ID=Z5JXHV6S7NA6-3-113727, Z5JXHV6S7NA6-3-113727</vt:lpwstr>
  </property>
  <property fmtid="{D5CDD505-2E9C-101B-9397-08002B2CF9AE}" pid="6" name="_CopySour">
    <vt:lpwstr>http://efilingspinternal/PendingDocuments/17-IEPR-03/20171211T120335_Baseline_Demand_Forms_8.xls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154;#IEPR 2017-12-15 Workshop|5c44ed5c-9250-4902-8e97-658c9e0e4fa4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2529200.00000000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2017-12-15 Workshop|5c44ed5c-9250-4902-8e97-658c9e0e4fa4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Staff|33d9c16f-f938-4210-84d3-7f3ed959b9d5;#6;#Document|6786e4f6-aafd-416d-a977-1b2d5f456edf;#3;#Document|f3c81208-9d0f-49cc-afc5-e227f36ec0e7;#154;#IEPR 2017-12-15 Workshop|5c44ed5c-9250-4902-8e97-658c9e0e4fa4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