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5.xml" ContentType="application/vnd.openxmlformats-officedocument.drawingml.chartshapes+xml"/>
  <Override PartName="/xl/drawings/drawing3.xml" ContentType="application/vnd.openxmlformats-officedocument.drawingml.chartshapes+xml"/>
  <Override PartName="/xl/worksheets/sheet6.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heets/sheet1.xml" ContentType="application/vnd.openxmlformats-officedocument.spreadsheetml.chartsheet+xml"/>
  <Override PartName="/xl/drawings/drawing1.xml" ContentType="application/vnd.openxmlformats-officedocument.drawing+xml"/>
  <Override PartName="/xl/drawings/drawing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5.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225" windowWidth="38415" windowHeight="12180" tabRatio="866"/>
  </bookViews>
  <sheets>
    <sheet name="Home" sheetId="51" r:id="rId1"/>
    <sheet name="Program Analysis" sheetId="52" r:id="rId2"/>
    <sheet name="SB 350 Potential" sheetId="53" r:id="rId3"/>
    <sheet name="Reference" sheetId="54" r:id="rId4"/>
    <sheet name="Conservative" sheetId="55" r:id="rId5"/>
    <sheet name="Aggressive" sheetId="56" r:id="rId6"/>
    <sheet name="Graph (electricity)" sheetId="57" r:id="rId7"/>
    <sheet name="Graph (gas)" sheetId="58" r:id="rId8"/>
    <sheet name="Look-up" sheetId="43" r:id="rId9"/>
  </sheets>
  <externalReferences>
    <externalReference r:id="rId10"/>
    <externalReference r:id="rId11"/>
    <externalReference r:id="rId12"/>
    <externalReference r:id="rId13"/>
    <externalReference r:id="rId14"/>
  </externalReferences>
  <definedNames>
    <definedName name="_ftn1" localSheetId="1">'Program Analysis'!$F$33</definedName>
    <definedName name="_ftn2" localSheetId="1">'Program Analysis'!$F$34</definedName>
    <definedName name="_ftn3" localSheetId="1">'Program Analysis'!$F$35</definedName>
    <definedName name="_ftn4" localSheetId="1">'Program Analysis'!$F$36</definedName>
    <definedName name="_ftnref1" localSheetId="1">'Program Analysis'!$F$15</definedName>
    <definedName name="_ftnref2" localSheetId="1">'Program Analysis'!$F$16</definedName>
    <definedName name="_ftnref3" localSheetId="1">'Program Analysis'!#REF!</definedName>
    <definedName name="_ftnref4" localSheetId="1">'Program Analysis'!$F$30</definedName>
    <definedName name="ACTION_FRACTION">'[1]BEARS Worksheet'!$T$85</definedName>
    <definedName name="anchor_first_data_row" localSheetId="0">'[2]County Data'!#REF!</definedName>
    <definedName name="anchor_first_data_row">'[2]County Data'!#REF!</definedName>
    <definedName name="Bldg_Sectors" localSheetId="2">'Look-up'!$B$23:$C$23</definedName>
    <definedName name="Bldg_Sectors">'Look-up'!$B$23:$C$23</definedName>
    <definedName name="Cost_Scenario">'[3]Lists for Data Validation'!$O$3</definedName>
    <definedName name="County">[4]CleanData!$Z$2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0">'[4]Data Table (Hide)'!#REF!</definedName>
    <definedName name="LastRow">'[4]Data Table (Hide)'!#REF!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Non_Residential">'Look-up'!$B$24:$B$35</definedName>
    <definedName name="NR_BldgTypes">'Look-up'!$B$24:$B$35</definedName>
    <definedName name="Programs" localSheetId="2">'Look-up'!$A$4:$A$20</definedName>
    <definedName name="Programs">'Look-up'!$A$4:$A$20</definedName>
    <definedName name="RES_BldgTypes">'Look-up'!$C$24:$C$26</definedName>
    <definedName name="Residential">'Look-up'!$C$24:$C$26</definedName>
    <definedName name="Savings_Degredation_Rate">[3]Assumptions!$E$11</definedName>
    <definedName name="UtilizeFinancing">'[3]Lists for Data Validation'!$N$2</definedName>
  </definedNames>
  <calcPr calcId="145621"/>
</workbook>
</file>

<file path=xl/calcChain.xml><?xml version="1.0" encoding="utf-8"?>
<calcChain xmlns="http://schemas.openxmlformats.org/spreadsheetml/2006/main">
  <c r="Q16" i="56" l="1"/>
  <c r="P16" i="56"/>
  <c r="O16" i="56"/>
  <c r="N16" i="56"/>
  <c r="M16" i="56"/>
  <c r="L16" i="56"/>
  <c r="K16" i="56"/>
  <c r="J16" i="56"/>
  <c r="I16" i="56"/>
  <c r="H16" i="56"/>
  <c r="G16" i="56"/>
  <c r="F16" i="56"/>
  <c r="E16" i="56"/>
  <c r="D16" i="56"/>
  <c r="C16" i="56"/>
  <c r="Q15" i="56"/>
  <c r="P15" i="56"/>
  <c r="O15" i="56"/>
  <c r="N15" i="56"/>
  <c r="M15" i="56"/>
  <c r="L15" i="56"/>
  <c r="K15" i="56"/>
  <c r="J15" i="56"/>
  <c r="I15" i="56"/>
  <c r="H15" i="56"/>
  <c r="G15" i="56"/>
  <c r="F15" i="56"/>
  <c r="E15" i="56"/>
  <c r="D15" i="56"/>
  <c r="C15" i="56"/>
  <c r="Q16" i="55"/>
  <c r="P16" i="55"/>
  <c r="O16" i="55"/>
  <c r="N16" i="55"/>
  <c r="M16" i="55"/>
  <c r="L16" i="55"/>
  <c r="K16" i="55"/>
  <c r="J16" i="55"/>
  <c r="I16" i="55"/>
  <c r="H16" i="55"/>
  <c r="G16" i="55"/>
  <c r="F16" i="55"/>
  <c r="E16" i="55"/>
  <c r="D16" i="55"/>
  <c r="C16" i="55"/>
  <c r="Q15" i="55"/>
  <c r="P15" i="55"/>
  <c r="O15" i="55"/>
  <c r="N15" i="55"/>
  <c r="M15" i="55"/>
  <c r="L15" i="55"/>
  <c r="K15" i="55"/>
  <c r="J15" i="55"/>
  <c r="I15" i="55"/>
  <c r="H15" i="55"/>
  <c r="G15" i="55"/>
  <c r="F15" i="55"/>
  <c r="E15" i="55"/>
  <c r="D15" i="55"/>
  <c r="C15" i="55"/>
  <c r="Q16" i="54"/>
  <c r="P16" i="54"/>
  <c r="O16" i="54"/>
  <c r="N16" i="54"/>
  <c r="M16" i="54"/>
  <c r="L16" i="54"/>
  <c r="K16" i="54"/>
  <c r="J16" i="54"/>
  <c r="I16" i="54"/>
  <c r="H16" i="54"/>
  <c r="G16" i="54"/>
  <c r="F16" i="54"/>
  <c r="E16" i="54"/>
  <c r="D16" i="54"/>
  <c r="C16" i="54"/>
  <c r="Q15" i="54"/>
  <c r="P15" i="54"/>
  <c r="O15" i="54"/>
  <c r="N15" i="54"/>
  <c r="M15" i="54"/>
  <c r="L15" i="54"/>
  <c r="K15" i="54"/>
  <c r="J15" i="54"/>
  <c r="I15" i="54"/>
  <c r="H15" i="54"/>
  <c r="G15" i="54"/>
  <c r="F15" i="54"/>
  <c r="E15" i="54"/>
  <c r="D15" i="54"/>
  <c r="C15" i="54"/>
  <c r="C1" i="56" l="1"/>
  <c r="C1" i="55"/>
  <c r="C1" i="54"/>
  <c r="C1" i="53"/>
  <c r="C5" i="52"/>
  <c r="C4" i="52"/>
  <c r="E44" i="53"/>
  <c r="F43" i="53"/>
  <c r="F44" i="53" s="1"/>
  <c r="E43" i="53"/>
  <c r="E42" i="53"/>
  <c r="F38" i="53"/>
  <c r="F39" i="53" s="1"/>
  <c r="E30" i="53"/>
  <c r="F29" i="53"/>
  <c r="F30" i="53" s="1"/>
  <c r="E29" i="53"/>
  <c r="E28" i="53"/>
  <c r="F25" i="53"/>
  <c r="F24" i="53"/>
  <c r="F16" i="53"/>
  <c r="F15" i="53"/>
  <c r="F11" i="53"/>
  <c r="F10" i="53"/>
  <c r="B9" i="53" l="1"/>
  <c r="B23" i="53" s="1"/>
  <c r="C9" i="53"/>
  <c r="C24" i="53" s="1"/>
  <c r="D9" i="53"/>
  <c r="D24" i="53" s="1"/>
  <c r="J37" i="53" l="1"/>
  <c r="B29" i="53"/>
  <c r="B16" i="53"/>
  <c r="B14" i="53"/>
  <c r="B30" i="53"/>
  <c r="B25" i="53"/>
  <c r="B10" i="53"/>
  <c r="B37" i="53"/>
  <c r="B44" i="53"/>
  <c r="B28" i="53"/>
  <c r="B11" i="53"/>
  <c r="B15" i="53"/>
  <c r="C10" i="53"/>
  <c r="B39" i="53"/>
  <c r="B24" i="53"/>
  <c r="B42" i="53"/>
  <c r="B38" i="53"/>
  <c r="D16" i="53"/>
  <c r="B43" i="53"/>
  <c r="D29" i="53"/>
  <c r="C28" i="53"/>
  <c r="D25" i="53"/>
  <c r="D30" i="53"/>
  <c r="D15" i="53"/>
  <c r="D23" i="53"/>
  <c r="C23" i="53"/>
  <c r="D38" i="53"/>
  <c r="D42" i="53"/>
  <c r="C15" i="53"/>
  <c r="D28" i="53"/>
  <c r="D14" i="53"/>
  <c r="D44" i="53"/>
  <c r="D10" i="53"/>
  <c r="C14" i="53"/>
  <c r="D11" i="53"/>
  <c r="D43" i="53"/>
  <c r="D37" i="53"/>
  <c r="D39" i="53"/>
  <c r="C39" i="53"/>
  <c r="C44" i="53"/>
  <c r="C38" i="53"/>
  <c r="C16" i="53"/>
  <c r="C30" i="53"/>
  <c r="C42" i="53"/>
  <c r="C37" i="53"/>
  <c r="C11" i="53"/>
  <c r="C29" i="53"/>
  <c r="C25" i="53"/>
  <c r="C43" i="53"/>
  <c r="G37" i="53"/>
  <c r="G39" i="53"/>
  <c r="H42" i="53" l="1"/>
  <c r="G44" i="53"/>
  <c r="G42" i="53"/>
  <c r="H39" i="53"/>
  <c r="H37" i="53" l="1"/>
  <c r="I42" i="53"/>
  <c r="I44" i="53"/>
  <c r="I37" i="53"/>
  <c r="J42" i="53"/>
  <c r="I39" i="53"/>
  <c r="H44" i="53"/>
  <c r="K37" i="53" l="1"/>
  <c r="K42" i="53"/>
  <c r="J44" i="53"/>
  <c r="J39" i="53" l="1"/>
  <c r="K44" i="53"/>
  <c r="L42" i="53"/>
  <c r="L37" i="53" l="1"/>
  <c r="L44" i="53"/>
  <c r="N42" i="53"/>
  <c r="K39" i="53"/>
  <c r="M42" i="53"/>
  <c r="L39" i="53" l="1"/>
  <c r="M44" i="53"/>
  <c r="M37" i="53"/>
  <c r="N44" i="53" l="1"/>
  <c r="N37" i="53"/>
  <c r="O42" i="53"/>
  <c r="M39" i="53"/>
  <c r="P42" i="53" l="1"/>
  <c r="N39" i="53"/>
  <c r="O44" i="53"/>
  <c r="O37" i="53"/>
  <c r="P44" i="53" l="1"/>
  <c r="O39" i="53"/>
  <c r="P37" i="53"/>
  <c r="Q42" i="53"/>
  <c r="U37" i="53" l="1"/>
  <c r="Q37" i="53"/>
  <c r="Q44" i="53"/>
  <c r="P39" i="53"/>
  <c r="R42" i="53"/>
  <c r="R44" i="53" l="1"/>
  <c r="R37" i="53"/>
  <c r="Q39" i="53"/>
  <c r="T42" i="53"/>
  <c r="S42" i="53"/>
  <c r="U42" i="53" l="1"/>
  <c r="S37" i="53"/>
  <c r="S44" i="53"/>
  <c r="T44" i="53"/>
  <c r="R39" i="53"/>
  <c r="S39" i="53" l="1"/>
  <c r="T37" i="53"/>
  <c r="U39" i="53"/>
  <c r="T39" i="53" l="1"/>
  <c r="U44" i="53"/>
</calcChain>
</file>

<file path=xl/sharedStrings.xml><?xml version="1.0" encoding="utf-8"?>
<sst xmlns="http://schemas.openxmlformats.org/spreadsheetml/2006/main" count="271" uniqueCount="152">
  <si>
    <t>GWh</t>
  </si>
  <si>
    <t>Entity</t>
  </si>
  <si>
    <t>CEC</t>
  </si>
  <si>
    <t>Program Type</t>
  </si>
  <si>
    <t>MM Therms</t>
  </si>
  <si>
    <t>Fed/CEC</t>
  </si>
  <si>
    <t>State Financing</t>
  </si>
  <si>
    <t>Energy Asset Rating</t>
  </si>
  <si>
    <t>Codes &amp; Standards</t>
  </si>
  <si>
    <t>Title 24</t>
  </si>
  <si>
    <t>Title 20</t>
  </si>
  <si>
    <t>DGS EE Retrofit</t>
  </si>
  <si>
    <t>Program Bin</t>
  </si>
  <si>
    <t>Local</t>
  </si>
  <si>
    <t>State of CA</t>
  </si>
  <si>
    <t>CEC/CCC</t>
  </si>
  <si>
    <t>DGS</t>
  </si>
  <si>
    <t>Local Government Ordinances</t>
  </si>
  <si>
    <t>Local Government Challenge</t>
  </si>
  <si>
    <t>ECAA Financing</t>
  </si>
  <si>
    <t>PACE Financing</t>
  </si>
  <si>
    <t>DWR</t>
  </si>
  <si>
    <t>RES, NR</t>
  </si>
  <si>
    <t>RES</t>
  </si>
  <si>
    <t>NR</t>
  </si>
  <si>
    <t>Bldg Sector(s)</t>
  </si>
  <si>
    <t>Program:</t>
  </si>
  <si>
    <t>Smart Meter Data Analytics</t>
  </si>
  <si>
    <t>GGRF: Water-Energy Grant</t>
  </si>
  <si>
    <t>Proposition 39</t>
  </si>
  <si>
    <t>GGRF: Low Income Weather</t>
  </si>
  <si>
    <t>Funding Data</t>
  </si>
  <si>
    <t>Single Family</t>
  </si>
  <si>
    <t>FOR LOOKUP PURPOSES</t>
  </si>
  <si>
    <t xml:space="preserve">Energy Unit </t>
  </si>
  <si>
    <t>ELECTRICITY - CUMULATIVE SAVINGS</t>
  </si>
  <si>
    <t>GAS - CUMULATIVE SAVINGS</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</si>
  <si>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</si>
  <si>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</si>
  <si>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</si>
  <si>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</si>
  <si>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</si>
  <si>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</si>
  <si>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</si>
  <si>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</si>
  <si>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</si>
  <si>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</si>
  <si>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</si>
  <si>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</si>
  <si>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</si>
  <si>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</si>
  <si>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</si>
  <si>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</si>
  <si>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</si>
  <si>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</si>
  <si>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Scenario</t>
  </si>
  <si>
    <t>Conservative</t>
  </si>
  <si>
    <t>Reference</t>
  </si>
  <si>
    <t>Aggressive</t>
  </si>
  <si>
    <t>Cumulative Energy Savings Potential - Electricity</t>
  </si>
  <si>
    <t>Cumulative Energy Savings Potential - Gas</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</si>
  <si>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</si>
  <si>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</si>
  <si>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</si>
  <si>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</si>
  <si>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</si>
  <si>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</si>
  <si>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</si>
  <si>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</si>
  <si>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</si>
  <si>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</si>
  <si>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</si>
  <si>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</si>
  <si>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</si>
  <si>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</si>
  <si>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 xml:space="preserve">This tab shows the "reference" case of the analysis which assumes business-as-usual trends. </t>
  </si>
  <si>
    <t xml:space="preserve">This tab shows the "conservative" case of the analysis built upon the "reference" case. </t>
  </si>
  <si>
    <t xml:space="preserve">This tab shows the "aggressive" case of the analysis built upon the "reference" case. </t>
  </si>
  <si>
    <t>Graph (electricity)</t>
  </si>
  <si>
    <t>Graph (gas)</t>
  </si>
  <si>
    <t>Acronym Definition</t>
  </si>
  <si>
    <t>Definition</t>
  </si>
  <si>
    <t xml:space="preserve">Gigawatt hours </t>
  </si>
  <si>
    <t>Million therms</t>
  </si>
  <si>
    <t>SB 350</t>
  </si>
  <si>
    <t>Senate Bill 350</t>
  </si>
  <si>
    <t>AAEE</t>
  </si>
  <si>
    <t>Single family and multi-family buildings</t>
  </si>
  <si>
    <t>Non-residential</t>
  </si>
  <si>
    <t>Program Information</t>
  </si>
  <si>
    <t>Category</t>
  </si>
  <si>
    <t>Program Term</t>
  </si>
  <si>
    <t>Data Sources</t>
  </si>
  <si>
    <t>Savings Allocation by Sector</t>
  </si>
  <si>
    <t>Savings Overlap Assumptions</t>
  </si>
  <si>
    <t>Utility Savings Overlap</t>
  </si>
  <si>
    <t>Demand Forecast Overlap</t>
  </si>
  <si>
    <t>AAEE Overlap</t>
  </si>
  <si>
    <t>Scenario Assumptions</t>
  </si>
  <si>
    <t>Reference Case</t>
  </si>
  <si>
    <t>Conservative Case</t>
  </si>
  <si>
    <t>Aggressive Case</t>
  </si>
  <si>
    <t>Scenario:</t>
  </si>
  <si>
    <t>All</t>
  </si>
  <si>
    <t xml:space="preserve">Residential </t>
  </si>
  <si>
    <t>Combined</t>
  </si>
  <si>
    <t>Cumulative Commercial Electrical Savings (GWh)</t>
  </si>
  <si>
    <t>Cumulative Commercial Natural Gas Savings (MMth)</t>
  </si>
  <si>
    <t>Cumulative Residential Electrical Savings (GWh)</t>
  </si>
  <si>
    <t>Cumulative Residential Natural Gas Savings (MMth)</t>
  </si>
  <si>
    <t>Total Cumulative Electrical Savings (GWh)</t>
  </si>
  <si>
    <t>Total Cumulative Natural Gas Savings (MMth)</t>
  </si>
  <si>
    <t>Assumptions:</t>
  </si>
  <si>
    <t xml:space="preserve">This graph shows the SB 350 electricity savings potential by scenario, for both residential and nonresidential sectors. </t>
  </si>
  <si>
    <t xml:space="preserve">This graph shows the SB 350 natural gas savings potential by scenario, for both residential and nonresidential sectors. </t>
  </si>
  <si>
    <t>Calculated directly in the analysis</t>
  </si>
  <si>
    <t xml:space="preserve">Commercial, excluding industrial and agriculture. </t>
  </si>
  <si>
    <t>Benchmarking and Public Disclosure</t>
  </si>
  <si>
    <t>Behavorial, Retrocommissioning, Operational Savings</t>
  </si>
  <si>
    <t>Additional Achievable Energy Efficiency is defined by the Energy Commission as energy savings not yet considered committed but deemed likely to occur, including future updates of building codes, appliance regulations, and utility efficiency programs</t>
  </si>
  <si>
    <t>Appendix A1 - Title 24</t>
  </si>
  <si>
    <t>Title 24, Part 6 Building Energy Efficiency Standards</t>
  </si>
  <si>
    <t>Fuel Substitution</t>
  </si>
  <si>
    <t>Benchmarking &amp; Market Transformation</t>
  </si>
  <si>
    <t>Air Quality Management Districts</t>
  </si>
  <si>
    <t>Federal Appliance Standards</t>
  </si>
  <si>
    <t>Nonresidential Title 24</t>
  </si>
  <si>
    <t>Residential Title 24</t>
  </si>
  <si>
    <t>For Title 24 analysis methodologies, refer to Appendix A1_Title 24_20170831.docx</t>
  </si>
  <si>
    <t>For Title 24 nonresidential results, refer to Appendix B5-NR Postprocessing.xlsx for both new constructions and existing buildings.</t>
  </si>
  <si>
    <t>For Title 24 nonresidential results, refer to Appendix C3-RES Postprocessing.xlsx for both new constructions and existing buildings.</t>
  </si>
  <si>
    <t>SB 350 Title 24 Analysis</t>
  </si>
  <si>
    <t>Others</t>
  </si>
  <si>
    <t>AB 802 - There is potential overlap between savings claimed for codes and standards programs and below-code savings claimed through AB 802 for existing buildings. Potential overlap between Title 24 and AB 802 is addressed in AB 802 projections.</t>
  </si>
  <si>
    <t>Accounted for in the analysis</t>
  </si>
  <si>
    <t>Negligible</t>
  </si>
  <si>
    <t>Assumed typical equipment turnover rates for estimating addition and alteration savings.  See Appendix B4 for details on turnover rates.  Because the methodology for calculating new construction savings is well-established, scenarios only account for adjustments to addition and alteration savings.</t>
  </si>
  <si>
    <t>Assumed a 10% reduction in equipment turnover rates compared to the reference case.   Because the methodology for calculating new construction savings is well-established, scenarios only account for adjustments to addition and alteration savings.</t>
  </si>
  <si>
    <t xml:space="preserve">Assumed a 30% increase in equipment turnover rates compared to the reference case.   Because the methodology for calculating new construction savings is well-established, scenarios only account for adjustments to addition and alteration savings. </t>
  </si>
  <si>
    <t xml:space="preserve">Appendix B1- NR Prototype Model Description.xlsx </t>
  </si>
  <si>
    <t>Appendix B2- NR VintageData.xlsx</t>
  </si>
  <si>
    <t>Appendix B3- NR Prototype Mapping.xlsx</t>
  </si>
  <si>
    <t>Appendix B4- NR Measure Uptake Assumptions.xlsx</t>
  </si>
  <si>
    <t>Appendix B5- NR Postprocessing.xlsx</t>
  </si>
  <si>
    <t>Appendix C1- RES Modeling Inputs and Results.xlsx</t>
  </si>
  <si>
    <t>Appendix C2- RES Measure Uptake Assumptions.xlsx</t>
  </si>
  <si>
    <t>Summary of Relevant Attachments</t>
  </si>
  <si>
    <t>Appendix C3- RES Postprocessing.xlsx</t>
  </si>
  <si>
    <t>Title 24, Part 6, Building Energy Efficiency Standards</t>
  </si>
  <si>
    <t>2016 through 2029</t>
  </si>
  <si>
    <t xml:space="preserve">The starting year of the analysis depends on Navigant’s 2018 Potential and Goals study. Currently, Navigant results are only available through Title 24 2016. </t>
  </si>
  <si>
    <t>8/31/2017 and 9/30/17 by Efficiency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</si>
</sst>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 #,##0.0_);_(* \(#,##0.0\);_(* &quot;-&quot;??_);_(@_)"/>
    <numFmt numFmtId="168" formatCode="[$-F800]dddd\,\ mmmm\ dd\,\ yyyy"/>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4"/>
      <color theme="1"/>
      <name val="Calibri"/>
      <family val="2"/>
      <scheme val="minor"/>
    </font>
    <font>
      <b/>
      <sz val="11"/>
      <color rgb="FF0070C0"/>
      <name val="Calibri"/>
      <family val="2"/>
      <scheme val="minor"/>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theme="0" tint="-0.499984740745262"/>
      <name val="Calibri"/>
      <family val="2"/>
      <scheme val="minor"/>
    </font>
    <font>
      <sz val="12"/>
      <color theme="1"/>
      <name val="Calibri"/>
      <family val="2"/>
      <scheme val="minor"/>
    </font>
    <font>
      <b/>
      <i/>
      <sz val="18"/>
      <color theme="1"/>
      <name val="Calibri"/>
      <family val="2"/>
      <scheme val="minor"/>
    </font>
    <font>
      <b/>
      <sz val="11"/>
      <color theme="1"/>
      <name val="Arial"/>
      <family val="2"/>
    </font>
    <font>
      <sz val="18"/>
      <color theme="1"/>
      <name val="Arial"/>
      <family val="2"/>
    </font>
    <font>
      <b/>
      <sz val="14"/>
      <color theme="1"/>
      <name val="Arial"/>
      <family val="2"/>
    </font>
    <font>
      <u/>
      <sz val="9"/>
      <color theme="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17">
    <xf numFmtId="0" fontId="0" fillId="0" borderId="0"/>
    <xf numFmtId="44" fontId="7" fillId="0" borderId="0" applyFont="0" applyFill="0" applyBorder="0" applyAlignment="0" applyProtection="0"/>
    <xf numFmtId="43" fontId="11" fillId="0" borderId="0" applyFont="0" applyFill="0" applyBorder="0" applyAlignment="0" applyProtection="0">
      <alignment wrapText="1"/>
    </xf>
    <xf numFmtId="44" fontId="11" fillId="0" borderId="0" applyFont="0" applyFill="0" applyBorder="0" applyAlignment="0" applyProtection="0">
      <alignment wrapText="1"/>
    </xf>
    <xf numFmtId="43" fontId="11" fillId="0" borderId="0" applyFont="0" applyFill="0" applyBorder="0" applyAlignment="0" applyProtection="0">
      <alignment wrapText="1"/>
    </xf>
    <xf numFmtId="0" fontId="11" fillId="0" borderId="0">
      <alignment wrapText="1"/>
    </xf>
    <xf numFmtId="43" fontId="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25" fillId="0" borderId="0" applyNumberFormat="0" applyFill="0" applyBorder="0" applyAlignment="0" applyProtection="0"/>
    <xf numFmtId="0" fontId="11" fillId="0" borderId="0"/>
    <xf numFmtId="0" fontId="11" fillId="0" borderId="0"/>
    <xf numFmtId="0" fontId="7" fillId="0" borderId="0"/>
    <xf numFmtId="0" fontId="7" fillId="0" borderId="0"/>
    <xf numFmtId="0" fontId="11" fillId="0" borderId="0"/>
    <xf numFmtId="9" fontId="11" fillId="0" borderId="0" applyFont="0" applyFill="0" applyBorder="0" applyAlignment="0" applyProtection="0"/>
    <xf numFmtId="9" fontId="11" fillId="0" borderId="0" applyFont="0" applyFill="0" applyBorder="0" applyAlignment="0" applyProtection="0"/>
  </cellStyleXfs>
  <cellXfs count="118">
    <xf numFmtId="0" fontId="0" fillId="0" borderId="0" xfId="0"/>
    <xf numFmtId="0" fontId="0" fillId="0" borderId="0" xfId="0" applyFont="1"/>
    <xf numFmtId="0" fontId="0" fillId="0" borderId="0" xfId="0" applyBorder="1"/>
    <xf numFmtId="0" fontId="8" fillId="0" borderId="0" xfId="0" applyFont="1"/>
    <xf numFmtId="0" fontId="6" fillId="0" borderId="0" xfId="0" applyFont="1" applyAlignment="1">
      <alignment horizontal="left"/>
    </xf>
    <xf numFmtId="0" fontId="0" fillId="0" borderId="0" xfId="0" applyFont="1" applyFill="1" applyBorder="1"/>
    <xf numFmtId="0" fontId="9" fillId="0" borderId="0" xfId="0" applyFont="1"/>
    <xf numFmtId="0" fontId="5" fillId="0" borderId="0" xfId="0" applyFont="1" applyAlignment="1"/>
    <xf numFmtId="0" fontId="0" fillId="0" borderId="0" xfId="0" applyFont="1" applyFill="1" applyBorder="1" applyAlignment="1">
      <alignment horizontal="center"/>
    </xf>
    <xf numFmtId="0" fontId="17" fillId="0" borderId="2" xfId="0" applyFont="1" applyBorder="1" applyAlignment="1">
      <alignment horizontal="left"/>
    </xf>
    <xf numFmtId="0" fontId="18" fillId="0" borderId="0" xfId="0" applyFont="1" applyAlignment="1">
      <alignment horizontal="left"/>
    </xf>
    <xf numFmtId="0" fontId="19" fillId="0" borderId="0" xfId="0" applyFont="1" applyBorder="1"/>
    <xf numFmtId="0" fontId="8" fillId="0" borderId="0" xfId="0" applyFont="1" applyFill="1" applyBorder="1"/>
    <xf numFmtId="0" fontId="9" fillId="0" borderId="0" xfId="0" applyFont="1" applyBorder="1"/>
    <xf numFmtId="0" fontId="0" fillId="0" borderId="8" xfId="0" applyFont="1" applyFill="1" applyBorder="1"/>
    <xf numFmtId="0" fontId="10" fillId="0" borderId="0" xfId="0" applyFont="1" applyFill="1" applyBorder="1"/>
    <xf numFmtId="0" fontId="20" fillId="0" borderId="0" xfId="0" applyFont="1" applyFill="1" applyBorder="1" applyAlignment="1">
      <alignment horizontal="left" vertical="top"/>
    </xf>
    <xf numFmtId="0" fontId="15" fillId="0" borderId="0" xfId="0" applyFont="1" applyBorder="1" applyAlignment="1">
      <alignment horizontal="right"/>
    </xf>
    <xf numFmtId="0" fontId="13" fillId="0" borderId="0" xfId="0" applyFont="1"/>
    <xf numFmtId="0" fontId="12" fillId="0" borderId="0" xfId="0" applyFont="1"/>
    <xf numFmtId="0" fontId="12" fillId="0" borderId="0" xfId="0" applyFont="1" applyFill="1" applyBorder="1"/>
    <xf numFmtId="0" fontId="12" fillId="0" borderId="0" xfId="0" applyFont="1" applyFill="1"/>
    <xf numFmtId="0" fontId="12" fillId="0" borderId="0" xfId="0" applyFont="1" applyFill="1" applyBorder="1" applyAlignment="1">
      <alignment horizontal="left"/>
    </xf>
    <xf numFmtId="0" fontId="12" fillId="0" borderId="0" xfId="0" applyFont="1" applyBorder="1"/>
    <xf numFmtId="0" fontId="0" fillId="0" borderId="0" xfId="0"/>
    <xf numFmtId="0" fontId="0" fillId="0" borderId="0" xfId="0" applyBorder="1"/>
    <xf numFmtId="0" fontId="5" fillId="0" borderId="1" xfId="0" applyFont="1" applyBorder="1"/>
    <xf numFmtId="0" fontId="8" fillId="0" borderId="6" xfId="0" applyFont="1" applyFill="1" applyBorder="1"/>
    <xf numFmtId="0" fontId="23" fillId="3" borderId="0" xfId="0" applyFont="1" applyFill="1" applyAlignment="1">
      <alignment horizontal="left"/>
    </xf>
    <xf numFmtId="0" fontId="4" fillId="3" borderId="0" xfId="0" applyFont="1" applyFill="1"/>
    <xf numFmtId="0" fontId="24" fillId="3" borderId="0" xfId="0" applyFont="1" applyFill="1" applyAlignment="1">
      <alignment horizontal="left"/>
    </xf>
    <xf numFmtId="0" fontId="4" fillId="0" borderId="1" xfId="0" applyFont="1" applyBorder="1" applyAlignment="1">
      <alignment vertical="center" wrapText="1"/>
    </xf>
    <xf numFmtId="0" fontId="4" fillId="0" borderId="1" xfId="0" applyFont="1" applyBorder="1" applyAlignment="1">
      <alignment wrapText="1"/>
    </xf>
    <xf numFmtId="0" fontId="4" fillId="0" borderId="0" xfId="0" applyFont="1" applyBorder="1" applyAlignment="1">
      <alignment vertical="center" wrapText="1"/>
    </xf>
    <xf numFmtId="0" fontId="4" fillId="0" borderId="0" xfId="0" applyFont="1" applyBorder="1" applyAlignment="1">
      <alignment wrapText="1"/>
    </xf>
    <xf numFmtId="0" fontId="0" fillId="3" borderId="0" xfId="0" applyFont="1" applyFill="1" applyBorder="1"/>
    <xf numFmtId="0" fontId="0" fillId="3" borderId="1" xfId="0" applyFont="1" applyFill="1" applyBorder="1" applyAlignment="1">
      <alignment horizontal="left" vertical="center" wrapText="1"/>
    </xf>
    <xf numFmtId="165" fontId="0" fillId="3" borderId="1" xfId="1" applyNumberFormat="1" applyFont="1" applyFill="1" applyBorder="1" applyAlignment="1">
      <alignment horizontal="left" wrapText="1"/>
    </xf>
    <xf numFmtId="0" fontId="0" fillId="3" borderId="0" xfId="0" applyFont="1" applyFill="1" applyBorder="1" applyAlignment="1">
      <alignment horizontal="left" vertical="center" wrapText="1"/>
    </xf>
    <xf numFmtId="0" fontId="0" fillId="3" borderId="1" xfId="0" applyFont="1" applyFill="1" applyBorder="1" applyAlignment="1">
      <alignment vertical="center" wrapText="1"/>
    </xf>
    <xf numFmtId="0" fontId="0" fillId="3" borderId="0" xfId="0" applyFont="1" applyFill="1" applyBorder="1" applyAlignment="1">
      <alignment vertical="center" wrapText="1"/>
    </xf>
    <xf numFmtId="0" fontId="0" fillId="3" borderId="0" xfId="0" applyFont="1" applyFill="1" applyBorder="1" applyAlignment="1">
      <alignment horizontal="left" wrapText="1"/>
    </xf>
    <xf numFmtId="0" fontId="16" fillId="0" borderId="0" xfId="0" applyFont="1" applyFill="1" applyBorder="1" applyAlignment="1">
      <alignment horizontal="left"/>
    </xf>
    <xf numFmtId="0" fontId="8" fillId="4" borderId="3" xfId="0" applyFont="1" applyFill="1" applyBorder="1"/>
    <xf numFmtId="0" fontId="8" fillId="4" borderId="14" xfId="0" applyFont="1" applyFill="1" applyBorder="1"/>
    <xf numFmtId="0" fontId="8" fillId="4" borderId="14" xfId="0" applyFont="1" applyFill="1" applyBorder="1" applyAlignment="1">
      <alignment horizontal="center"/>
    </xf>
    <xf numFmtId="0" fontId="8" fillId="4" borderId="4" xfId="0" applyFont="1" applyFill="1" applyBorder="1"/>
    <xf numFmtId="167" fontId="8" fillId="0" borderId="5" xfId="6" applyNumberFormat="1" applyFont="1" applyFill="1" applyBorder="1"/>
    <xf numFmtId="167" fontId="8" fillId="0" borderId="6" xfId="6" applyNumberFormat="1" applyFont="1" applyFill="1" applyBorder="1"/>
    <xf numFmtId="167" fontId="0" fillId="0" borderId="0" xfId="6" applyNumberFormat="1" applyFont="1" applyFill="1" applyBorder="1"/>
    <xf numFmtId="167" fontId="0" fillId="0" borderId="9" xfId="6" applyNumberFormat="1" applyFont="1" applyFill="1" applyBorder="1"/>
    <xf numFmtId="0" fontId="0" fillId="0" borderId="8" xfId="0" applyFill="1" applyBorder="1"/>
    <xf numFmtId="0" fontId="0" fillId="0" borderId="0" xfId="0" applyFill="1" applyBorder="1"/>
    <xf numFmtId="167" fontId="0" fillId="0" borderId="8" xfId="6" applyNumberFormat="1" applyFont="1" applyFill="1" applyBorder="1"/>
    <xf numFmtId="167" fontId="0" fillId="0" borderId="0" xfId="6" applyNumberFormat="1" applyFont="1" applyFill="1" applyBorder="1" applyAlignment="1">
      <alignment horizontal="center"/>
    </xf>
    <xf numFmtId="167" fontId="8" fillId="0" borderId="8" xfId="6" applyNumberFormat="1" applyFont="1" applyFill="1" applyBorder="1"/>
    <xf numFmtId="167" fontId="8" fillId="0" borderId="0" xfId="6" applyNumberFormat="1" applyFont="1" applyFill="1" applyBorder="1"/>
    <xf numFmtId="167" fontId="8" fillId="0" borderId="0" xfId="6" applyNumberFormat="1" applyFont="1" applyFill="1" applyBorder="1" applyAlignment="1">
      <alignment horizontal="center"/>
    </xf>
    <xf numFmtId="0" fontId="0" fillId="0" borderId="10" xfId="0" applyFill="1" applyBorder="1"/>
    <xf numFmtId="0" fontId="0" fillId="0" borderId="11" xfId="0" applyFill="1" applyBorder="1"/>
    <xf numFmtId="167" fontId="0" fillId="0" borderId="11" xfId="6" applyNumberFormat="1" applyFont="1" applyFill="1" applyBorder="1" applyAlignment="1">
      <alignment horizontal="center"/>
    </xf>
    <xf numFmtId="167" fontId="0" fillId="0" borderId="11" xfId="6" applyNumberFormat="1" applyFont="1" applyFill="1" applyBorder="1"/>
    <xf numFmtId="167" fontId="0" fillId="0" borderId="12" xfId="6" applyNumberFormat="1" applyFont="1" applyFill="1" applyBorder="1"/>
    <xf numFmtId="167" fontId="0" fillId="0" borderId="0" xfId="6" applyNumberFormat="1" applyFont="1" applyBorder="1"/>
    <xf numFmtId="167" fontId="8" fillId="2" borderId="3" xfId="6" applyNumberFormat="1" applyFont="1" applyFill="1" applyBorder="1"/>
    <xf numFmtId="167" fontId="8" fillId="2" borderId="6" xfId="6" applyNumberFormat="1" applyFont="1" applyFill="1" applyBorder="1"/>
    <xf numFmtId="167" fontId="8" fillId="2" borderId="6" xfId="6" applyNumberFormat="1" applyFont="1" applyFill="1" applyBorder="1" applyAlignment="1">
      <alignment horizontal="center"/>
    </xf>
    <xf numFmtId="0" fontId="8" fillId="2" borderId="6" xfId="6" applyNumberFormat="1" applyFont="1" applyFill="1" applyBorder="1"/>
    <xf numFmtId="0" fontId="8" fillId="2" borderId="7" xfId="6" applyNumberFormat="1" applyFont="1" applyFill="1" applyBorder="1"/>
    <xf numFmtId="0" fontId="8" fillId="0" borderId="5" xfId="0" applyFont="1" applyFill="1" applyBorder="1"/>
    <xf numFmtId="0" fontId="0" fillId="0" borderId="0" xfId="0" applyFill="1" applyBorder="1" applyAlignment="1">
      <alignment horizontal="center"/>
    </xf>
    <xf numFmtId="0" fontId="8" fillId="0" borderId="8" xfId="0" applyFont="1" applyFill="1" applyBorder="1"/>
    <xf numFmtId="0" fontId="8" fillId="0" borderId="0" xfId="0" applyFont="1" applyFill="1" applyBorder="1" applyAlignment="1">
      <alignment horizontal="center"/>
    </xf>
    <xf numFmtId="0" fontId="0" fillId="0" borderId="11" xfId="0" applyFill="1" applyBorder="1" applyAlignment="1">
      <alignment horizontal="center"/>
    </xf>
    <xf numFmtId="167" fontId="8" fillId="5" borderId="3" xfId="6" applyNumberFormat="1" applyFont="1" applyFill="1" applyBorder="1"/>
    <xf numFmtId="167" fontId="8" fillId="5" borderId="6" xfId="6" applyNumberFormat="1" applyFont="1" applyFill="1" applyBorder="1"/>
    <xf numFmtId="167" fontId="8" fillId="5" borderId="6" xfId="6" applyNumberFormat="1" applyFont="1" applyFill="1" applyBorder="1" applyAlignment="1">
      <alignment horizontal="center"/>
    </xf>
    <xf numFmtId="0" fontId="8" fillId="5" borderId="6" xfId="6" applyNumberFormat="1" applyFont="1" applyFill="1" applyBorder="1"/>
    <xf numFmtId="0" fontId="8" fillId="5" borderId="7" xfId="6" applyNumberFormat="1" applyFont="1" applyFill="1" applyBorder="1"/>
    <xf numFmtId="0" fontId="5" fillId="0" borderId="0" xfId="0" applyFont="1" applyFill="1" applyBorder="1"/>
    <xf numFmtId="0" fontId="15" fillId="0" borderId="0" xfId="0" applyFont="1"/>
    <xf numFmtId="0" fontId="14" fillId="0" borderId="0" xfId="0" applyFont="1" applyBorder="1"/>
    <xf numFmtId="0" fontId="0" fillId="0" borderId="1" xfId="0" applyFont="1" applyBorder="1"/>
    <xf numFmtId="166" fontId="0" fillId="0" borderId="1" xfId="6" applyNumberFormat="1" applyFont="1" applyBorder="1"/>
    <xf numFmtId="0" fontId="3" fillId="0" borderId="1" xfId="0" applyFont="1" applyBorder="1" applyAlignment="1">
      <alignment vertical="center" wrapText="1"/>
    </xf>
    <xf numFmtId="0" fontId="0" fillId="0" borderId="9" xfId="0" applyFont="1" applyBorder="1" applyAlignment="1">
      <alignment horizontal="left"/>
    </xf>
    <xf numFmtId="165" fontId="0" fillId="3" borderId="0" xfId="1" applyNumberFormat="1" applyFont="1" applyFill="1" applyBorder="1" applyAlignment="1">
      <alignment horizontal="left" wrapText="1"/>
    </xf>
    <xf numFmtId="9" fontId="0" fillId="3" borderId="1" xfId="0" applyNumberFormat="1" applyFont="1" applyFill="1" applyBorder="1" applyAlignment="1">
      <alignment horizontal="left" wrapText="1"/>
    </xf>
    <xf numFmtId="0" fontId="2" fillId="0" borderId="1" xfId="0" applyFont="1" applyBorder="1" applyAlignment="1">
      <alignment wrapText="1"/>
    </xf>
    <xf numFmtId="0" fontId="1" fillId="3" borderId="0" xfId="0" applyFont="1" applyFill="1"/>
    <xf numFmtId="0" fontId="1" fillId="0" borderId="1" xfId="0" applyFont="1" applyBorder="1" applyAlignment="1">
      <alignment vertical="center" wrapText="1"/>
    </xf>
    <xf numFmtId="0" fontId="1" fillId="0" borderId="1" xfId="0" applyFont="1" applyBorder="1" applyAlignment="1">
      <alignment wrapText="1"/>
    </xf>
    <xf numFmtId="0" fontId="5" fillId="4" borderId="1" xfId="0" applyFont="1" applyFill="1" applyBorder="1"/>
    <xf numFmtId="164" fontId="0" fillId="4" borderId="1" xfId="0" applyNumberFormat="1" applyFont="1" applyFill="1" applyBorder="1"/>
    <xf numFmtId="0" fontId="5" fillId="2" borderId="1" xfId="0" applyFont="1" applyFill="1" applyBorder="1"/>
    <xf numFmtId="164" fontId="0" fillId="2" borderId="1" xfId="0" applyNumberFormat="1" applyFont="1" applyFill="1" applyBorder="1"/>
    <xf numFmtId="0" fontId="5" fillId="5" borderId="1" xfId="0" applyFont="1" applyFill="1" applyBorder="1"/>
    <xf numFmtId="164" fontId="0" fillId="5" borderId="1" xfId="0" applyNumberFormat="1" applyFont="1" applyFill="1" applyBorder="1"/>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3" borderId="15" xfId="0" applyFont="1" applyFill="1" applyBorder="1" applyAlignment="1">
      <alignment horizontal="left" vertical="center" wrapText="1"/>
    </xf>
    <xf numFmtId="0" fontId="5" fillId="3" borderId="13" xfId="0" applyFont="1" applyFill="1" applyBorder="1" applyAlignment="1">
      <alignment horizontal="left" vertical="center" wrapText="1"/>
    </xf>
    <xf numFmtId="167" fontId="21" fillId="5" borderId="3" xfId="6" applyNumberFormat="1" applyFont="1" applyFill="1" applyBorder="1" applyAlignment="1">
      <alignment horizontal="center"/>
    </xf>
    <xf numFmtId="167" fontId="21" fillId="5" borderId="14" xfId="6" applyNumberFormat="1" applyFont="1" applyFill="1" applyBorder="1" applyAlignment="1">
      <alignment horizontal="center"/>
    </xf>
    <xf numFmtId="167" fontId="21" fillId="5" borderId="4" xfId="6" applyNumberFormat="1" applyFont="1" applyFill="1" applyBorder="1" applyAlignment="1">
      <alignment horizontal="center"/>
    </xf>
    <xf numFmtId="167" fontId="8" fillId="0" borderId="6" xfId="6" applyNumberFormat="1" applyFont="1" applyFill="1" applyBorder="1" applyAlignment="1">
      <alignment horizontal="center"/>
    </xf>
    <xf numFmtId="167" fontId="8" fillId="0" borderId="7" xfId="6" applyNumberFormat="1" applyFont="1" applyFill="1" applyBorder="1" applyAlignment="1">
      <alignment horizontal="center"/>
    </xf>
    <xf numFmtId="167" fontId="8" fillId="0" borderId="0" xfId="6" applyNumberFormat="1" applyFont="1" applyFill="1" applyBorder="1" applyAlignment="1">
      <alignment horizontal="center"/>
    </xf>
    <xf numFmtId="167" fontId="8" fillId="0" borderId="9" xfId="6" applyNumberFormat="1" applyFont="1" applyFill="1" applyBorder="1" applyAlignment="1">
      <alignment horizontal="center"/>
    </xf>
    <xf numFmtId="0" fontId="21" fillId="4" borderId="3" xfId="0" applyFont="1" applyFill="1" applyBorder="1" applyAlignment="1">
      <alignment horizontal="center"/>
    </xf>
    <xf numFmtId="0" fontId="21" fillId="4" borderId="14" xfId="0" applyFont="1" applyFill="1" applyBorder="1" applyAlignment="1">
      <alignment horizontal="center"/>
    </xf>
    <xf numFmtId="0" fontId="21" fillId="4" borderId="4" xfId="0" applyFont="1" applyFill="1" applyBorder="1" applyAlignment="1">
      <alignment horizontal="center"/>
    </xf>
    <xf numFmtId="167" fontId="21" fillId="2" borderId="3" xfId="6" applyNumberFormat="1" applyFont="1" applyFill="1" applyBorder="1" applyAlignment="1">
      <alignment horizontal="center"/>
    </xf>
    <xf numFmtId="167" fontId="21" fillId="2" borderId="14" xfId="6" applyNumberFormat="1" applyFont="1" applyFill="1" applyBorder="1" applyAlignment="1">
      <alignment horizontal="center"/>
    </xf>
    <xf numFmtId="167" fontId="21" fillId="2" borderId="4" xfId="6" applyNumberFormat="1" applyFont="1" applyFill="1" applyBorder="1" applyAlignment="1">
      <alignment horizontal="center"/>
    </xf>
    <xf numFmtId="168" fontId="1" fillId="3" borderId="0" xfId="0" applyNumberFormat="1" applyFont="1" applyFill="1" applyAlignment="1">
      <alignment horizontal="left"/>
    </xf>
  </cellXfs>
  <cellStyles count="17">
    <cellStyle name="Comma" xfId="6" builtinId="3"/>
    <cellStyle name="Comma 2" xfId="2"/>
    <cellStyle name="Comma 2 2" xfId="4"/>
    <cellStyle name="Currency" xfId="1" builtinId="4"/>
    <cellStyle name="Currency 2" xfId="3"/>
    <cellStyle name="Currency 2 2" xfId="7"/>
    <cellStyle name="Currency 2 3" xfId="8"/>
    <cellStyle name="Hyperlink 2" xfId="9"/>
    <cellStyle name="Normal" xfId="0" builtinId="0"/>
    <cellStyle name="Normal 11" xfId="10"/>
    <cellStyle name="Normal 2" xfId="5"/>
    <cellStyle name="Normal 2 2" xfId="11"/>
    <cellStyle name="Normal 3" xfId="12"/>
    <cellStyle name="Normal 5 2 2 2" xfId="13"/>
    <cellStyle name="Normal 6" xfId="14"/>
    <cellStyle name="Percent 2" xfId="15"/>
    <cellStyle name="Percent 2 2" xfId="16"/>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chartsheet" Target="chartsheets/sheet1.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5.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0</c:v>
                </c:pt>
                <c:pt idx="1">
                  <c:v>0</c:v>
                </c:pt>
                <c:pt idx="2">
                  <c:v>78.770944774262318</c:v>
                </c:pt>
                <c:pt idx="3">
                  <c:v>241.09810675909216</c:v>
                </c:pt>
                <c:pt idx="4">
                  <c:v>415.11057137871717</c:v>
                </c:pt>
                <c:pt idx="5">
                  <c:v>745.58788479868053</c:v>
                </c:pt>
                <c:pt idx="6">
                  <c:v>1203.9414880603454</c:v>
                </c:pt>
                <c:pt idx="7">
                  <c:v>1649.8939472144039</c:v>
                </c:pt>
                <c:pt idx="8">
                  <c:v>2145.9866670161514</c:v>
                </c:pt>
                <c:pt idx="9">
                  <c:v>2645.8301874563012</c:v>
                </c:pt>
                <c:pt idx="10">
                  <c:v>3153.1103382793362</c:v>
                </c:pt>
                <c:pt idx="11">
                  <c:v>3719.4716848735943</c:v>
                </c:pt>
                <c:pt idx="12">
                  <c:v>4287.5279836429954</c:v>
                </c:pt>
                <c:pt idx="13">
                  <c:v>4856.8849070759697</c:v>
                </c:pt>
                <c:pt idx="14">
                  <c:v>5614.7430448192172</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0</c:v>
                </c:pt>
                <c:pt idx="1">
                  <c:v>0</c:v>
                </c:pt>
                <c:pt idx="2">
                  <c:v>157.51961882479679</c:v>
                </c:pt>
                <c:pt idx="3">
                  <c:v>398.59545486016106</c:v>
                </c:pt>
                <c:pt idx="4">
                  <c:v>651.35659353032065</c:v>
                </c:pt>
                <c:pt idx="5">
                  <c:v>1060.5825810008182</c:v>
                </c:pt>
                <c:pt idx="6">
                  <c:v>1597.6848583130175</c:v>
                </c:pt>
                <c:pt idx="7">
                  <c:v>2122.3859915176108</c:v>
                </c:pt>
                <c:pt idx="8">
                  <c:v>2697.2273853698935</c:v>
                </c:pt>
                <c:pt idx="9">
                  <c:v>3275.8195798605771</c:v>
                </c:pt>
                <c:pt idx="10">
                  <c:v>3861.8484047341462</c:v>
                </c:pt>
                <c:pt idx="11">
                  <c:v>4506.958425378939</c:v>
                </c:pt>
                <c:pt idx="12">
                  <c:v>5153.7633981988765</c:v>
                </c:pt>
                <c:pt idx="13">
                  <c:v>5801.8689956823837</c:v>
                </c:pt>
                <c:pt idx="14">
                  <c:v>6638.4758074761648</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0</c:v>
                </c:pt>
                <c:pt idx="1">
                  <c:v>0</c:v>
                </c:pt>
                <c:pt idx="2">
                  <c:v>329.39934256670637</c:v>
                </c:pt>
                <c:pt idx="3">
                  <c:v>742.35490234398026</c:v>
                </c:pt>
                <c:pt idx="4">
                  <c:v>1166.9957647560491</c:v>
                </c:pt>
                <c:pt idx="5">
                  <c:v>1748.1014759684567</c:v>
                </c:pt>
                <c:pt idx="6">
                  <c:v>2457.0834770225651</c:v>
                </c:pt>
                <c:pt idx="7">
                  <c:v>3153.6643339690672</c:v>
                </c:pt>
                <c:pt idx="8">
                  <c:v>3900.3854515632588</c:v>
                </c:pt>
                <c:pt idx="9">
                  <c:v>4650.8573697958545</c:v>
                </c:pt>
                <c:pt idx="10">
                  <c:v>5408.7659184113327</c:v>
                </c:pt>
                <c:pt idx="11">
                  <c:v>6225.7556627980339</c:v>
                </c:pt>
                <c:pt idx="12">
                  <c:v>7044.4403593598781</c:v>
                </c:pt>
                <c:pt idx="13">
                  <c:v>7864.4256805852965</c:v>
                </c:pt>
                <c:pt idx="14">
                  <c:v>8872.9122161209871</c:v>
                </c:pt>
              </c:numCache>
            </c:numRef>
          </c:val>
          <c:smooth val="0"/>
        </c:ser>
        <c:dLbls>
          <c:showLegendKey val="0"/>
          <c:showVal val="0"/>
          <c:showCatName val="0"/>
          <c:showSerName val="0"/>
          <c:showPercent val="0"/>
          <c:showBubbleSize val="0"/>
        </c:dLbls>
        <c:marker val="1"/>
        <c:smooth val="0"/>
        <c:axId val="46888064"/>
        <c:axId val="46895104"/>
      </c:lineChart>
      <c:catAx>
        <c:axId val="46888064"/>
        <c:scaling>
          <c:orientation val="minMax"/>
        </c:scaling>
        <c:delete val="0"/>
        <c:axPos val="b"/>
        <c:numFmt formatCode="General" sourceLinked="1"/>
        <c:majorTickMark val="none"/>
        <c:minorTickMark val="none"/>
        <c:tickLblPos val="nextTo"/>
        <c:crossAx val="46895104"/>
        <c:crosses val="autoZero"/>
        <c:auto val="1"/>
        <c:lblAlgn val="ctr"/>
        <c:lblOffset val="100"/>
        <c:noMultiLvlLbl val="0"/>
      </c:catAx>
      <c:valAx>
        <c:axId val="46895104"/>
        <c:scaling>
          <c:orientation val="minMax"/>
        </c:scaling>
        <c:delete val="0"/>
        <c:axPos val="l"/>
        <c:majorGridlines/>
        <c:title>
          <c:tx>
            <c:rich>
              <a:bodyPr rot="-5400000" vert="horz"/>
              <a:lstStyle/>
              <a:p>
                <a:pPr>
                  <a:defRPr sz="1200"/>
                </a:pPr>
                <a:r>
                  <a:rPr lang="en-US" sz="1200"/>
                  <a:t>Electricity Savings (GWh)</a:t>
                </a:r>
              </a:p>
            </c:rich>
          </c:tx>
          <c:layout/>
          <c:overlay val="0"/>
        </c:title>
        <c:numFmt formatCode="_(* #,##0.0_);_(* \(#,##0.0\);_(* &quot;-&quot;??_);_(@_)" sourceLinked="1"/>
        <c:majorTickMark val="none"/>
        <c:minorTickMark val="none"/>
        <c:tickLblPos val="nextTo"/>
        <c:crossAx val="46888064"/>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c:v>
                </c:pt>
                <c:pt idx="1">
                  <c:v>0</c:v>
                </c:pt>
                <c:pt idx="2">
                  <c:v>17.545796671052926</c:v>
                </c:pt>
                <c:pt idx="3">
                  <c:v>36.552541421695864</c:v>
                </c:pt>
                <c:pt idx="4">
                  <c:v>55.639628930663733</c:v>
                </c:pt>
                <c:pt idx="5">
                  <c:v>82.157387554583224</c:v>
                </c:pt>
                <c:pt idx="6">
                  <c:v>114.87634354300451</c:v>
                </c:pt>
                <c:pt idx="7">
                  <c:v>147.46772182765403</c:v>
                </c:pt>
                <c:pt idx="8">
                  <c:v>180.85459945303171</c:v>
                </c:pt>
                <c:pt idx="9">
                  <c:v>214.24271812191313</c:v>
                </c:pt>
                <c:pt idx="10">
                  <c:v>247.60635048504085</c:v>
                </c:pt>
                <c:pt idx="11">
                  <c:v>281.61477294387936</c:v>
                </c:pt>
                <c:pt idx="12">
                  <c:v>315.61384847863269</c:v>
                </c:pt>
                <c:pt idx="13">
                  <c:v>349.60273042385819</c:v>
                </c:pt>
                <c:pt idx="14">
                  <c:v>384.66208370475965</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c:v>
                </c:pt>
                <c:pt idx="1">
                  <c:v>0</c:v>
                </c:pt>
                <c:pt idx="2">
                  <c:v>22.200092178835384</c:v>
                </c:pt>
                <c:pt idx="3">
                  <c:v>45.861132437260778</c:v>
                </c:pt>
                <c:pt idx="4">
                  <c:v>69.602515454011098</c:v>
                </c:pt>
                <c:pt idx="5">
                  <c:v>100.77456958571304</c:v>
                </c:pt>
                <c:pt idx="6">
                  <c:v>138.14782108191679</c:v>
                </c:pt>
                <c:pt idx="7">
                  <c:v>175.39349487434876</c:v>
                </c:pt>
                <c:pt idx="8">
                  <c:v>213.43466800750895</c:v>
                </c:pt>
                <c:pt idx="9">
                  <c:v>251.47708218417279</c:v>
                </c:pt>
                <c:pt idx="10">
                  <c:v>289.49501005508296</c:v>
                </c:pt>
                <c:pt idx="11">
                  <c:v>328.15772802170386</c:v>
                </c:pt>
                <c:pt idx="12">
                  <c:v>366.81109906423967</c:v>
                </c:pt>
                <c:pt idx="13">
                  <c:v>405.45427651724765</c:v>
                </c:pt>
                <c:pt idx="14">
                  <c:v>445.16792530593148</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c:v>
                </c:pt>
                <c:pt idx="1">
                  <c:v>0</c:v>
                </c:pt>
                <c:pt idx="2">
                  <c:v>30.200144361602227</c:v>
                </c:pt>
                <c:pt idx="3">
                  <c:v>61.861236802794465</c:v>
                </c:pt>
                <c:pt idx="4">
                  <c:v>93.602672002311607</c:v>
                </c:pt>
                <c:pt idx="5">
                  <c:v>132.77477831678041</c:v>
                </c:pt>
                <c:pt idx="6">
                  <c:v>178.14808199575103</c:v>
                </c:pt>
                <c:pt idx="7">
                  <c:v>223.39380797094978</c:v>
                </c:pt>
                <c:pt idx="8">
                  <c:v>269.43503328687683</c:v>
                </c:pt>
                <c:pt idx="9">
                  <c:v>315.47749964630754</c:v>
                </c:pt>
                <c:pt idx="10">
                  <c:v>361.49547969998451</c:v>
                </c:pt>
                <c:pt idx="11">
                  <c:v>408.15824984937234</c:v>
                </c:pt>
                <c:pt idx="12">
                  <c:v>454.81167307467501</c:v>
                </c:pt>
                <c:pt idx="13">
                  <c:v>501.45490271044974</c:v>
                </c:pt>
                <c:pt idx="14">
                  <c:v>549.16860368190055</c:v>
                </c:pt>
              </c:numCache>
            </c:numRef>
          </c:val>
          <c:smooth val="0"/>
        </c:ser>
        <c:dLbls>
          <c:showLegendKey val="0"/>
          <c:showVal val="0"/>
          <c:showCatName val="0"/>
          <c:showSerName val="0"/>
          <c:showPercent val="0"/>
          <c:showBubbleSize val="0"/>
        </c:dLbls>
        <c:marker val="1"/>
        <c:smooth val="0"/>
        <c:axId val="49604480"/>
        <c:axId val="49606016"/>
      </c:lineChart>
      <c:catAx>
        <c:axId val="49604480"/>
        <c:scaling>
          <c:orientation val="minMax"/>
        </c:scaling>
        <c:delete val="0"/>
        <c:axPos val="b"/>
        <c:numFmt formatCode="General" sourceLinked="1"/>
        <c:majorTickMark val="none"/>
        <c:minorTickMark val="none"/>
        <c:tickLblPos val="nextTo"/>
        <c:crossAx val="49606016"/>
        <c:crosses val="autoZero"/>
        <c:auto val="1"/>
        <c:lblAlgn val="ctr"/>
        <c:lblOffset val="100"/>
        <c:noMultiLvlLbl val="0"/>
      </c:catAx>
      <c:valAx>
        <c:axId val="49606016"/>
        <c:scaling>
          <c:orientation val="minMax"/>
        </c:scaling>
        <c:delete val="0"/>
        <c:axPos val="l"/>
        <c:majorGridlines/>
        <c:title>
          <c:tx>
            <c:rich>
              <a:bodyPr rot="-5400000" vert="horz"/>
              <a:lstStyle/>
              <a:p>
                <a:pPr>
                  <a:defRPr sz="1200"/>
                </a:pPr>
                <a:r>
                  <a:rPr lang="en-US" sz="1200"/>
                  <a:t>Gas Savings (MM Therms)</a:t>
                </a:r>
              </a:p>
            </c:rich>
          </c:tx>
          <c:layout/>
          <c:overlay val="0"/>
        </c:title>
        <c:numFmt formatCode="_(* #,##0.0_);_(* \(#,##0.0\);_(* &quot;-&quot;??_);_(@_)" sourceLinked="1"/>
        <c:majorTickMark val="none"/>
        <c:minorTickMark val="none"/>
        <c:tickLblPos val="nextTo"/>
        <c:crossAx val="49604480"/>
        <c:crosses val="autoZero"/>
        <c:crossBetween val="between"/>
      </c:valAx>
      <c:dTable>
        <c:showHorzBorder val="1"/>
        <c:showVertBorder val="1"/>
        <c:showOutline val="1"/>
        <c:showKeys val="1"/>
      </c:dTable>
    </c:plotArea>
    <c:legend>
      <c:legendPos val="r"/>
      <c:layout/>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018815" cy="1183278"/>
        </a:xfrm>
        <a:prstGeom prst="rect">
          <a:avLst/>
        </a:prstGeom>
        <a:noFill/>
        <a:ln w="3175">
          <a:solidFill>
            <a:schemeClr val="tx1"/>
          </a:solidFill>
        </a:ln>
        <a:effectLst/>
        <a:extLst>
          <a:ext uri="{C572A759-6A51-4108-AA02-DFA0A04FC94B}">
            <ma14:wrappingTextBoxFlag xmlns:lc="http://schemas.openxmlformats.org/drawingml/2006/lockedCanvas"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2</xdr:col>
      <xdr:colOff>7838803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jensen/AppData/Local/Microsoft/Windows/Temporary%20Internet%20Files/Content.Outlook/YPVZSQ72/Program%20Data%20Analysis%20-%20LGC%20-%20Phas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Home"/>
      <sheetName val="Program Analysis"/>
      <sheetName val="SB 350 Potential"/>
      <sheetName val="Reference"/>
      <sheetName val="Conservative"/>
      <sheetName val="Aggressive"/>
      <sheetName val="Graph (electricity)"/>
      <sheetName val="Graph (gas)"/>
      <sheetName val="Data Analytics"/>
      <sheetName val="Chart1"/>
      <sheetName val="Chart2"/>
      <sheetName val="Chart3"/>
      <sheetName val="Chart4"/>
      <sheetName val="Look-up"/>
      <sheetName val="BEARS Worksheet"/>
      <sheetName val="LGC Worksheet"/>
      <sheetName val="LGC Conservative"/>
      <sheetName val="GHG Assumptions"/>
    </sheetNames>
    <sheetDataSet>
      <sheetData sheetId="0"/>
      <sheetData sheetId="1"/>
      <sheetData sheetId="2"/>
      <sheetData sheetId="3">
        <row r="35">
          <cell r="G35">
            <v>2015</v>
          </cell>
        </row>
      </sheetData>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ow r="85">
          <cell r="T85">
            <v>0.25</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4"/>
  <sheetViews>
    <sheetView tabSelected="1" zoomScale="70" zoomScaleNormal="70" workbookViewId="0">
      <selection activeCell="C16" sqref="C16"/>
    </sheetView>
  </sheetViews>
  <sheetFormatPr defaultColWidth="8.85546875" defaultRowHeight="14.25" x14ac:dyDescent="0.2"/>
  <cols>
    <col min="1" max="1" width="8.85546875" style="29"/>
    <col min="2" max="2" width="20.5703125" style="29" customWidth="1"/>
    <col min="3" max="3" width="121.28515625" style="29" customWidth="1"/>
    <col min="4" max="16384" width="8.85546875" style="29"/>
  </cols>
  <sheetData>
    <row r="8" spans="2:8" ht="22.9" x14ac:dyDescent="0.4">
      <c r="B8" s="28" t="s">
        <v>61</v>
      </c>
      <c r="H8" s="24"/>
    </row>
    <row r="9" spans="2:8" ht="22.9" x14ac:dyDescent="0.4">
      <c r="B9" s="28" t="s">
        <v>62</v>
      </c>
    </row>
    <row r="10" spans="2:8" ht="22.9" x14ac:dyDescent="0.4">
      <c r="B10" s="28" t="s">
        <v>63</v>
      </c>
    </row>
    <row r="11" spans="2:8" ht="22.9" x14ac:dyDescent="0.4">
      <c r="B11" s="28"/>
    </row>
    <row r="12" spans="2:8" ht="17.45" x14ac:dyDescent="0.3">
      <c r="B12" s="30" t="s">
        <v>148</v>
      </c>
    </row>
    <row r="13" spans="2:8" ht="13.9" x14ac:dyDescent="0.25">
      <c r="B13" s="29" t="s">
        <v>64</v>
      </c>
      <c r="C13" s="89" t="s">
        <v>120</v>
      </c>
    </row>
    <row r="14" spans="2:8" ht="13.9" x14ac:dyDescent="0.25">
      <c r="B14" s="29" t="s">
        <v>65</v>
      </c>
      <c r="C14" s="29" t="s">
        <v>66</v>
      </c>
    </row>
    <row r="15" spans="2:8" ht="13.9" x14ac:dyDescent="0.25">
      <c r="B15" s="29" t="s">
        <v>67</v>
      </c>
      <c r="C15" s="29" t="s">
        <v>68</v>
      </c>
    </row>
    <row r="16" spans="2:8" x14ac:dyDescent="0.2">
      <c r="B16" s="29" t="s">
        <v>69</v>
      </c>
      <c r="C16" s="117" t="s">
        <v>151</v>
      </c>
    </row>
    <row r="27" spans="2:3" ht="27.6" customHeight="1" x14ac:dyDescent="0.25">
      <c r="B27" s="98" t="s">
        <v>70</v>
      </c>
      <c r="C27" s="99"/>
    </row>
    <row r="28" spans="2:3" ht="13.9" x14ac:dyDescent="0.25">
      <c r="B28" s="31" t="s">
        <v>71</v>
      </c>
      <c r="C28" s="32" t="s">
        <v>72</v>
      </c>
    </row>
    <row r="29" spans="2:3" ht="13.9" x14ac:dyDescent="0.25">
      <c r="B29" s="31" t="s">
        <v>73</v>
      </c>
      <c r="C29" s="32" t="s">
        <v>74</v>
      </c>
    </row>
    <row r="30" spans="2:3" ht="13.9" x14ac:dyDescent="0.25">
      <c r="B30" s="31" t="s">
        <v>57</v>
      </c>
      <c r="C30" s="32" t="s">
        <v>75</v>
      </c>
    </row>
    <row r="31" spans="2:3" ht="13.9" x14ac:dyDescent="0.25">
      <c r="B31" s="31" t="s">
        <v>56</v>
      </c>
      <c r="C31" s="32" t="s">
        <v>76</v>
      </c>
    </row>
    <row r="32" spans="2:3" ht="13.9" x14ac:dyDescent="0.25">
      <c r="B32" s="31" t="s">
        <v>57</v>
      </c>
      <c r="C32" s="32" t="s">
        <v>77</v>
      </c>
    </row>
    <row r="33" spans="2:3" ht="13.9" x14ac:dyDescent="0.25">
      <c r="B33" s="31" t="s">
        <v>78</v>
      </c>
      <c r="C33" s="84" t="s">
        <v>113</v>
      </c>
    </row>
    <row r="34" spans="2:3" ht="13.9" x14ac:dyDescent="0.25">
      <c r="B34" s="31" t="s">
        <v>79</v>
      </c>
      <c r="C34" s="84" t="s">
        <v>114</v>
      </c>
    </row>
    <row r="35" spans="2:3" ht="13.9" x14ac:dyDescent="0.25">
      <c r="B35" s="33"/>
      <c r="C35" s="34"/>
    </row>
    <row r="37" spans="2:3" ht="27.6" customHeight="1" x14ac:dyDescent="0.25">
      <c r="B37" s="98" t="s">
        <v>80</v>
      </c>
      <c r="C37" s="99" t="s">
        <v>81</v>
      </c>
    </row>
    <row r="38" spans="2:3" ht="13.9" x14ac:dyDescent="0.25">
      <c r="B38" s="31" t="s">
        <v>0</v>
      </c>
      <c r="C38" s="32" t="s">
        <v>82</v>
      </c>
    </row>
    <row r="39" spans="2:3" ht="13.9" x14ac:dyDescent="0.25">
      <c r="B39" s="31" t="s">
        <v>4</v>
      </c>
      <c r="C39" s="32" t="s">
        <v>83</v>
      </c>
    </row>
    <row r="40" spans="2:3" ht="13.9" x14ac:dyDescent="0.25">
      <c r="B40" s="31" t="s">
        <v>84</v>
      </c>
      <c r="C40" s="32" t="s">
        <v>85</v>
      </c>
    </row>
    <row r="41" spans="2:3" ht="13.9" x14ac:dyDescent="0.25">
      <c r="B41" s="90" t="s">
        <v>9</v>
      </c>
      <c r="C41" s="91" t="s">
        <v>121</v>
      </c>
    </row>
    <row r="42" spans="2:3" ht="27.6" x14ac:dyDescent="0.25">
      <c r="B42" s="31" t="s">
        <v>86</v>
      </c>
      <c r="C42" s="88" t="s">
        <v>119</v>
      </c>
    </row>
    <row r="43" spans="2:3" ht="13.9" x14ac:dyDescent="0.25">
      <c r="B43" s="31" t="s">
        <v>48</v>
      </c>
      <c r="C43" s="32" t="s">
        <v>87</v>
      </c>
    </row>
    <row r="44" spans="2:3" ht="13.9" x14ac:dyDescent="0.25">
      <c r="B44" s="31" t="s">
        <v>88</v>
      </c>
      <c r="C44" s="32" t="s">
        <v>116</v>
      </c>
    </row>
  </sheetData>
  <mergeCells count="2">
    <mergeCell ref="B27:C27"/>
    <mergeCell ref="B37:C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E43"/>
  <sheetViews>
    <sheetView topLeftCell="A16" zoomScale="85" zoomScaleNormal="85" workbookViewId="0">
      <selection activeCell="C10" sqref="C10"/>
    </sheetView>
  </sheetViews>
  <sheetFormatPr defaultColWidth="8.85546875" defaultRowHeight="15" x14ac:dyDescent="0.25"/>
  <cols>
    <col min="1" max="1" width="8.85546875" style="35"/>
    <col min="2" max="2" width="27.28515625" style="40" customWidth="1"/>
    <col min="3" max="3" width="114.7109375" style="41" customWidth="1"/>
    <col min="4" max="5" width="13.7109375" style="35" customWidth="1"/>
    <col min="6" max="16384" width="8.85546875" style="35"/>
  </cols>
  <sheetData>
    <row r="2" spans="2:5" ht="13.9" customHeight="1" x14ac:dyDescent="0.3">
      <c r="B2" s="100" t="s">
        <v>89</v>
      </c>
      <c r="C2" s="101"/>
    </row>
    <row r="3" spans="2:5" ht="14.45" x14ac:dyDescent="0.3">
      <c r="B3" s="36" t="s">
        <v>54</v>
      </c>
      <c r="C3" s="36" t="s">
        <v>9</v>
      </c>
    </row>
    <row r="4" spans="2:5" ht="14.45" x14ac:dyDescent="0.3">
      <c r="B4" s="36" t="s">
        <v>90</v>
      </c>
      <c r="C4" s="36" t="str">
        <f>VLOOKUP($C$3, 'Look-up'!$A$4:$D$20, 2, FALSE)</f>
        <v>Codes &amp; Standards</v>
      </c>
    </row>
    <row r="5" spans="2:5" ht="14.45" x14ac:dyDescent="0.3">
      <c r="B5" s="36" t="s">
        <v>51</v>
      </c>
      <c r="C5" s="36" t="str">
        <f>VLOOKUP($C$3, 'Look-up'!$A$4:$D$20, 3, FALSE)</f>
        <v>RES, NR</v>
      </c>
    </row>
    <row r="8" spans="2:5" ht="14.45" x14ac:dyDescent="0.3">
      <c r="B8" s="100" t="s">
        <v>31</v>
      </c>
      <c r="C8" s="101"/>
    </row>
    <row r="9" spans="2:5" ht="14.45" x14ac:dyDescent="0.3">
      <c r="B9" s="36" t="s">
        <v>91</v>
      </c>
      <c r="C9" s="85" t="s">
        <v>149</v>
      </c>
    </row>
    <row r="10" spans="2:5" ht="30" x14ac:dyDescent="0.25">
      <c r="B10" s="36"/>
      <c r="C10" s="37" t="s">
        <v>150</v>
      </c>
    </row>
    <row r="11" spans="2:5" ht="14.45" x14ac:dyDescent="0.3">
      <c r="B11" s="38"/>
      <c r="C11" s="86"/>
      <c r="D11" s="86"/>
      <c r="E11" s="38"/>
    </row>
    <row r="13" spans="2:5" ht="13.9" customHeight="1" x14ac:dyDescent="0.3">
      <c r="B13" s="102" t="s">
        <v>92</v>
      </c>
      <c r="C13" s="103"/>
    </row>
    <row r="14" spans="2:5" ht="14.45" x14ac:dyDescent="0.3">
      <c r="B14" s="87" t="s">
        <v>126</v>
      </c>
      <c r="C14" s="87" t="s">
        <v>129</v>
      </c>
    </row>
    <row r="15" spans="2:5" ht="14.45" x14ac:dyDescent="0.3">
      <c r="B15" s="87" t="s">
        <v>127</v>
      </c>
      <c r="C15" s="87" t="s">
        <v>130</v>
      </c>
    </row>
    <row r="16" spans="2:5" ht="14.45" x14ac:dyDescent="0.3">
      <c r="B16" s="87" t="s">
        <v>131</v>
      </c>
      <c r="C16" s="87" t="s">
        <v>128</v>
      </c>
    </row>
    <row r="17" spans="2:3" ht="14.45" x14ac:dyDescent="0.3">
      <c r="B17" s="102" t="s">
        <v>146</v>
      </c>
      <c r="C17" s="103"/>
    </row>
    <row r="18" spans="2:3" ht="14.45" x14ac:dyDescent="0.3">
      <c r="B18" s="87" t="s">
        <v>126</v>
      </c>
      <c r="C18" s="87" t="s">
        <v>139</v>
      </c>
    </row>
    <row r="19" spans="2:3" ht="14.45" x14ac:dyDescent="0.3">
      <c r="B19" s="87" t="s">
        <v>126</v>
      </c>
      <c r="C19" s="87" t="s">
        <v>140</v>
      </c>
    </row>
    <row r="20" spans="2:3" ht="14.45" x14ac:dyDescent="0.3">
      <c r="B20" s="87" t="s">
        <v>126</v>
      </c>
      <c r="C20" s="87" t="s">
        <v>141</v>
      </c>
    </row>
    <row r="21" spans="2:3" ht="14.45" x14ac:dyDescent="0.3">
      <c r="B21" s="87" t="s">
        <v>126</v>
      </c>
      <c r="C21" s="87" t="s">
        <v>142</v>
      </c>
    </row>
    <row r="22" spans="2:3" ht="14.45" x14ac:dyDescent="0.3">
      <c r="B22" s="87" t="s">
        <v>126</v>
      </c>
      <c r="C22" s="87" t="s">
        <v>143</v>
      </c>
    </row>
    <row r="23" spans="2:3" ht="14.45" x14ac:dyDescent="0.3">
      <c r="B23" s="87" t="s">
        <v>127</v>
      </c>
      <c r="C23" s="87" t="s">
        <v>144</v>
      </c>
    </row>
    <row r="24" spans="2:3" ht="14.45" x14ac:dyDescent="0.3">
      <c r="B24" s="87" t="s">
        <v>127</v>
      </c>
      <c r="C24" s="87" t="s">
        <v>145</v>
      </c>
    </row>
    <row r="25" spans="2:3" ht="14.45" x14ac:dyDescent="0.3">
      <c r="B25" s="87" t="s">
        <v>127</v>
      </c>
      <c r="C25" s="87" t="s">
        <v>147</v>
      </c>
    </row>
    <row r="28" spans="2:3" ht="14.45" x14ac:dyDescent="0.3">
      <c r="B28" s="102" t="s">
        <v>93</v>
      </c>
      <c r="C28" s="103"/>
    </row>
    <row r="29" spans="2:3" ht="14.45" x14ac:dyDescent="0.3">
      <c r="B29" s="36" t="s">
        <v>48</v>
      </c>
      <c r="C29" s="87" t="s">
        <v>115</v>
      </c>
    </row>
    <row r="30" spans="2:3" ht="14.45" x14ac:dyDescent="0.3">
      <c r="B30" s="36" t="s">
        <v>88</v>
      </c>
      <c r="C30" s="87" t="s">
        <v>115</v>
      </c>
    </row>
    <row r="33" spans="2:3" ht="14.45" x14ac:dyDescent="0.3">
      <c r="B33" s="102" t="s">
        <v>94</v>
      </c>
      <c r="C33" s="103"/>
    </row>
    <row r="34" spans="2:3" ht="14.45" x14ac:dyDescent="0.3">
      <c r="B34" s="39" t="s">
        <v>95</v>
      </c>
      <c r="C34" s="87" t="s">
        <v>135</v>
      </c>
    </row>
    <row r="35" spans="2:3" ht="14.45" x14ac:dyDescent="0.3">
      <c r="B35" s="39" t="s">
        <v>96</v>
      </c>
      <c r="C35" s="87" t="s">
        <v>134</v>
      </c>
    </row>
    <row r="36" spans="2:3" ht="14.45" x14ac:dyDescent="0.3">
      <c r="B36" s="39" t="s">
        <v>97</v>
      </c>
      <c r="C36" s="87" t="s">
        <v>134</v>
      </c>
    </row>
    <row r="37" spans="2:3" ht="28.9" x14ac:dyDescent="0.3">
      <c r="B37" s="39" t="s">
        <v>132</v>
      </c>
      <c r="C37" s="87" t="s">
        <v>133</v>
      </c>
    </row>
    <row r="40" spans="2:3" ht="14.45" x14ac:dyDescent="0.3">
      <c r="B40" s="102" t="s">
        <v>98</v>
      </c>
      <c r="C40" s="103"/>
    </row>
    <row r="41" spans="2:3" ht="43.15" x14ac:dyDescent="0.3">
      <c r="B41" s="39" t="s">
        <v>99</v>
      </c>
      <c r="C41" s="87" t="s">
        <v>136</v>
      </c>
    </row>
    <row r="42" spans="2:3" ht="28.9" x14ac:dyDescent="0.3">
      <c r="B42" s="39" t="s">
        <v>100</v>
      </c>
      <c r="C42" s="87" t="s">
        <v>137</v>
      </c>
    </row>
    <row r="43" spans="2:3" ht="45" x14ac:dyDescent="0.25">
      <c r="B43" s="39" t="s">
        <v>101</v>
      </c>
      <c r="C43" s="87" t="s">
        <v>138</v>
      </c>
    </row>
  </sheetData>
  <mergeCells count="7">
    <mergeCell ref="B2:C2"/>
    <mergeCell ref="B8:C8"/>
    <mergeCell ref="B13:C13"/>
    <mergeCell ref="B33:C33"/>
    <mergeCell ref="B40:C40"/>
    <mergeCell ref="B28:C28"/>
    <mergeCell ref="B17:C17"/>
  </mergeCells>
  <dataValidations count="1">
    <dataValidation type="list" allowBlank="1" showInputMessage="1" showErrorMessage="1" sqref="C3">
      <formula1>Programs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topLeftCell="D1" zoomScale="55" zoomScaleNormal="55" workbookViewId="0">
      <selection activeCell="G30" sqref="G30:U30"/>
    </sheetView>
  </sheetViews>
  <sheetFormatPr defaultColWidth="8.85546875" defaultRowHeight="15" x14ac:dyDescent="0.25"/>
  <cols>
    <col min="1" max="1" width="8.85546875" style="24"/>
    <col min="2" max="2" width="18.42578125" style="24" customWidth="1"/>
    <col min="3" max="3" width="26.5703125" style="24" customWidth="1"/>
    <col min="4" max="4" width="31" style="24" customWidth="1"/>
    <col min="5" max="5" width="19.5703125" style="24" customWidth="1"/>
    <col min="6" max="6" width="22.28515625" style="24" customWidth="1"/>
    <col min="7" max="11" width="13.42578125" style="24" bestFit="1" customWidth="1"/>
    <col min="12" max="21" width="14.7109375" style="24" customWidth="1"/>
    <col min="22" max="22" width="8.85546875" style="24"/>
    <col min="23" max="23" width="14" style="24" customWidth="1"/>
    <col min="24" max="24" width="39.140625" style="24" customWidth="1"/>
    <col min="25" max="25" width="12.28515625" style="24" customWidth="1"/>
    <col min="26" max="16384" width="8.85546875" style="24"/>
  </cols>
  <sheetData>
    <row r="1" spans="2:28" ht="23.45" x14ac:dyDescent="0.45">
      <c r="B1" s="42" t="s">
        <v>26</v>
      </c>
      <c r="C1" s="42" t="str">
        <f>'Program Analysis'!C3</f>
        <v>Title 24</v>
      </c>
      <c r="D1" s="25"/>
    </row>
    <row r="2" spans="2:28" ht="23.45" x14ac:dyDescent="0.45">
      <c r="B2" s="42" t="s">
        <v>102</v>
      </c>
      <c r="C2" s="42" t="s">
        <v>103</v>
      </c>
      <c r="D2" s="25"/>
    </row>
    <row r="4" spans="2:28" s="1" customFormat="1" ht="15.6" x14ac:dyDescent="0.3">
      <c r="B4" s="16"/>
      <c r="G4" s="7"/>
      <c r="H4" s="7"/>
      <c r="I4" s="7"/>
      <c r="J4" s="7"/>
      <c r="K4" s="7"/>
      <c r="L4" s="7"/>
      <c r="M4" s="7"/>
      <c r="N4" s="7"/>
      <c r="O4" s="7"/>
      <c r="P4" s="7"/>
      <c r="Q4" s="7"/>
      <c r="R4" s="7"/>
      <c r="S4" s="7"/>
      <c r="T4" s="7"/>
      <c r="U4" s="7"/>
    </row>
    <row r="5" spans="2:28" s="1" customFormat="1" thickBot="1" x14ac:dyDescent="0.35">
      <c r="G5" s="7"/>
      <c r="H5" s="7"/>
      <c r="I5" s="7"/>
      <c r="J5" s="7"/>
      <c r="K5" s="7"/>
      <c r="L5" s="7"/>
      <c r="M5" s="7"/>
      <c r="N5" s="7"/>
      <c r="O5" s="7"/>
      <c r="P5" s="7"/>
      <c r="Q5" s="7"/>
      <c r="R5" s="7"/>
      <c r="S5" s="7"/>
      <c r="T5" s="7"/>
      <c r="U5" s="7"/>
    </row>
    <row r="6" spans="2:28" ht="24" thickBot="1" x14ac:dyDescent="0.5">
      <c r="B6" s="111" t="s">
        <v>88</v>
      </c>
      <c r="C6" s="112"/>
      <c r="D6" s="112"/>
      <c r="E6" s="112"/>
      <c r="F6" s="112"/>
      <c r="G6" s="112"/>
      <c r="H6" s="112"/>
      <c r="I6" s="112"/>
      <c r="J6" s="112"/>
      <c r="K6" s="112"/>
      <c r="L6" s="112"/>
      <c r="M6" s="112"/>
      <c r="N6" s="112"/>
      <c r="O6" s="112"/>
      <c r="P6" s="112"/>
      <c r="Q6" s="112"/>
      <c r="R6" s="112"/>
      <c r="S6" s="112"/>
      <c r="T6" s="112"/>
      <c r="U6" s="113"/>
      <c r="V6" s="25"/>
      <c r="W6" s="25"/>
    </row>
    <row r="7" spans="2:28" s="6" customFormat="1" ht="18.600000000000001" thickBot="1" x14ac:dyDescent="0.4">
      <c r="B7" s="43" t="s">
        <v>1</v>
      </c>
      <c r="C7" s="44" t="s">
        <v>12</v>
      </c>
      <c r="D7" s="44" t="s">
        <v>3</v>
      </c>
      <c r="E7" s="44" t="s">
        <v>55</v>
      </c>
      <c r="F7" s="45" t="s">
        <v>34</v>
      </c>
      <c r="G7" s="44">
        <v>2015</v>
      </c>
      <c r="H7" s="44">
        <v>2016</v>
      </c>
      <c r="I7" s="44">
        <v>2017</v>
      </c>
      <c r="J7" s="44">
        <v>2018</v>
      </c>
      <c r="K7" s="44">
        <v>2019</v>
      </c>
      <c r="L7" s="44">
        <v>2020</v>
      </c>
      <c r="M7" s="44">
        <v>2021</v>
      </c>
      <c r="N7" s="44">
        <v>2022</v>
      </c>
      <c r="O7" s="44">
        <v>2023</v>
      </c>
      <c r="P7" s="44">
        <v>2024</v>
      </c>
      <c r="Q7" s="44">
        <v>2025</v>
      </c>
      <c r="R7" s="44">
        <v>2026</v>
      </c>
      <c r="S7" s="44">
        <v>2027</v>
      </c>
      <c r="T7" s="44">
        <v>2028</v>
      </c>
      <c r="U7" s="46">
        <v>2029</v>
      </c>
      <c r="V7" s="13"/>
      <c r="W7" s="13"/>
      <c r="Y7" s="24"/>
      <c r="AA7" s="10"/>
      <c r="AB7" s="10"/>
    </row>
    <row r="8" spans="2:28" s="6" customFormat="1" ht="18" x14ac:dyDescent="0.35">
      <c r="B8" s="47" t="s">
        <v>35</v>
      </c>
      <c r="C8" s="48"/>
      <c r="D8" s="48"/>
      <c r="E8" s="48"/>
      <c r="F8" s="48"/>
      <c r="G8" s="107" t="s">
        <v>59</v>
      </c>
      <c r="H8" s="107"/>
      <c r="I8" s="107"/>
      <c r="J8" s="107"/>
      <c r="K8" s="107"/>
      <c r="L8" s="107"/>
      <c r="M8" s="107"/>
      <c r="N8" s="107"/>
      <c r="O8" s="107"/>
      <c r="P8" s="107"/>
      <c r="Q8" s="107"/>
      <c r="R8" s="107"/>
      <c r="S8" s="107"/>
      <c r="T8" s="107"/>
      <c r="U8" s="108"/>
      <c r="V8" s="13"/>
      <c r="W8" s="13"/>
      <c r="AA8" s="10"/>
      <c r="AB8" s="10"/>
    </row>
    <row r="9" spans="2:28" ht="14.45" customHeight="1" x14ac:dyDescent="0.25">
      <c r="B9" s="14" t="str">
        <f>VLOOKUP($C$1, 'Look-up'!$A$4:$D$20, 4, FALSE)</f>
        <v>CEC</v>
      </c>
      <c r="C9" s="5" t="str">
        <f>VLOOKUP($C$1, 'Look-up'!$A$4:$D$20, 2, FALSE)</f>
        <v>Codes &amp; Standards</v>
      </c>
      <c r="D9" s="5" t="str">
        <f>VLOOKUP($C$1, 'Look-up'!$A$4:$D$20, 1, FALSE)</f>
        <v>Title 24</v>
      </c>
      <c r="E9" s="5" t="s">
        <v>56</v>
      </c>
      <c r="F9" s="8" t="s">
        <v>0</v>
      </c>
      <c r="G9" s="49">
        <v>0</v>
      </c>
      <c r="H9" s="49">
        <v>0</v>
      </c>
      <c r="I9" s="49">
        <v>-7.5684611040063281</v>
      </c>
      <c r="J9" s="49">
        <v>56.811035971185717</v>
      </c>
      <c r="K9" s="49">
        <v>133.0486112337818</v>
      </c>
      <c r="L9" s="49">
        <v>329.09503975430675</v>
      </c>
      <c r="M9" s="49">
        <v>616.7547857392409</v>
      </c>
      <c r="N9" s="49">
        <v>892.21547525564347</v>
      </c>
      <c r="O9" s="49">
        <v>1218.0198904928234</v>
      </c>
      <c r="P9" s="49">
        <v>1547.7735567078098</v>
      </c>
      <c r="Q9" s="49">
        <v>1885.1524705120662</v>
      </c>
      <c r="R9" s="49">
        <v>2281.7880349072184</v>
      </c>
      <c r="S9" s="49">
        <v>2680.2788298466326</v>
      </c>
      <c r="T9" s="49">
        <v>3080.2144293069264</v>
      </c>
      <c r="U9" s="50">
        <v>3668.7792553332692</v>
      </c>
      <c r="V9" s="15"/>
      <c r="W9" s="25"/>
      <c r="AA9" s="4"/>
      <c r="AB9" s="4"/>
    </row>
    <row r="10" spans="2:28" x14ac:dyDescent="0.25">
      <c r="B10" s="51" t="str">
        <f t="shared" ref="B10:D11" si="0">B$9</f>
        <v>CEC</v>
      </c>
      <c r="C10" s="52" t="str">
        <f t="shared" si="0"/>
        <v>Codes &amp; Standards</v>
      </c>
      <c r="D10" s="52" t="str">
        <f t="shared" si="0"/>
        <v>Title 24</v>
      </c>
      <c r="E10" s="52" t="s">
        <v>57</v>
      </c>
      <c r="F10" s="8" t="str">
        <f>F9</f>
        <v>GWh</v>
      </c>
      <c r="G10" s="49">
        <v>0</v>
      </c>
      <c r="H10" s="49">
        <v>0</v>
      </c>
      <c r="I10" s="49">
        <v>34.852756551599697</v>
      </c>
      <c r="J10" s="49">
        <v>141.65347128239779</v>
      </c>
      <c r="K10" s="49">
        <v>260.3122642006</v>
      </c>
      <c r="L10" s="49">
        <v>498.77991037673087</v>
      </c>
      <c r="M10" s="49">
        <v>828.8608740172707</v>
      </c>
      <c r="N10" s="49">
        <v>1146.7427811892799</v>
      </c>
      <c r="O10" s="49">
        <v>1514.9684140820659</v>
      </c>
      <c r="P10" s="49">
        <v>1887.143297952658</v>
      </c>
      <c r="Q10" s="49">
        <v>2266.9434294125203</v>
      </c>
      <c r="R10" s="49">
        <v>2706.000211463278</v>
      </c>
      <c r="S10" s="49">
        <v>3146.9122240583006</v>
      </c>
      <c r="T10" s="49">
        <v>3589.2690411741992</v>
      </c>
      <c r="U10" s="50">
        <v>4220.2550848561459</v>
      </c>
      <c r="V10" s="25"/>
      <c r="W10" s="25"/>
    </row>
    <row r="11" spans="2:28" x14ac:dyDescent="0.25">
      <c r="B11" s="51" t="str">
        <f t="shared" si="0"/>
        <v>CEC</v>
      </c>
      <c r="C11" s="52" t="str">
        <f t="shared" si="0"/>
        <v>Codes &amp; Standards</v>
      </c>
      <c r="D11" s="52" t="str">
        <f t="shared" si="0"/>
        <v>Title 24</v>
      </c>
      <c r="E11" s="52" t="s">
        <v>58</v>
      </c>
      <c r="F11" s="8" t="str">
        <f>F10</f>
        <v>GWh</v>
      </c>
      <c r="G11" s="49">
        <v>0</v>
      </c>
      <c r="H11" s="49">
        <v>0</v>
      </c>
      <c r="I11" s="49">
        <v>157.54042490114384</v>
      </c>
      <c r="J11" s="49">
        <v>387.02880798148607</v>
      </c>
      <c r="K11" s="49">
        <v>628.37526924923202</v>
      </c>
      <c r="L11" s="49">
        <v>989.53058377490743</v>
      </c>
      <c r="M11" s="49">
        <v>1442.2992157649915</v>
      </c>
      <c r="N11" s="49">
        <v>1882.8687912865439</v>
      </c>
      <c r="O11" s="49">
        <v>2373.7820925288738</v>
      </c>
      <c r="P11" s="49">
        <v>2868.6446447490111</v>
      </c>
      <c r="Q11" s="49">
        <v>3371.1324445584178</v>
      </c>
      <c r="R11" s="49">
        <v>3932.8768949587193</v>
      </c>
      <c r="S11" s="49">
        <v>4496.4765759032834</v>
      </c>
      <c r="T11" s="49">
        <v>5061.5210613687268</v>
      </c>
      <c r="U11" s="50">
        <v>5815.1947734002179</v>
      </c>
      <c r="V11" s="25"/>
      <c r="W11" s="25"/>
    </row>
    <row r="12" spans="2:28" ht="14.45" x14ac:dyDescent="0.3">
      <c r="B12" s="53"/>
      <c r="C12" s="49"/>
      <c r="D12" s="49"/>
      <c r="E12" s="49"/>
      <c r="F12" s="54"/>
      <c r="G12" s="49"/>
      <c r="H12" s="49"/>
      <c r="I12" s="49"/>
      <c r="J12" s="49"/>
      <c r="K12" s="49"/>
      <c r="L12" s="49"/>
      <c r="M12" s="49"/>
      <c r="N12" s="49"/>
      <c r="O12" s="49"/>
      <c r="P12" s="49"/>
      <c r="Q12" s="49"/>
      <c r="R12" s="49"/>
      <c r="S12" s="49"/>
      <c r="T12" s="49"/>
      <c r="U12" s="50"/>
      <c r="V12" s="25"/>
      <c r="W12" s="25"/>
    </row>
    <row r="13" spans="2:28" s="6" customFormat="1" ht="18" x14ac:dyDescent="0.35">
      <c r="B13" s="55" t="s">
        <v>36</v>
      </c>
      <c r="C13" s="56"/>
      <c r="D13" s="56"/>
      <c r="E13" s="56"/>
      <c r="F13" s="57"/>
      <c r="G13" s="109" t="s">
        <v>60</v>
      </c>
      <c r="H13" s="109"/>
      <c r="I13" s="109"/>
      <c r="J13" s="109"/>
      <c r="K13" s="109"/>
      <c r="L13" s="109"/>
      <c r="M13" s="109"/>
      <c r="N13" s="109"/>
      <c r="O13" s="109"/>
      <c r="P13" s="109"/>
      <c r="Q13" s="109"/>
      <c r="R13" s="109"/>
      <c r="S13" s="109"/>
      <c r="T13" s="109"/>
      <c r="U13" s="110"/>
      <c r="V13" s="13"/>
      <c r="W13" s="13"/>
      <c r="AA13" s="10"/>
      <c r="AB13" s="10"/>
    </row>
    <row r="14" spans="2:28" ht="14.45" customHeight="1" x14ac:dyDescent="0.25">
      <c r="B14" s="51" t="str">
        <f>'SB 350 Potential'!B$9</f>
        <v>CEC</v>
      </c>
      <c r="C14" s="52" t="str">
        <f>'SB 350 Potential'!C$9</f>
        <v>Codes &amp; Standards</v>
      </c>
      <c r="D14" s="52" t="str">
        <f>'SB 350 Potential'!D$9</f>
        <v>Title 24</v>
      </c>
      <c r="E14" s="5" t="s">
        <v>56</v>
      </c>
      <c r="F14" s="54" t="s">
        <v>4</v>
      </c>
      <c r="G14" s="49">
        <v>0</v>
      </c>
      <c r="H14" s="49">
        <v>0</v>
      </c>
      <c r="I14" s="49">
        <v>8.8535358114465783</v>
      </c>
      <c r="J14" s="49">
        <v>17.621842751618814</v>
      </c>
      <c r="K14" s="49">
        <v>26.50019639121717</v>
      </c>
      <c r="L14" s="49">
        <v>36.886461772976347</v>
      </c>
      <c r="M14" s="49">
        <v>47.615625339332389</v>
      </c>
      <c r="N14" s="49">
        <v>58.453307244984302</v>
      </c>
      <c r="O14" s="49">
        <v>70.117090050934721</v>
      </c>
      <c r="P14" s="49">
        <v>81.811255038586992</v>
      </c>
      <c r="Q14" s="49">
        <v>93.508146055618226</v>
      </c>
      <c r="R14" s="49">
        <v>105.87480630436619</v>
      </c>
      <c r="S14" s="49">
        <v>118.25470684403368</v>
      </c>
      <c r="T14" s="49">
        <v>130.64457159760008</v>
      </c>
      <c r="U14" s="50">
        <v>144.12269285846097</v>
      </c>
      <c r="V14" s="15"/>
      <c r="W14" s="25"/>
      <c r="AA14" s="4"/>
      <c r="AB14" s="4"/>
    </row>
    <row r="15" spans="2:28" x14ac:dyDescent="0.25">
      <c r="B15" s="51" t="str">
        <f>'SB 350 Potential'!B$9</f>
        <v>CEC</v>
      </c>
      <c r="C15" s="52" t="str">
        <f>'SB 350 Potential'!C$9</f>
        <v>Codes &amp; Standards</v>
      </c>
      <c r="D15" s="52" t="str">
        <f>'SB 350 Potential'!D$9</f>
        <v>Title 24</v>
      </c>
      <c r="E15" s="52" t="s">
        <v>57</v>
      </c>
      <c r="F15" s="54" t="str">
        <f t="shared" ref="F15:F16" si="1">F14</f>
        <v>MM Therms</v>
      </c>
      <c r="G15" s="49">
        <v>0</v>
      </c>
      <c r="H15" s="49">
        <v>0</v>
      </c>
      <c r="I15" s="49">
        <v>10.27299098399112</v>
      </c>
      <c r="J15" s="49">
        <v>20.460753096707897</v>
      </c>
      <c r="K15" s="49">
        <v>30.75856190885079</v>
      </c>
      <c r="L15" s="49">
        <v>42.564282463154512</v>
      </c>
      <c r="M15" s="49">
        <v>54.712901202055086</v>
      </c>
      <c r="N15" s="49">
        <v>66.970038280251543</v>
      </c>
      <c r="O15" s="49">
        <v>80.053276258746521</v>
      </c>
      <c r="P15" s="49">
        <v>93.166896418943324</v>
      </c>
      <c r="Q15" s="49">
        <v>106.28324260851909</v>
      </c>
      <c r="R15" s="49">
        <v>120.06935802981158</v>
      </c>
      <c r="S15" s="49">
        <v>133.86871374202357</v>
      </c>
      <c r="T15" s="49">
        <v>147.67803366813456</v>
      </c>
      <c r="U15" s="50">
        <v>162.57561010153998</v>
      </c>
      <c r="V15" s="25"/>
      <c r="W15" s="25"/>
    </row>
    <row r="16" spans="2:28" ht="15.75" thickBot="1" x14ac:dyDescent="0.3">
      <c r="B16" s="58" t="str">
        <f>'SB 350 Potential'!B$9</f>
        <v>CEC</v>
      </c>
      <c r="C16" s="59" t="str">
        <f>'SB 350 Potential'!C$9</f>
        <v>Codes &amp; Standards</v>
      </c>
      <c r="D16" s="59" t="str">
        <f>'SB 350 Potential'!D$9</f>
        <v>Title 24</v>
      </c>
      <c r="E16" s="59" t="s">
        <v>58</v>
      </c>
      <c r="F16" s="60" t="str">
        <f t="shared" si="1"/>
        <v>MM Therms</v>
      </c>
      <c r="G16" s="61">
        <v>0</v>
      </c>
      <c r="H16" s="61">
        <v>0</v>
      </c>
      <c r="I16" s="61">
        <v>14.417497920709586</v>
      </c>
      <c r="J16" s="61">
        <v>28.74976697014483</v>
      </c>
      <c r="K16" s="61">
        <v>43.192082719006173</v>
      </c>
      <c r="L16" s="61">
        <v>59.142310210028377</v>
      </c>
      <c r="M16" s="61">
        <v>75.435435885647436</v>
      </c>
      <c r="N16" s="61">
        <v>91.837079900562316</v>
      </c>
      <c r="O16" s="61">
        <v>109.06482481577579</v>
      </c>
      <c r="P16" s="61">
        <v>126.32295191269104</v>
      </c>
      <c r="Q16" s="61">
        <v>143.58380503898525</v>
      </c>
      <c r="R16" s="61">
        <v>161.51442739699627</v>
      </c>
      <c r="S16" s="61">
        <v>179.45829004592676</v>
      </c>
      <c r="T16" s="61">
        <v>197.4121169087561</v>
      </c>
      <c r="U16" s="62">
        <v>216.45420027888005</v>
      </c>
      <c r="V16" s="25"/>
      <c r="W16" s="25"/>
    </row>
    <row r="17" spans="2:28" ht="14.45" x14ac:dyDescent="0.3">
      <c r="B17" s="63"/>
      <c r="C17" s="63"/>
      <c r="D17" s="63"/>
      <c r="E17" s="63"/>
      <c r="F17" s="63"/>
      <c r="G17" s="63"/>
      <c r="H17" s="63"/>
      <c r="I17" s="63"/>
      <c r="J17" s="63"/>
      <c r="K17" s="63"/>
      <c r="L17" s="63"/>
      <c r="M17" s="63"/>
      <c r="N17" s="63"/>
      <c r="O17" s="63"/>
      <c r="P17" s="63"/>
      <c r="Q17" s="63"/>
      <c r="R17" s="63"/>
      <c r="S17" s="63"/>
      <c r="T17" s="63"/>
      <c r="U17" s="63"/>
      <c r="V17" s="25"/>
      <c r="W17" s="25"/>
    </row>
    <row r="18" spans="2:28" ht="14.45" x14ac:dyDescent="0.3">
      <c r="B18" s="63"/>
      <c r="C18" s="63"/>
      <c r="D18" s="63"/>
      <c r="E18" s="63"/>
      <c r="F18" s="63"/>
      <c r="G18" s="63"/>
      <c r="H18" s="63"/>
      <c r="I18" s="63"/>
      <c r="J18" s="63"/>
      <c r="K18" s="63"/>
      <c r="L18" s="63"/>
      <c r="M18" s="63"/>
      <c r="N18" s="63"/>
      <c r="O18" s="63"/>
      <c r="P18" s="63"/>
      <c r="Q18" s="63"/>
      <c r="R18" s="63"/>
      <c r="S18" s="63"/>
      <c r="T18" s="63"/>
      <c r="U18" s="63"/>
      <c r="V18" s="25"/>
      <c r="W18" s="25"/>
    </row>
    <row r="19" spans="2:28" thickBot="1" x14ac:dyDescent="0.35">
      <c r="B19" s="63"/>
      <c r="C19" s="63"/>
      <c r="D19" s="63"/>
      <c r="E19" s="63"/>
      <c r="F19" s="63"/>
      <c r="G19" s="63"/>
      <c r="H19" s="63"/>
      <c r="I19" s="63"/>
      <c r="J19" s="63"/>
      <c r="K19" s="63"/>
      <c r="L19" s="63"/>
      <c r="M19" s="63"/>
      <c r="N19" s="63"/>
      <c r="O19" s="63"/>
      <c r="P19" s="63"/>
      <c r="Q19" s="63"/>
      <c r="R19" s="63"/>
      <c r="S19" s="63"/>
      <c r="T19" s="63"/>
      <c r="U19" s="63"/>
      <c r="V19" s="25"/>
      <c r="W19" s="25"/>
    </row>
    <row r="20" spans="2:28" ht="24" thickBot="1" x14ac:dyDescent="0.5">
      <c r="B20" s="114" t="s">
        <v>104</v>
      </c>
      <c r="C20" s="115"/>
      <c r="D20" s="115"/>
      <c r="E20" s="115"/>
      <c r="F20" s="115"/>
      <c r="G20" s="115"/>
      <c r="H20" s="115"/>
      <c r="I20" s="115"/>
      <c r="J20" s="115"/>
      <c r="K20" s="115"/>
      <c r="L20" s="115"/>
      <c r="M20" s="115"/>
      <c r="N20" s="115"/>
      <c r="O20" s="115"/>
      <c r="P20" s="115"/>
      <c r="Q20" s="115"/>
      <c r="R20" s="115"/>
      <c r="S20" s="115"/>
      <c r="T20" s="115"/>
      <c r="U20" s="116"/>
      <c r="V20" s="25"/>
      <c r="W20" s="25"/>
    </row>
    <row r="21" spans="2:28" s="6" customFormat="1" ht="18.600000000000001" thickBot="1" x14ac:dyDescent="0.4">
      <c r="B21" s="64" t="s">
        <v>1</v>
      </c>
      <c r="C21" s="65" t="s">
        <v>12</v>
      </c>
      <c r="D21" s="65" t="s">
        <v>3</v>
      </c>
      <c r="E21" s="65" t="s">
        <v>55</v>
      </c>
      <c r="F21" s="66" t="s">
        <v>34</v>
      </c>
      <c r="G21" s="67">
        <v>2015</v>
      </c>
      <c r="H21" s="67">
        <v>2016</v>
      </c>
      <c r="I21" s="67">
        <v>2017</v>
      </c>
      <c r="J21" s="67">
        <v>2018</v>
      </c>
      <c r="K21" s="67">
        <v>2019</v>
      </c>
      <c r="L21" s="67">
        <v>2020</v>
      </c>
      <c r="M21" s="67">
        <v>2021</v>
      </c>
      <c r="N21" s="67">
        <v>2022</v>
      </c>
      <c r="O21" s="67">
        <v>2023</v>
      </c>
      <c r="P21" s="67">
        <v>2024</v>
      </c>
      <c r="Q21" s="67">
        <v>2025</v>
      </c>
      <c r="R21" s="67">
        <v>2026</v>
      </c>
      <c r="S21" s="67">
        <v>2027</v>
      </c>
      <c r="T21" s="67">
        <v>2028</v>
      </c>
      <c r="U21" s="68">
        <v>2029</v>
      </c>
      <c r="V21" s="13"/>
      <c r="W21" s="13"/>
      <c r="Y21" s="24"/>
      <c r="AA21" s="10"/>
      <c r="AB21" s="10"/>
    </row>
    <row r="22" spans="2:28" s="6" customFormat="1" ht="18" x14ac:dyDescent="0.35">
      <c r="B22" s="69" t="s">
        <v>35</v>
      </c>
      <c r="C22" s="27"/>
      <c r="D22" s="27"/>
      <c r="E22" s="27"/>
      <c r="F22" s="27"/>
      <c r="G22" s="107" t="s">
        <v>59</v>
      </c>
      <c r="H22" s="107"/>
      <c r="I22" s="107"/>
      <c r="J22" s="107"/>
      <c r="K22" s="107"/>
      <c r="L22" s="107"/>
      <c r="M22" s="107"/>
      <c r="N22" s="107"/>
      <c r="O22" s="107"/>
      <c r="P22" s="107"/>
      <c r="Q22" s="107"/>
      <c r="R22" s="107"/>
      <c r="S22" s="107"/>
      <c r="T22" s="107"/>
      <c r="U22" s="108"/>
      <c r="V22" s="13"/>
      <c r="W22" s="13"/>
      <c r="AA22" s="10"/>
      <c r="AB22" s="10"/>
    </row>
    <row r="23" spans="2:28" ht="14.45" customHeight="1" x14ac:dyDescent="0.25">
      <c r="B23" s="51" t="str">
        <f>'SB 350 Potential'!B$9</f>
        <v>CEC</v>
      </c>
      <c r="C23" s="52" t="str">
        <f>'SB 350 Potential'!C$9</f>
        <v>Codes &amp; Standards</v>
      </c>
      <c r="D23" s="52" t="str">
        <f>'SB 350 Potential'!D$9</f>
        <v>Title 24</v>
      </c>
      <c r="E23" s="5" t="s">
        <v>56</v>
      </c>
      <c r="F23" s="8" t="s">
        <v>0</v>
      </c>
      <c r="G23" s="49">
        <v>0</v>
      </c>
      <c r="H23" s="49">
        <v>0</v>
      </c>
      <c r="I23" s="49">
        <v>86.33940587826865</v>
      </c>
      <c r="J23" s="49">
        <v>184.28707078790643</v>
      </c>
      <c r="K23" s="49">
        <v>282.06196014493537</v>
      </c>
      <c r="L23" s="49">
        <v>416.49284504437372</v>
      </c>
      <c r="M23" s="49">
        <v>587.18670232110435</v>
      </c>
      <c r="N23" s="49">
        <v>757.6784719587605</v>
      </c>
      <c r="O23" s="49">
        <v>927.96677652332812</v>
      </c>
      <c r="P23" s="49">
        <v>1098.0566307484917</v>
      </c>
      <c r="Q23" s="49">
        <v>1267.95786776727</v>
      </c>
      <c r="R23" s="49">
        <v>1437.6836499663759</v>
      </c>
      <c r="S23" s="49">
        <v>1607.2491537963629</v>
      </c>
      <c r="T23" s="49">
        <v>1776.6704777690431</v>
      </c>
      <c r="U23" s="50">
        <v>1945.9637894859484</v>
      </c>
      <c r="V23" s="15"/>
      <c r="W23" s="25"/>
      <c r="AA23" s="4"/>
      <c r="AB23" s="4"/>
    </row>
    <row r="24" spans="2:28" x14ac:dyDescent="0.25">
      <c r="B24" s="51" t="str">
        <f>'SB 350 Potential'!B$9</f>
        <v>CEC</v>
      </c>
      <c r="C24" s="52" t="str">
        <f>'SB 350 Potential'!C$9</f>
        <v>Codes &amp; Standards</v>
      </c>
      <c r="D24" s="52" t="str">
        <f>'SB 350 Potential'!D$9</f>
        <v>Title 24</v>
      </c>
      <c r="E24" s="52" t="s">
        <v>57</v>
      </c>
      <c r="F24" s="8" t="str">
        <f t="shared" ref="F24:F25" si="2">F23</f>
        <v>GWh</v>
      </c>
      <c r="G24" s="49">
        <v>0</v>
      </c>
      <c r="H24" s="49">
        <v>0</v>
      </c>
      <c r="I24" s="49">
        <v>122.66686227319708</v>
      </c>
      <c r="J24" s="49">
        <v>256.94198357776327</v>
      </c>
      <c r="K24" s="49">
        <v>391.04432932972071</v>
      </c>
      <c r="L24" s="49">
        <v>561.80267062408745</v>
      </c>
      <c r="M24" s="49">
        <v>768.82398429574675</v>
      </c>
      <c r="N24" s="49">
        <v>975.64321032833118</v>
      </c>
      <c r="O24" s="49">
        <v>1182.2589712878273</v>
      </c>
      <c r="P24" s="49">
        <v>1388.676281907919</v>
      </c>
      <c r="Q24" s="49">
        <v>1594.9049753216261</v>
      </c>
      <c r="R24" s="49">
        <v>1800.9582139156607</v>
      </c>
      <c r="S24" s="49">
        <v>2006.8511741405759</v>
      </c>
      <c r="T24" s="49">
        <v>2212.5999545081845</v>
      </c>
      <c r="U24" s="50">
        <v>2418.2207226200185</v>
      </c>
      <c r="V24" s="25"/>
      <c r="W24" s="25"/>
    </row>
    <row r="25" spans="2:28" x14ac:dyDescent="0.25">
      <c r="B25" s="51" t="str">
        <f>'SB 350 Potential'!B$9</f>
        <v>CEC</v>
      </c>
      <c r="C25" s="52" t="str">
        <f>'SB 350 Potential'!C$9</f>
        <v>Codes &amp; Standards</v>
      </c>
      <c r="D25" s="52" t="str">
        <f>'SB 350 Potential'!D$9</f>
        <v>Title 24</v>
      </c>
      <c r="E25" s="52" t="s">
        <v>58</v>
      </c>
      <c r="F25" s="8" t="str">
        <f t="shared" si="2"/>
        <v>GWh</v>
      </c>
      <c r="G25" s="49">
        <v>0</v>
      </c>
      <c r="H25" s="49">
        <v>0</v>
      </c>
      <c r="I25" s="49">
        <v>171.85891766556253</v>
      </c>
      <c r="J25" s="49">
        <v>355.32609436249419</v>
      </c>
      <c r="K25" s="49">
        <v>538.62049550681695</v>
      </c>
      <c r="L25" s="49">
        <v>758.5708921935493</v>
      </c>
      <c r="M25" s="49">
        <v>1014.7842612575737</v>
      </c>
      <c r="N25" s="49">
        <v>1270.7955426825235</v>
      </c>
      <c r="O25" s="49">
        <v>1526.603359034385</v>
      </c>
      <c r="P25" s="49">
        <v>1782.2127250468429</v>
      </c>
      <c r="Q25" s="49">
        <v>2037.6334738529144</v>
      </c>
      <c r="R25" s="49">
        <v>2292.8787678393146</v>
      </c>
      <c r="S25" s="49">
        <v>2547.9637834565951</v>
      </c>
      <c r="T25" s="49">
        <v>2802.9046192165692</v>
      </c>
      <c r="U25" s="50">
        <v>3057.7174427207688</v>
      </c>
      <c r="V25" s="25"/>
      <c r="W25" s="25"/>
    </row>
    <row r="26" spans="2:28" ht="14.45" x14ac:dyDescent="0.3">
      <c r="B26" s="51"/>
      <c r="C26" s="52"/>
      <c r="D26" s="52"/>
      <c r="E26" s="52"/>
      <c r="F26" s="70"/>
      <c r="G26" s="49"/>
      <c r="H26" s="49"/>
      <c r="I26" s="49"/>
      <c r="J26" s="49"/>
      <c r="K26" s="49"/>
      <c r="L26" s="49"/>
      <c r="M26" s="49"/>
      <c r="N26" s="49"/>
      <c r="O26" s="49"/>
      <c r="P26" s="49"/>
      <c r="Q26" s="49"/>
      <c r="R26" s="49"/>
      <c r="S26" s="49"/>
      <c r="T26" s="49"/>
      <c r="U26" s="50"/>
      <c r="V26" s="25"/>
      <c r="W26" s="25"/>
    </row>
    <row r="27" spans="2:28" s="6" customFormat="1" ht="18" x14ac:dyDescent="0.35">
      <c r="B27" s="71" t="s">
        <v>36</v>
      </c>
      <c r="C27" s="12"/>
      <c r="D27" s="12"/>
      <c r="E27" s="12"/>
      <c r="F27" s="72"/>
      <c r="G27" s="109" t="s">
        <v>60</v>
      </c>
      <c r="H27" s="109"/>
      <c r="I27" s="109"/>
      <c r="J27" s="109"/>
      <c r="K27" s="109"/>
      <c r="L27" s="109"/>
      <c r="M27" s="109"/>
      <c r="N27" s="109"/>
      <c r="O27" s="109"/>
      <c r="P27" s="109"/>
      <c r="Q27" s="109"/>
      <c r="R27" s="109"/>
      <c r="S27" s="109"/>
      <c r="T27" s="109"/>
      <c r="U27" s="110"/>
      <c r="V27" s="13"/>
      <c r="W27" s="13"/>
      <c r="AA27" s="10"/>
      <c r="AB27" s="10"/>
    </row>
    <row r="28" spans="2:28" ht="14.45" customHeight="1" x14ac:dyDescent="0.25">
      <c r="B28" s="51" t="str">
        <f>'SB 350 Potential'!B$9</f>
        <v>CEC</v>
      </c>
      <c r="C28" s="52" t="str">
        <f>'SB 350 Potential'!C$9</f>
        <v>Codes &amp; Standards</v>
      </c>
      <c r="D28" s="52" t="str">
        <f>'SB 350 Potential'!D$9</f>
        <v>Title 24</v>
      </c>
      <c r="E28" s="5" t="str">
        <f t="shared" ref="E28:E30" si="3">E23</f>
        <v>Conservative</v>
      </c>
      <c r="F28" s="8" t="s">
        <v>4</v>
      </c>
      <c r="G28" s="49">
        <v>0</v>
      </c>
      <c r="H28" s="49">
        <v>0</v>
      </c>
      <c r="I28" s="49">
        <v>8.692260859606348</v>
      </c>
      <c r="J28" s="49">
        <v>18.930698670077049</v>
      </c>
      <c r="K28" s="49">
        <v>29.139432539446567</v>
      </c>
      <c r="L28" s="49">
        <v>45.270925781606877</v>
      </c>
      <c r="M28" s="49">
        <v>67.260718203672127</v>
      </c>
      <c r="N28" s="49">
        <v>89.01441458266973</v>
      </c>
      <c r="O28" s="49">
        <v>110.737509402097</v>
      </c>
      <c r="P28" s="49">
        <v>132.43146308332615</v>
      </c>
      <c r="Q28" s="49">
        <v>154.09820442942262</v>
      </c>
      <c r="R28" s="49">
        <v>175.73996663951317</v>
      </c>
      <c r="S28" s="49">
        <v>197.35914163459904</v>
      </c>
      <c r="T28" s="49">
        <v>218.95815882625811</v>
      </c>
      <c r="U28" s="50">
        <v>240.53939084629866</v>
      </c>
      <c r="V28" s="15"/>
      <c r="W28" s="25"/>
      <c r="AA28" s="4"/>
      <c r="AB28" s="4"/>
    </row>
    <row r="29" spans="2:28" x14ac:dyDescent="0.25">
      <c r="B29" s="51" t="str">
        <f>'SB 350 Potential'!B$9</f>
        <v>CEC</v>
      </c>
      <c r="C29" s="52" t="str">
        <f>'SB 350 Potential'!C$9</f>
        <v>Codes &amp; Standards</v>
      </c>
      <c r="D29" s="52" t="str">
        <f>'SB 350 Potential'!D$9</f>
        <v>Title 24</v>
      </c>
      <c r="E29" s="52" t="str">
        <f t="shared" si="3"/>
        <v>Reference</v>
      </c>
      <c r="F29" s="70" t="str">
        <f t="shared" ref="F29:F30" si="4">F28</f>
        <v>MM Therms</v>
      </c>
      <c r="G29" s="49">
        <v>0</v>
      </c>
      <c r="H29" s="49">
        <v>0</v>
      </c>
      <c r="I29" s="49">
        <v>11.927101194844264</v>
      </c>
      <c r="J29" s="49">
        <v>25.400379340552877</v>
      </c>
      <c r="K29" s="49">
        <v>38.843953545160311</v>
      </c>
      <c r="L29" s="49">
        <v>58.210287122558526</v>
      </c>
      <c r="M29" s="49">
        <v>83.434919879861695</v>
      </c>
      <c r="N29" s="49">
        <v>108.42345659409722</v>
      </c>
      <c r="O29" s="49">
        <v>133.38139174876241</v>
      </c>
      <c r="P29" s="49">
        <v>158.31018576522945</v>
      </c>
      <c r="Q29" s="49">
        <v>183.21176744656384</v>
      </c>
      <c r="R29" s="49">
        <v>208.08836999189231</v>
      </c>
      <c r="S29" s="49">
        <v>232.94238532221607</v>
      </c>
      <c r="T29" s="49">
        <v>257.77624284911309</v>
      </c>
      <c r="U29" s="50">
        <v>282.59231520439153</v>
      </c>
      <c r="V29" s="25"/>
      <c r="W29" s="25"/>
    </row>
    <row r="30" spans="2:28" ht="15.75" thickBot="1" x14ac:dyDescent="0.3">
      <c r="B30" s="58" t="str">
        <f>'SB 350 Potential'!B$9</f>
        <v>CEC</v>
      </c>
      <c r="C30" s="59" t="str">
        <f>'SB 350 Potential'!C$9</f>
        <v>Codes &amp; Standards</v>
      </c>
      <c r="D30" s="59" t="str">
        <f>'SB 350 Potential'!D$9</f>
        <v>Title 24</v>
      </c>
      <c r="E30" s="59" t="str">
        <f t="shared" si="3"/>
        <v>Aggressive</v>
      </c>
      <c r="F30" s="73" t="str">
        <f t="shared" si="4"/>
        <v>MM Therms</v>
      </c>
      <c r="G30" s="61">
        <v>0</v>
      </c>
      <c r="H30" s="61">
        <v>0</v>
      </c>
      <c r="I30" s="61">
        <v>15.782646440892639</v>
      </c>
      <c r="J30" s="61">
        <v>33.111469832649632</v>
      </c>
      <c r="K30" s="61">
        <v>50.410589283305441</v>
      </c>
      <c r="L30" s="61">
        <v>73.632468106752029</v>
      </c>
      <c r="M30" s="61">
        <v>102.71264611010359</v>
      </c>
      <c r="N30" s="61">
        <v>131.55672807038746</v>
      </c>
      <c r="O30" s="61">
        <v>160.37020847110105</v>
      </c>
      <c r="P30" s="61">
        <v>189.15454773361648</v>
      </c>
      <c r="Q30" s="61">
        <v>217.91167466099927</v>
      </c>
      <c r="R30" s="61">
        <v>246.64382245237607</v>
      </c>
      <c r="S30" s="61">
        <v>275.35338302874823</v>
      </c>
      <c r="T30" s="61">
        <v>304.04278580169364</v>
      </c>
      <c r="U30" s="62">
        <v>332.71440340302047</v>
      </c>
      <c r="V30" s="25"/>
      <c r="W30" s="25"/>
    </row>
    <row r="31" spans="2:28" ht="14.45" x14ac:dyDescent="0.3">
      <c r="B31" s="63"/>
      <c r="C31" s="63"/>
      <c r="D31" s="63"/>
      <c r="E31" s="63"/>
      <c r="F31" s="63"/>
      <c r="G31" s="63"/>
      <c r="H31" s="63"/>
      <c r="I31" s="63"/>
      <c r="J31" s="63"/>
      <c r="K31" s="63"/>
      <c r="L31" s="63"/>
      <c r="M31" s="63"/>
      <c r="N31" s="63"/>
      <c r="O31" s="63"/>
      <c r="P31" s="63"/>
      <c r="Q31" s="63"/>
      <c r="R31" s="63"/>
      <c r="S31" s="63"/>
      <c r="T31" s="63"/>
      <c r="U31" s="63"/>
      <c r="V31" s="25"/>
      <c r="W31" s="25"/>
    </row>
    <row r="32" spans="2:28" ht="14.45" x14ac:dyDescent="0.3">
      <c r="B32" s="63"/>
      <c r="C32" s="63"/>
      <c r="D32" s="63"/>
      <c r="E32" s="63"/>
      <c r="F32" s="63"/>
      <c r="G32" s="63"/>
      <c r="H32" s="63"/>
      <c r="I32" s="63"/>
      <c r="J32" s="63"/>
      <c r="K32" s="63"/>
      <c r="L32" s="63"/>
      <c r="M32" s="63"/>
      <c r="N32" s="63"/>
      <c r="O32" s="63"/>
      <c r="P32" s="63"/>
      <c r="Q32" s="63"/>
      <c r="R32" s="63"/>
      <c r="S32" s="63"/>
      <c r="T32" s="63"/>
      <c r="U32" s="63"/>
      <c r="V32" s="25"/>
      <c r="W32" s="25"/>
    </row>
    <row r="33" spans="2:28" thickBot="1" x14ac:dyDescent="0.35">
      <c r="B33" s="63"/>
      <c r="C33" s="63"/>
      <c r="D33" s="63"/>
      <c r="E33" s="63"/>
      <c r="F33" s="63"/>
      <c r="G33" s="63"/>
      <c r="H33" s="63"/>
      <c r="I33" s="63"/>
      <c r="J33" s="63"/>
      <c r="K33" s="63"/>
      <c r="L33" s="63"/>
      <c r="M33" s="63"/>
      <c r="N33" s="63"/>
      <c r="O33" s="63"/>
      <c r="P33" s="63"/>
      <c r="Q33" s="63"/>
      <c r="R33" s="63"/>
      <c r="S33" s="63"/>
      <c r="T33" s="63"/>
      <c r="U33" s="63"/>
      <c r="V33" s="25"/>
      <c r="W33" s="25"/>
    </row>
    <row r="34" spans="2:28" ht="24" thickBot="1" x14ac:dyDescent="0.5">
      <c r="B34" s="104" t="s">
        <v>105</v>
      </c>
      <c r="C34" s="105"/>
      <c r="D34" s="105"/>
      <c r="E34" s="105"/>
      <c r="F34" s="105"/>
      <c r="G34" s="105"/>
      <c r="H34" s="105"/>
      <c r="I34" s="105"/>
      <c r="J34" s="105"/>
      <c r="K34" s="105"/>
      <c r="L34" s="105"/>
      <c r="M34" s="105"/>
      <c r="N34" s="105"/>
      <c r="O34" s="105"/>
      <c r="P34" s="105"/>
      <c r="Q34" s="105"/>
      <c r="R34" s="105"/>
      <c r="S34" s="105"/>
      <c r="T34" s="105"/>
      <c r="U34" s="106"/>
      <c r="V34" s="25"/>
      <c r="W34" s="25"/>
    </row>
    <row r="35" spans="2:28" s="6" customFormat="1" ht="18.600000000000001" thickBot="1" x14ac:dyDescent="0.4">
      <c r="B35" s="74" t="s">
        <v>1</v>
      </c>
      <c r="C35" s="75" t="s">
        <v>12</v>
      </c>
      <c r="D35" s="75" t="s">
        <v>3</v>
      </c>
      <c r="E35" s="75" t="s">
        <v>55</v>
      </c>
      <c r="F35" s="76" t="s">
        <v>34</v>
      </c>
      <c r="G35" s="77">
        <v>2015</v>
      </c>
      <c r="H35" s="77">
        <v>2016</v>
      </c>
      <c r="I35" s="77">
        <v>2017</v>
      </c>
      <c r="J35" s="77">
        <v>2018</v>
      </c>
      <c r="K35" s="77">
        <v>2019</v>
      </c>
      <c r="L35" s="77">
        <v>2020</v>
      </c>
      <c r="M35" s="77">
        <v>2021</v>
      </c>
      <c r="N35" s="77">
        <v>2022</v>
      </c>
      <c r="O35" s="77">
        <v>2023</v>
      </c>
      <c r="P35" s="77">
        <v>2024</v>
      </c>
      <c r="Q35" s="77">
        <v>2025</v>
      </c>
      <c r="R35" s="77">
        <v>2026</v>
      </c>
      <c r="S35" s="77">
        <v>2027</v>
      </c>
      <c r="T35" s="77">
        <v>2028</v>
      </c>
      <c r="U35" s="78">
        <v>2029</v>
      </c>
      <c r="V35" s="13"/>
      <c r="W35" s="13"/>
      <c r="Y35" s="24"/>
      <c r="AA35" s="10"/>
      <c r="AB35" s="10"/>
    </row>
    <row r="36" spans="2:28" s="6" customFormat="1" ht="18" x14ac:dyDescent="0.35">
      <c r="B36" s="69" t="s">
        <v>35</v>
      </c>
      <c r="C36" s="27"/>
      <c r="D36" s="27"/>
      <c r="E36" s="27"/>
      <c r="F36" s="27"/>
      <c r="G36" s="107" t="s">
        <v>59</v>
      </c>
      <c r="H36" s="107"/>
      <c r="I36" s="107"/>
      <c r="J36" s="107"/>
      <c r="K36" s="107"/>
      <c r="L36" s="107"/>
      <c r="M36" s="107"/>
      <c r="N36" s="107"/>
      <c r="O36" s="107"/>
      <c r="P36" s="107"/>
      <c r="Q36" s="107"/>
      <c r="R36" s="107"/>
      <c r="S36" s="107"/>
      <c r="T36" s="107"/>
      <c r="U36" s="108"/>
      <c r="V36" s="13"/>
      <c r="W36" s="13"/>
      <c r="AA36" s="10"/>
      <c r="AB36" s="10"/>
    </row>
    <row r="37" spans="2:28" ht="14.45" customHeight="1" x14ac:dyDescent="0.3">
      <c r="B37" s="51" t="str">
        <f>'SB 350 Potential'!B$9</f>
        <v>CEC</v>
      </c>
      <c r="C37" s="52" t="str">
        <f>'SB 350 Potential'!C$9</f>
        <v>Codes &amp; Standards</v>
      </c>
      <c r="D37" s="52" t="str">
        <f>'SB 350 Potential'!D$9</f>
        <v>Title 24</v>
      </c>
      <c r="E37" s="5" t="s">
        <v>56</v>
      </c>
      <c r="F37" s="8" t="s">
        <v>0</v>
      </c>
      <c r="G37" s="49">
        <f>SUM(G9,G23)</f>
        <v>0</v>
      </c>
      <c r="H37" s="49">
        <f t="shared" ref="H37:U38" si="5">SUM(H9,H23)</f>
        <v>0</v>
      </c>
      <c r="I37" s="49">
        <f t="shared" si="5"/>
        <v>78.770944774262318</v>
      </c>
      <c r="J37" s="49">
        <f t="shared" si="5"/>
        <v>241.09810675909216</v>
      </c>
      <c r="K37" s="49">
        <f t="shared" si="5"/>
        <v>415.11057137871717</v>
      </c>
      <c r="L37" s="49">
        <f t="shared" si="5"/>
        <v>745.58788479868053</v>
      </c>
      <c r="M37" s="49">
        <f t="shared" si="5"/>
        <v>1203.9414880603454</v>
      </c>
      <c r="N37" s="49">
        <f t="shared" si="5"/>
        <v>1649.8939472144039</v>
      </c>
      <c r="O37" s="49">
        <f t="shared" si="5"/>
        <v>2145.9866670161514</v>
      </c>
      <c r="P37" s="49">
        <f t="shared" si="5"/>
        <v>2645.8301874563012</v>
      </c>
      <c r="Q37" s="49">
        <f t="shared" si="5"/>
        <v>3153.1103382793362</v>
      </c>
      <c r="R37" s="49">
        <f t="shared" si="5"/>
        <v>3719.4716848735943</v>
      </c>
      <c r="S37" s="49">
        <f t="shared" si="5"/>
        <v>4287.5279836429954</v>
      </c>
      <c r="T37" s="49">
        <f t="shared" si="5"/>
        <v>4856.8849070759697</v>
      </c>
      <c r="U37" s="50">
        <f>SUM(U9,U23)</f>
        <v>5614.7430448192172</v>
      </c>
      <c r="V37" s="15"/>
      <c r="W37" s="25"/>
      <c r="AA37" s="4"/>
      <c r="AB37" s="4"/>
    </row>
    <row r="38" spans="2:28" x14ac:dyDescent="0.25">
      <c r="B38" s="51" t="str">
        <f>'SB 350 Potential'!B$9</f>
        <v>CEC</v>
      </c>
      <c r="C38" s="52" t="str">
        <f>'SB 350 Potential'!C$9</f>
        <v>Codes &amp; Standards</v>
      </c>
      <c r="D38" s="52" t="str">
        <f>'SB 350 Potential'!D$9</f>
        <v>Title 24</v>
      </c>
      <c r="E38" s="52" t="s">
        <v>57</v>
      </c>
      <c r="F38" s="8" t="str">
        <f t="shared" ref="F38:F39" si="6">F37</f>
        <v>GWh</v>
      </c>
      <c r="G38" s="49">
        <v>0</v>
      </c>
      <c r="H38" s="49">
        <v>0</v>
      </c>
      <c r="I38" s="49">
        <v>157.51961882479679</v>
      </c>
      <c r="J38" s="49">
        <v>398.59545486016106</v>
      </c>
      <c r="K38" s="49">
        <v>651.35659353032065</v>
      </c>
      <c r="L38" s="49">
        <v>1060.5825810008182</v>
      </c>
      <c r="M38" s="49">
        <v>1597.6848583130175</v>
      </c>
      <c r="N38" s="49">
        <v>2122.3859915176108</v>
      </c>
      <c r="O38" s="49">
        <v>2697.2273853698935</v>
      </c>
      <c r="P38" s="49">
        <v>3275.8195798605771</v>
      </c>
      <c r="Q38" s="49">
        <v>3861.8484047341462</v>
      </c>
      <c r="R38" s="49">
        <v>4506.958425378939</v>
      </c>
      <c r="S38" s="49">
        <v>5153.7633981988765</v>
      </c>
      <c r="T38" s="49">
        <v>5801.8689956823837</v>
      </c>
      <c r="U38" s="50">
        <v>6638.4758074761648</v>
      </c>
      <c r="V38" s="25"/>
      <c r="W38" s="25"/>
    </row>
    <row r="39" spans="2:28" ht="14.45" x14ac:dyDescent="0.3">
      <c r="B39" s="51" t="str">
        <f>'SB 350 Potential'!B$9</f>
        <v>CEC</v>
      </c>
      <c r="C39" s="52" t="str">
        <f>'SB 350 Potential'!C$9</f>
        <v>Codes &amp; Standards</v>
      </c>
      <c r="D39" s="52" t="str">
        <f>'SB 350 Potential'!D$9</f>
        <v>Title 24</v>
      </c>
      <c r="E39" s="52" t="s">
        <v>58</v>
      </c>
      <c r="F39" s="8" t="str">
        <f t="shared" si="6"/>
        <v>GWh</v>
      </c>
      <c r="G39" s="49">
        <f t="shared" ref="G39:U39" si="7">SUM(G11,G25)</f>
        <v>0</v>
      </c>
      <c r="H39" s="49">
        <f t="shared" si="7"/>
        <v>0</v>
      </c>
      <c r="I39" s="49">
        <f t="shared" si="7"/>
        <v>329.39934256670637</v>
      </c>
      <c r="J39" s="49">
        <f t="shared" si="7"/>
        <v>742.35490234398026</v>
      </c>
      <c r="K39" s="49">
        <f t="shared" si="7"/>
        <v>1166.9957647560491</v>
      </c>
      <c r="L39" s="49">
        <f t="shared" si="7"/>
        <v>1748.1014759684567</v>
      </c>
      <c r="M39" s="49">
        <f t="shared" si="7"/>
        <v>2457.0834770225651</v>
      </c>
      <c r="N39" s="49">
        <f t="shared" si="7"/>
        <v>3153.6643339690672</v>
      </c>
      <c r="O39" s="49">
        <f t="shared" si="7"/>
        <v>3900.3854515632588</v>
      </c>
      <c r="P39" s="49">
        <f t="shared" si="7"/>
        <v>4650.8573697958545</v>
      </c>
      <c r="Q39" s="49">
        <f t="shared" si="7"/>
        <v>5408.7659184113327</v>
      </c>
      <c r="R39" s="49">
        <f t="shared" si="7"/>
        <v>6225.7556627980339</v>
      </c>
      <c r="S39" s="49">
        <f t="shared" si="7"/>
        <v>7044.4403593598781</v>
      </c>
      <c r="T39" s="49">
        <f t="shared" si="7"/>
        <v>7864.4256805852965</v>
      </c>
      <c r="U39" s="50">
        <f t="shared" si="7"/>
        <v>8872.9122161209871</v>
      </c>
      <c r="V39" s="25"/>
      <c r="W39" s="25"/>
    </row>
    <row r="40" spans="2:28" ht="14.45" x14ac:dyDescent="0.3">
      <c r="B40" s="51"/>
      <c r="C40" s="52"/>
      <c r="D40" s="52"/>
      <c r="E40" s="52"/>
      <c r="F40" s="70"/>
      <c r="G40" s="49"/>
      <c r="H40" s="49"/>
      <c r="I40" s="49"/>
      <c r="J40" s="49"/>
      <c r="K40" s="49"/>
      <c r="L40" s="49"/>
      <c r="M40" s="49"/>
      <c r="N40" s="49"/>
      <c r="O40" s="49"/>
      <c r="P40" s="49"/>
      <c r="Q40" s="49"/>
      <c r="R40" s="49"/>
      <c r="S40" s="49"/>
      <c r="T40" s="49"/>
      <c r="U40" s="50"/>
      <c r="V40" s="25"/>
      <c r="W40" s="25"/>
    </row>
    <row r="41" spans="2:28" s="6" customFormat="1" ht="18" x14ac:dyDescent="0.35">
      <c r="B41" s="71" t="s">
        <v>36</v>
      </c>
      <c r="C41" s="12"/>
      <c r="D41" s="12"/>
      <c r="E41" s="12"/>
      <c r="F41" s="72"/>
      <c r="G41" s="109" t="s">
        <v>60</v>
      </c>
      <c r="H41" s="109"/>
      <c r="I41" s="109"/>
      <c r="J41" s="109"/>
      <c r="K41" s="109"/>
      <c r="L41" s="109"/>
      <c r="M41" s="109"/>
      <c r="N41" s="109"/>
      <c r="O41" s="109"/>
      <c r="P41" s="109"/>
      <c r="Q41" s="109"/>
      <c r="R41" s="109"/>
      <c r="S41" s="109"/>
      <c r="T41" s="109"/>
      <c r="U41" s="110"/>
      <c r="V41" s="13"/>
      <c r="W41" s="13"/>
      <c r="AA41" s="10"/>
      <c r="AB41" s="10"/>
    </row>
    <row r="42" spans="2:28" ht="14.45" customHeight="1" x14ac:dyDescent="0.3">
      <c r="B42" s="51" t="str">
        <f>'SB 350 Potential'!B$9</f>
        <v>CEC</v>
      </c>
      <c r="C42" s="52" t="str">
        <f>'SB 350 Potential'!C$9</f>
        <v>Codes &amp; Standards</v>
      </c>
      <c r="D42" s="52" t="str">
        <f>'SB 350 Potential'!D$9</f>
        <v>Title 24</v>
      </c>
      <c r="E42" s="5" t="str">
        <f t="shared" ref="E42:E44" si="8">E37</f>
        <v>Conservative</v>
      </c>
      <c r="F42" s="8" t="s">
        <v>4</v>
      </c>
      <c r="G42" s="49">
        <f>SUM(G14,G28)</f>
        <v>0</v>
      </c>
      <c r="H42" s="49">
        <f t="shared" ref="H42:U42" si="9">SUM(H14,H28)</f>
        <v>0</v>
      </c>
      <c r="I42" s="49">
        <f t="shared" si="9"/>
        <v>17.545796671052926</v>
      </c>
      <c r="J42" s="49">
        <f t="shared" si="9"/>
        <v>36.552541421695864</v>
      </c>
      <c r="K42" s="49">
        <f t="shared" si="9"/>
        <v>55.639628930663733</v>
      </c>
      <c r="L42" s="49">
        <f t="shared" si="9"/>
        <v>82.157387554583224</v>
      </c>
      <c r="M42" s="49">
        <f t="shared" si="9"/>
        <v>114.87634354300451</v>
      </c>
      <c r="N42" s="49">
        <f t="shared" si="9"/>
        <v>147.46772182765403</v>
      </c>
      <c r="O42" s="49">
        <f t="shared" si="9"/>
        <v>180.85459945303171</v>
      </c>
      <c r="P42" s="49">
        <f t="shared" si="9"/>
        <v>214.24271812191313</v>
      </c>
      <c r="Q42" s="49">
        <f t="shared" si="9"/>
        <v>247.60635048504085</v>
      </c>
      <c r="R42" s="49">
        <f t="shared" si="9"/>
        <v>281.61477294387936</v>
      </c>
      <c r="S42" s="49">
        <f t="shared" si="9"/>
        <v>315.61384847863269</v>
      </c>
      <c r="T42" s="49">
        <f t="shared" si="9"/>
        <v>349.60273042385819</v>
      </c>
      <c r="U42" s="50">
        <f t="shared" si="9"/>
        <v>384.66208370475965</v>
      </c>
      <c r="V42" s="15"/>
      <c r="W42" s="25"/>
      <c r="AA42" s="4"/>
      <c r="AB42" s="4"/>
    </row>
    <row r="43" spans="2:28" x14ac:dyDescent="0.25">
      <c r="B43" s="51" t="str">
        <f>'SB 350 Potential'!B$9</f>
        <v>CEC</v>
      </c>
      <c r="C43" s="52" t="str">
        <f>'SB 350 Potential'!C$9</f>
        <v>Codes &amp; Standards</v>
      </c>
      <c r="D43" s="52" t="str">
        <f>'SB 350 Potential'!D$9</f>
        <v>Title 24</v>
      </c>
      <c r="E43" s="52" t="str">
        <f t="shared" si="8"/>
        <v>Reference</v>
      </c>
      <c r="F43" s="70" t="str">
        <f t="shared" ref="F43:F44" si="10">F42</f>
        <v>MM Therms</v>
      </c>
      <c r="G43" s="49">
        <v>0</v>
      </c>
      <c r="H43" s="49">
        <v>0</v>
      </c>
      <c r="I43" s="49">
        <v>22.200092178835384</v>
      </c>
      <c r="J43" s="49">
        <v>45.861132437260778</v>
      </c>
      <c r="K43" s="49">
        <v>69.602515454011098</v>
      </c>
      <c r="L43" s="49">
        <v>100.77456958571304</v>
      </c>
      <c r="M43" s="49">
        <v>138.14782108191679</v>
      </c>
      <c r="N43" s="49">
        <v>175.39349487434876</v>
      </c>
      <c r="O43" s="49">
        <v>213.43466800750895</v>
      </c>
      <c r="P43" s="49">
        <v>251.47708218417279</v>
      </c>
      <c r="Q43" s="49">
        <v>289.49501005508296</v>
      </c>
      <c r="R43" s="49">
        <v>328.15772802170386</v>
      </c>
      <c r="S43" s="49">
        <v>366.81109906423967</v>
      </c>
      <c r="T43" s="49">
        <v>405.45427651724765</v>
      </c>
      <c r="U43" s="50">
        <v>445.16792530593148</v>
      </c>
      <c r="V43" s="25"/>
      <c r="W43" s="25"/>
    </row>
    <row r="44" spans="2:28" thickBot="1" x14ac:dyDescent="0.35">
      <c r="B44" s="58" t="str">
        <f>'SB 350 Potential'!B$9</f>
        <v>CEC</v>
      </c>
      <c r="C44" s="59" t="str">
        <f>'SB 350 Potential'!C$9</f>
        <v>Codes &amp; Standards</v>
      </c>
      <c r="D44" s="59" t="str">
        <f>'SB 350 Potential'!D$9</f>
        <v>Title 24</v>
      </c>
      <c r="E44" s="59" t="str">
        <f t="shared" si="8"/>
        <v>Aggressive</v>
      </c>
      <c r="F44" s="73" t="str">
        <f t="shared" si="10"/>
        <v>MM Therms</v>
      </c>
      <c r="G44" s="61">
        <f t="shared" ref="G43:U44" si="11">SUM(G16,G30)</f>
        <v>0</v>
      </c>
      <c r="H44" s="61">
        <f t="shared" si="11"/>
        <v>0</v>
      </c>
      <c r="I44" s="61">
        <f t="shared" si="11"/>
        <v>30.200144361602227</v>
      </c>
      <c r="J44" s="61">
        <f t="shared" si="11"/>
        <v>61.861236802794465</v>
      </c>
      <c r="K44" s="61">
        <f t="shared" si="11"/>
        <v>93.602672002311607</v>
      </c>
      <c r="L44" s="61">
        <f t="shared" si="11"/>
        <v>132.77477831678041</v>
      </c>
      <c r="M44" s="61">
        <f t="shared" si="11"/>
        <v>178.14808199575103</v>
      </c>
      <c r="N44" s="61">
        <f t="shared" si="11"/>
        <v>223.39380797094978</v>
      </c>
      <c r="O44" s="61">
        <f t="shared" si="11"/>
        <v>269.43503328687683</v>
      </c>
      <c r="P44" s="61">
        <f t="shared" si="11"/>
        <v>315.47749964630754</v>
      </c>
      <c r="Q44" s="61">
        <f t="shared" si="11"/>
        <v>361.49547969998451</v>
      </c>
      <c r="R44" s="61">
        <f t="shared" si="11"/>
        <v>408.15824984937234</v>
      </c>
      <c r="S44" s="61">
        <f t="shared" si="11"/>
        <v>454.81167307467501</v>
      </c>
      <c r="T44" s="61">
        <f t="shared" si="11"/>
        <v>501.45490271044974</v>
      </c>
      <c r="U44" s="62">
        <f t="shared" si="11"/>
        <v>549.16860368190055</v>
      </c>
      <c r="V44" s="25"/>
      <c r="W44" s="25"/>
    </row>
    <row r="45" spans="2:28" ht="14.45" x14ac:dyDescent="0.3">
      <c r="B45" s="25"/>
      <c r="C45" s="25"/>
      <c r="D45" s="25"/>
      <c r="E45" s="25"/>
      <c r="F45" s="25"/>
      <c r="G45" s="25"/>
      <c r="H45" s="25"/>
      <c r="I45" s="25"/>
      <c r="J45" s="25"/>
      <c r="K45" s="25"/>
      <c r="L45" s="25"/>
      <c r="M45" s="25"/>
      <c r="N45" s="25"/>
      <c r="O45" s="25"/>
      <c r="P45" s="25"/>
      <c r="Q45" s="25"/>
      <c r="R45" s="25"/>
      <c r="S45" s="25"/>
      <c r="T45" s="25"/>
      <c r="U45" s="25"/>
      <c r="V45" s="25"/>
      <c r="W45" s="25"/>
    </row>
    <row r="46" spans="2:28" ht="14.45" x14ac:dyDescent="0.3">
      <c r="B46" s="25"/>
      <c r="C46" s="25"/>
      <c r="D46" s="25"/>
      <c r="E46" s="25"/>
      <c r="F46" s="25"/>
      <c r="G46" s="25"/>
      <c r="H46" s="25"/>
      <c r="I46" s="25"/>
      <c r="J46" s="25"/>
      <c r="K46" s="25"/>
      <c r="L46" s="25"/>
      <c r="M46" s="25"/>
      <c r="N46" s="25"/>
      <c r="O46" s="25"/>
      <c r="P46" s="25"/>
      <c r="Q46" s="25"/>
      <c r="R46" s="25"/>
      <c r="S46" s="25"/>
      <c r="T46" s="25"/>
      <c r="U46" s="25"/>
      <c r="V46" s="25"/>
      <c r="W46" s="25"/>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U19"/>
  <sheetViews>
    <sheetView zoomScale="55" zoomScaleNormal="55" workbookViewId="0">
      <selection activeCell="C13" sqref="C13:Q13"/>
    </sheetView>
  </sheetViews>
  <sheetFormatPr defaultColWidth="8.85546875" defaultRowHeight="15" x14ac:dyDescent="0.25"/>
  <cols>
    <col min="1" max="1" width="8.85546875" style="24"/>
    <col min="2" max="2" width="60.7109375" style="24" bestFit="1" customWidth="1"/>
    <col min="3" max="17" width="16" style="24" customWidth="1"/>
    <col min="18" max="18" width="8.85546875" style="24" customWidth="1"/>
    <col min="19" max="16384" width="8.85546875" style="24"/>
  </cols>
  <sheetData>
    <row r="1" spans="2:21" ht="23.45" x14ac:dyDescent="0.45">
      <c r="B1" s="42" t="s">
        <v>26</v>
      </c>
      <c r="C1" s="42" t="str">
        <f>'Program Analysis'!C3</f>
        <v>Title 24</v>
      </c>
    </row>
    <row r="2" spans="2:21" ht="23.45" x14ac:dyDescent="0.45">
      <c r="B2" s="42" t="s">
        <v>102</v>
      </c>
      <c r="C2" s="42" t="s">
        <v>57</v>
      </c>
    </row>
    <row r="4" spans="2:21" ht="14.45" x14ac:dyDescent="0.3">
      <c r="B4" s="79" t="s">
        <v>112</v>
      </c>
      <c r="C4" s="5"/>
    </row>
    <row r="8" spans="2:21" ht="14.45" x14ac:dyDescent="0.3">
      <c r="B8" s="26"/>
      <c r="C8" s="26">
        <v>2015</v>
      </c>
      <c r="D8" s="26">
        <v>2016</v>
      </c>
      <c r="E8" s="26">
        <v>2017</v>
      </c>
      <c r="F8" s="26">
        <v>2018</v>
      </c>
      <c r="G8" s="26">
        <v>2019</v>
      </c>
      <c r="H8" s="26">
        <v>2020</v>
      </c>
      <c r="I8" s="26">
        <v>2021</v>
      </c>
      <c r="J8" s="26">
        <v>2022</v>
      </c>
      <c r="K8" s="26">
        <v>2023</v>
      </c>
      <c r="L8" s="26">
        <v>2024</v>
      </c>
      <c r="M8" s="26">
        <v>2025</v>
      </c>
      <c r="N8" s="26">
        <v>2026</v>
      </c>
      <c r="O8" s="26">
        <v>2027</v>
      </c>
      <c r="P8" s="26">
        <v>2028</v>
      </c>
      <c r="Q8" s="26">
        <v>2029</v>
      </c>
    </row>
    <row r="9" spans="2:21" s="80" customFormat="1" ht="14.45" x14ac:dyDescent="0.3">
      <c r="B9" s="92" t="s">
        <v>106</v>
      </c>
      <c r="C9" s="93">
        <v>0</v>
      </c>
      <c r="D9" s="93">
        <v>0</v>
      </c>
      <c r="E9" s="93">
        <v>34.852756551599697</v>
      </c>
      <c r="F9" s="93">
        <v>141.65347128239779</v>
      </c>
      <c r="G9" s="93">
        <v>260.3122642006</v>
      </c>
      <c r="H9" s="93">
        <v>498.77991037673087</v>
      </c>
      <c r="I9" s="93">
        <v>828.8608740172707</v>
      </c>
      <c r="J9" s="93">
        <v>1146.7427811892799</v>
      </c>
      <c r="K9" s="93">
        <v>1514.9684140820659</v>
      </c>
      <c r="L9" s="93">
        <v>1887.143297952658</v>
      </c>
      <c r="M9" s="93">
        <v>2266.9434294125203</v>
      </c>
      <c r="N9" s="93">
        <v>2706.000211463278</v>
      </c>
      <c r="O9" s="93">
        <v>3146.9122240583006</v>
      </c>
      <c r="P9" s="93">
        <v>3589.2690411741992</v>
      </c>
      <c r="Q9" s="93">
        <v>4220.2550848561459</v>
      </c>
      <c r="R9" s="24"/>
      <c r="S9" s="24"/>
      <c r="T9" s="24"/>
      <c r="U9" s="24"/>
    </row>
    <row r="10" spans="2:21" ht="14.45" x14ac:dyDescent="0.3">
      <c r="B10" s="92" t="s">
        <v>107</v>
      </c>
      <c r="C10" s="93">
        <v>0</v>
      </c>
      <c r="D10" s="93">
        <v>0</v>
      </c>
      <c r="E10" s="93">
        <v>10.27299098399112</v>
      </c>
      <c r="F10" s="93">
        <v>20.460753096707897</v>
      </c>
      <c r="G10" s="93">
        <v>30.75856190885079</v>
      </c>
      <c r="H10" s="93">
        <v>42.564282463154512</v>
      </c>
      <c r="I10" s="93">
        <v>54.712901202055086</v>
      </c>
      <c r="J10" s="93">
        <v>66.970038280251543</v>
      </c>
      <c r="K10" s="93">
        <v>80.053276258746521</v>
      </c>
      <c r="L10" s="93">
        <v>93.166896418943324</v>
      </c>
      <c r="M10" s="93">
        <v>106.28324260851909</v>
      </c>
      <c r="N10" s="93">
        <v>120.06935802981158</v>
      </c>
      <c r="O10" s="93">
        <v>133.86871374202357</v>
      </c>
      <c r="P10" s="93">
        <v>147.67803366813456</v>
      </c>
      <c r="Q10" s="93">
        <v>162.57561010153998</v>
      </c>
    </row>
    <row r="11" spans="2:21" ht="14.45" x14ac:dyDescent="0.3">
      <c r="B11" s="26"/>
      <c r="C11" s="82"/>
      <c r="D11" s="82"/>
      <c r="E11" s="82"/>
      <c r="F11" s="83"/>
      <c r="G11" s="83"/>
      <c r="H11" s="83"/>
      <c r="I11" s="83"/>
      <c r="J11" s="83"/>
      <c r="K11" s="83"/>
      <c r="L11" s="83"/>
      <c r="M11" s="83"/>
      <c r="N11" s="83"/>
      <c r="O11" s="83"/>
      <c r="P11" s="83"/>
      <c r="Q11" s="83"/>
    </row>
    <row r="12" spans="2:21" ht="14.45" x14ac:dyDescent="0.3">
      <c r="B12" s="94" t="s">
        <v>108</v>
      </c>
      <c r="C12" s="95">
        <v>0</v>
      </c>
      <c r="D12" s="95">
        <v>0</v>
      </c>
      <c r="E12" s="95">
        <v>122.66686227319708</v>
      </c>
      <c r="F12" s="95">
        <v>256.94198357776327</v>
      </c>
      <c r="G12" s="95">
        <v>391.04432932972071</v>
      </c>
      <c r="H12" s="95">
        <v>561.80267062408745</v>
      </c>
      <c r="I12" s="95">
        <v>768.82398429574675</v>
      </c>
      <c r="J12" s="95">
        <v>975.64321032833118</v>
      </c>
      <c r="K12" s="95">
        <v>1182.2589712878273</v>
      </c>
      <c r="L12" s="95">
        <v>1388.676281907919</v>
      </c>
      <c r="M12" s="95">
        <v>1594.9049753216261</v>
      </c>
      <c r="N12" s="95">
        <v>1800.9582139156607</v>
      </c>
      <c r="O12" s="95">
        <v>2006.8511741405759</v>
      </c>
      <c r="P12" s="95">
        <v>2212.5999545081845</v>
      </c>
      <c r="Q12" s="95">
        <v>2418.2207226200185</v>
      </c>
    </row>
    <row r="13" spans="2:21" ht="14.45" x14ac:dyDescent="0.3">
      <c r="B13" s="94" t="s">
        <v>109</v>
      </c>
      <c r="C13" s="95">
        <v>0</v>
      </c>
      <c r="D13" s="95">
        <v>0</v>
      </c>
      <c r="E13" s="95">
        <v>11.927101194844264</v>
      </c>
      <c r="F13" s="95">
        <v>25.400379340552877</v>
      </c>
      <c r="G13" s="95">
        <v>38.843953545160311</v>
      </c>
      <c r="H13" s="95">
        <v>58.210287122558526</v>
      </c>
      <c r="I13" s="95">
        <v>83.434919879861695</v>
      </c>
      <c r="J13" s="95">
        <v>108.42345659409722</v>
      </c>
      <c r="K13" s="95">
        <v>133.38139174876241</v>
      </c>
      <c r="L13" s="95">
        <v>158.31018576522945</v>
      </c>
      <c r="M13" s="95">
        <v>183.21176744656384</v>
      </c>
      <c r="N13" s="95">
        <v>208.08836999189231</v>
      </c>
      <c r="O13" s="95">
        <v>232.94238532221607</v>
      </c>
      <c r="P13" s="95">
        <v>257.77624284911309</v>
      </c>
      <c r="Q13" s="95">
        <v>282.59231520439153</v>
      </c>
    </row>
    <row r="14" spans="2:21" ht="14.45" x14ac:dyDescent="0.3">
      <c r="B14" s="26"/>
      <c r="C14" s="82"/>
      <c r="D14" s="82"/>
      <c r="E14" s="82"/>
      <c r="F14" s="83"/>
      <c r="G14" s="83"/>
      <c r="H14" s="83"/>
      <c r="I14" s="83"/>
      <c r="J14" s="83"/>
      <c r="K14" s="83"/>
      <c r="L14" s="83"/>
      <c r="M14" s="83"/>
      <c r="N14" s="83"/>
      <c r="O14" s="83"/>
      <c r="P14" s="83"/>
      <c r="Q14" s="83"/>
    </row>
    <row r="15" spans="2:21" ht="14.45" x14ac:dyDescent="0.3">
      <c r="B15" s="96" t="s">
        <v>110</v>
      </c>
      <c r="C15" s="97">
        <f t="shared" ref="C15:Q16" si="0">SUM(C9,C12)</f>
        <v>0</v>
      </c>
      <c r="D15" s="97">
        <f t="shared" si="0"/>
        <v>0</v>
      </c>
      <c r="E15" s="97">
        <f t="shared" si="0"/>
        <v>157.51961882479679</v>
      </c>
      <c r="F15" s="97">
        <f t="shared" si="0"/>
        <v>398.59545486016106</v>
      </c>
      <c r="G15" s="97">
        <f t="shared" si="0"/>
        <v>651.35659353032065</v>
      </c>
      <c r="H15" s="97">
        <f t="shared" si="0"/>
        <v>1060.5825810008182</v>
      </c>
      <c r="I15" s="97">
        <f t="shared" si="0"/>
        <v>1597.6848583130175</v>
      </c>
      <c r="J15" s="97">
        <f t="shared" si="0"/>
        <v>2122.3859915176108</v>
      </c>
      <c r="K15" s="97">
        <f t="shared" si="0"/>
        <v>2697.2273853698935</v>
      </c>
      <c r="L15" s="97">
        <f t="shared" si="0"/>
        <v>3275.8195798605771</v>
      </c>
      <c r="M15" s="97">
        <f t="shared" si="0"/>
        <v>3861.8484047341462</v>
      </c>
      <c r="N15" s="97">
        <f t="shared" si="0"/>
        <v>4506.958425378939</v>
      </c>
      <c r="O15" s="97">
        <f t="shared" si="0"/>
        <v>5153.7633981988765</v>
      </c>
      <c r="P15" s="97">
        <f t="shared" si="0"/>
        <v>5801.8689956823837</v>
      </c>
      <c r="Q15" s="97">
        <f t="shared" si="0"/>
        <v>6638.4758074761648</v>
      </c>
    </row>
    <row r="16" spans="2:21" ht="14.45" x14ac:dyDescent="0.3">
      <c r="B16" s="96" t="s">
        <v>111</v>
      </c>
      <c r="C16" s="97">
        <f t="shared" si="0"/>
        <v>0</v>
      </c>
      <c r="D16" s="97">
        <f t="shared" si="0"/>
        <v>0</v>
      </c>
      <c r="E16" s="97">
        <f t="shared" si="0"/>
        <v>22.200092178835384</v>
      </c>
      <c r="F16" s="97">
        <f t="shared" si="0"/>
        <v>45.861132437260778</v>
      </c>
      <c r="G16" s="97">
        <f t="shared" si="0"/>
        <v>69.602515454011098</v>
      </c>
      <c r="H16" s="97">
        <f t="shared" si="0"/>
        <v>100.77456958571304</v>
      </c>
      <c r="I16" s="97">
        <f t="shared" si="0"/>
        <v>138.14782108191679</v>
      </c>
      <c r="J16" s="97">
        <f t="shared" si="0"/>
        <v>175.39349487434876</v>
      </c>
      <c r="K16" s="97">
        <f t="shared" si="0"/>
        <v>213.43466800750895</v>
      </c>
      <c r="L16" s="97">
        <f t="shared" si="0"/>
        <v>251.47708218417279</v>
      </c>
      <c r="M16" s="97">
        <f t="shared" si="0"/>
        <v>289.49501005508296</v>
      </c>
      <c r="N16" s="97">
        <f t="shared" si="0"/>
        <v>328.15772802170386</v>
      </c>
      <c r="O16" s="97">
        <f t="shared" si="0"/>
        <v>366.81109906423967</v>
      </c>
      <c r="P16" s="97">
        <f t="shared" si="0"/>
        <v>405.45427651724765</v>
      </c>
      <c r="Q16" s="97">
        <f t="shared" si="0"/>
        <v>445.16792530593148</v>
      </c>
    </row>
    <row r="19" spans="2:3" ht="14.45" x14ac:dyDescent="0.3">
      <c r="B19" s="79"/>
      <c r="C19" s="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16"/>
  <sheetViews>
    <sheetView zoomScale="55" zoomScaleNormal="55" workbookViewId="0">
      <selection activeCell="C13" sqref="C13:Q13"/>
    </sheetView>
  </sheetViews>
  <sheetFormatPr defaultColWidth="8.85546875" defaultRowHeight="15" x14ac:dyDescent="0.25"/>
  <cols>
    <col min="1" max="1" width="8.85546875" style="24"/>
    <col min="2" max="2" width="60.7109375" style="24" bestFit="1" customWidth="1"/>
    <col min="3" max="17" width="16.42578125" style="24" customWidth="1"/>
    <col min="18" max="18" width="8.85546875" style="24" customWidth="1"/>
    <col min="19" max="16384" width="8.85546875" style="24"/>
  </cols>
  <sheetData>
    <row r="1" spans="2:22" ht="23.45" x14ac:dyDescent="0.45">
      <c r="B1" s="42" t="s">
        <v>26</v>
      </c>
      <c r="C1" s="42" t="str">
        <f>'Program Analysis'!C3</f>
        <v>Title 24</v>
      </c>
    </row>
    <row r="2" spans="2:22" ht="23.45" x14ac:dyDescent="0.45">
      <c r="B2" s="42" t="s">
        <v>102</v>
      </c>
      <c r="C2" s="42" t="s">
        <v>56</v>
      </c>
    </row>
    <row r="4" spans="2:22" ht="14.45" x14ac:dyDescent="0.3">
      <c r="B4" s="79" t="s">
        <v>112</v>
      </c>
      <c r="C4" s="5"/>
    </row>
    <row r="8" spans="2:22" ht="14.45" x14ac:dyDescent="0.3">
      <c r="B8" s="26"/>
      <c r="C8" s="26">
        <v>2015</v>
      </c>
      <c r="D8" s="26">
        <v>2016</v>
      </c>
      <c r="E8" s="26">
        <v>2017</v>
      </c>
      <c r="F8" s="26">
        <v>2018</v>
      </c>
      <c r="G8" s="26">
        <v>2019</v>
      </c>
      <c r="H8" s="26">
        <v>2020</v>
      </c>
      <c r="I8" s="26">
        <v>2021</v>
      </c>
      <c r="J8" s="26">
        <v>2022</v>
      </c>
      <c r="K8" s="26">
        <v>2023</v>
      </c>
      <c r="L8" s="26">
        <v>2024</v>
      </c>
      <c r="M8" s="26">
        <v>2025</v>
      </c>
      <c r="N8" s="26">
        <v>2026</v>
      </c>
      <c r="O8" s="26">
        <v>2027</v>
      </c>
      <c r="P8" s="26">
        <v>2028</v>
      </c>
      <c r="Q8" s="26">
        <v>2029</v>
      </c>
    </row>
    <row r="9" spans="2:22" s="80" customFormat="1" ht="14.45" x14ac:dyDescent="0.3">
      <c r="B9" s="92" t="s">
        <v>106</v>
      </c>
      <c r="C9" s="93">
        <v>0</v>
      </c>
      <c r="D9" s="93">
        <v>0</v>
      </c>
      <c r="E9" s="93">
        <v>-7.5684611040063281</v>
      </c>
      <c r="F9" s="93">
        <v>56.811035971185717</v>
      </c>
      <c r="G9" s="93">
        <v>133.0486112337818</v>
      </c>
      <c r="H9" s="93">
        <v>329.09503975430675</v>
      </c>
      <c r="I9" s="93">
        <v>616.7547857392409</v>
      </c>
      <c r="J9" s="93">
        <v>892.21547525564347</v>
      </c>
      <c r="K9" s="93">
        <v>1218.0198904928234</v>
      </c>
      <c r="L9" s="93">
        <v>1547.7735567078098</v>
      </c>
      <c r="M9" s="93">
        <v>1885.1524705120662</v>
      </c>
      <c r="N9" s="93">
        <v>2281.7880349072184</v>
      </c>
      <c r="O9" s="93">
        <v>2680.2788298466326</v>
      </c>
      <c r="P9" s="93">
        <v>3080.2144293069264</v>
      </c>
      <c r="Q9" s="93">
        <v>3668.7792553332692</v>
      </c>
      <c r="R9" s="24"/>
      <c r="S9" s="24"/>
      <c r="T9" s="24"/>
      <c r="U9" s="24"/>
      <c r="V9" s="24"/>
    </row>
    <row r="10" spans="2:22" ht="14.45" x14ac:dyDescent="0.3">
      <c r="B10" s="92" t="s">
        <v>107</v>
      </c>
      <c r="C10" s="93">
        <v>0</v>
      </c>
      <c r="D10" s="93">
        <v>0</v>
      </c>
      <c r="E10" s="93">
        <v>8.8535358114465783</v>
      </c>
      <c r="F10" s="93">
        <v>17.621842751618814</v>
      </c>
      <c r="G10" s="93">
        <v>26.50019639121717</v>
      </c>
      <c r="H10" s="93">
        <v>36.886461772976347</v>
      </c>
      <c r="I10" s="93">
        <v>47.615625339332389</v>
      </c>
      <c r="J10" s="93">
        <v>58.453307244984302</v>
      </c>
      <c r="K10" s="93">
        <v>70.117090050934721</v>
      </c>
      <c r="L10" s="93">
        <v>81.811255038586992</v>
      </c>
      <c r="M10" s="93">
        <v>93.508146055618226</v>
      </c>
      <c r="N10" s="93">
        <v>105.87480630436619</v>
      </c>
      <c r="O10" s="93">
        <v>118.25470684403368</v>
      </c>
      <c r="P10" s="93">
        <v>130.64457159760008</v>
      </c>
      <c r="Q10" s="93">
        <v>144.12269285846097</v>
      </c>
    </row>
    <row r="11" spans="2:22" ht="14.45" x14ac:dyDescent="0.3">
      <c r="B11" s="26"/>
      <c r="C11" s="82"/>
      <c r="D11" s="82"/>
      <c r="E11" s="82"/>
      <c r="F11" s="83"/>
      <c r="G11" s="83"/>
      <c r="H11" s="83"/>
      <c r="I11" s="83"/>
      <c r="J11" s="83"/>
      <c r="K11" s="83"/>
      <c r="L11" s="83"/>
      <c r="M11" s="83"/>
      <c r="N11" s="83"/>
      <c r="O11" s="83"/>
      <c r="P11" s="83"/>
      <c r="Q11" s="83"/>
    </row>
    <row r="12" spans="2:22" ht="14.45" x14ac:dyDescent="0.3">
      <c r="B12" s="94" t="s">
        <v>108</v>
      </c>
      <c r="C12" s="95">
        <v>0</v>
      </c>
      <c r="D12" s="95">
        <v>0</v>
      </c>
      <c r="E12" s="95">
        <v>86.33940587826865</v>
      </c>
      <c r="F12" s="95">
        <v>184.28707078790643</v>
      </c>
      <c r="G12" s="95">
        <v>282.06196014493537</v>
      </c>
      <c r="H12" s="95">
        <v>416.49284504437372</v>
      </c>
      <c r="I12" s="95">
        <v>587.18670232110435</v>
      </c>
      <c r="J12" s="95">
        <v>757.6784719587605</v>
      </c>
      <c r="K12" s="95">
        <v>927.96677652332812</v>
      </c>
      <c r="L12" s="95">
        <v>1098.0566307484917</v>
      </c>
      <c r="M12" s="95">
        <v>1267.95786776727</v>
      </c>
      <c r="N12" s="95">
        <v>1437.6836499663759</v>
      </c>
      <c r="O12" s="95">
        <v>1607.2491537963629</v>
      </c>
      <c r="P12" s="95">
        <v>1776.6704777690431</v>
      </c>
      <c r="Q12" s="95">
        <v>1945.9637894859484</v>
      </c>
    </row>
    <row r="13" spans="2:22" ht="14.45" x14ac:dyDescent="0.3">
      <c r="B13" s="94" t="s">
        <v>109</v>
      </c>
      <c r="C13" s="95">
        <v>0</v>
      </c>
      <c r="D13" s="95">
        <v>0</v>
      </c>
      <c r="E13" s="95">
        <v>8.692260859606348</v>
      </c>
      <c r="F13" s="95">
        <v>18.930698670077049</v>
      </c>
      <c r="G13" s="95">
        <v>29.139432539446567</v>
      </c>
      <c r="H13" s="95">
        <v>45.270925781606877</v>
      </c>
      <c r="I13" s="95">
        <v>67.260718203672127</v>
      </c>
      <c r="J13" s="95">
        <v>89.01441458266973</v>
      </c>
      <c r="K13" s="95">
        <v>110.737509402097</v>
      </c>
      <c r="L13" s="95">
        <v>132.43146308332615</v>
      </c>
      <c r="M13" s="95">
        <v>154.09820442942262</v>
      </c>
      <c r="N13" s="95">
        <v>175.73996663951317</v>
      </c>
      <c r="O13" s="95">
        <v>197.35914163459904</v>
      </c>
      <c r="P13" s="95">
        <v>218.95815882625811</v>
      </c>
      <c r="Q13" s="95">
        <v>240.53939084629866</v>
      </c>
    </row>
    <row r="14" spans="2:22" ht="14.45" x14ac:dyDescent="0.3">
      <c r="B14" s="26"/>
      <c r="C14" s="82"/>
      <c r="D14" s="82"/>
      <c r="E14" s="82"/>
      <c r="F14" s="83"/>
      <c r="G14" s="83"/>
      <c r="H14" s="83"/>
      <c r="I14" s="83"/>
      <c r="J14" s="83"/>
      <c r="K14" s="83"/>
      <c r="L14" s="83"/>
      <c r="M14" s="83"/>
      <c r="N14" s="83"/>
      <c r="O14" s="83"/>
      <c r="P14" s="83"/>
      <c r="Q14" s="83"/>
    </row>
    <row r="15" spans="2:22" ht="14.45" x14ac:dyDescent="0.3">
      <c r="B15" s="96" t="s">
        <v>110</v>
      </c>
      <c r="C15" s="97">
        <f t="shared" ref="C15:Q16" si="0">SUM(C9,C12)</f>
        <v>0</v>
      </c>
      <c r="D15" s="97">
        <f t="shared" si="0"/>
        <v>0</v>
      </c>
      <c r="E15" s="97">
        <f t="shared" si="0"/>
        <v>78.770944774262318</v>
      </c>
      <c r="F15" s="97">
        <f t="shared" si="0"/>
        <v>241.09810675909216</v>
      </c>
      <c r="G15" s="97">
        <f t="shared" si="0"/>
        <v>415.11057137871717</v>
      </c>
      <c r="H15" s="97">
        <f t="shared" si="0"/>
        <v>745.58788479868053</v>
      </c>
      <c r="I15" s="97">
        <f t="shared" si="0"/>
        <v>1203.9414880603454</v>
      </c>
      <c r="J15" s="97">
        <f t="shared" si="0"/>
        <v>1649.8939472144039</v>
      </c>
      <c r="K15" s="97">
        <f t="shared" si="0"/>
        <v>2145.9866670161514</v>
      </c>
      <c r="L15" s="97">
        <f t="shared" si="0"/>
        <v>2645.8301874563012</v>
      </c>
      <c r="M15" s="97">
        <f t="shared" si="0"/>
        <v>3153.1103382793362</v>
      </c>
      <c r="N15" s="97">
        <f t="shared" si="0"/>
        <v>3719.4716848735943</v>
      </c>
      <c r="O15" s="97">
        <f t="shared" si="0"/>
        <v>4287.5279836429954</v>
      </c>
      <c r="P15" s="97">
        <f t="shared" si="0"/>
        <v>4856.8849070759697</v>
      </c>
      <c r="Q15" s="97">
        <f t="shared" si="0"/>
        <v>5614.7430448192172</v>
      </c>
    </row>
    <row r="16" spans="2:22" ht="14.45" x14ac:dyDescent="0.3">
      <c r="B16" s="96" t="s">
        <v>111</v>
      </c>
      <c r="C16" s="97">
        <f t="shared" si="0"/>
        <v>0</v>
      </c>
      <c r="D16" s="97">
        <f t="shared" si="0"/>
        <v>0</v>
      </c>
      <c r="E16" s="97">
        <f t="shared" si="0"/>
        <v>17.545796671052926</v>
      </c>
      <c r="F16" s="97">
        <f t="shared" si="0"/>
        <v>36.552541421695864</v>
      </c>
      <c r="G16" s="97">
        <f t="shared" si="0"/>
        <v>55.639628930663733</v>
      </c>
      <c r="H16" s="97">
        <f t="shared" si="0"/>
        <v>82.157387554583224</v>
      </c>
      <c r="I16" s="97">
        <f t="shared" si="0"/>
        <v>114.87634354300451</v>
      </c>
      <c r="J16" s="97">
        <f t="shared" si="0"/>
        <v>147.46772182765403</v>
      </c>
      <c r="K16" s="97">
        <f t="shared" si="0"/>
        <v>180.85459945303171</v>
      </c>
      <c r="L16" s="97">
        <f t="shared" si="0"/>
        <v>214.24271812191313</v>
      </c>
      <c r="M16" s="97">
        <f t="shared" si="0"/>
        <v>247.60635048504085</v>
      </c>
      <c r="N16" s="97">
        <f t="shared" si="0"/>
        <v>281.61477294387936</v>
      </c>
      <c r="O16" s="97">
        <f t="shared" si="0"/>
        <v>315.61384847863269</v>
      </c>
      <c r="P16" s="97">
        <f t="shared" si="0"/>
        <v>349.60273042385819</v>
      </c>
      <c r="Q16" s="97">
        <f t="shared" si="0"/>
        <v>384.66208370475965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N16"/>
  <sheetViews>
    <sheetView zoomScale="55" zoomScaleNormal="55" workbookViewId="0">
      <selection activeCell="I21" sqref="I21"/>
    </sheetView>
  </sheetViews>
  <sheetFormatPr defaultColWidth="8.85546875" defaultRowHeight="15" x14ac:dyDescent="0.25"/>
  <cols>
    <col min="1" max="1" width="8.85546875" style="24"/>
    <col min="2" max="2" width="60.7109375" style="24" bestFit="1" customWidth="1"/>
    <col min="3" max="3" width="16.42578125" style="24" customWidth="1"/>
    <col min="4" max="17" width="16.28515625" style="24" customWidth="1"/>
    <col min="18" max="18" width="8.85546875" style="24" customWidth="1"/>
    <col min="19" max="24" width="8.85546875" style="24"/>
    <col min="25" max="25" width="14.7109375" style="24" customWidth="1"/>
    <col min="26" max="16384" width="8.85546875" style="24"/>
  </cols>
  <sheetData>
    <row r="1" spans="2:40" ht="23.45" x14ac:dyDescent="0.45">
      <c r="B1" s="42" t="s">
        <v>26</v>
      </c>
      <c r="C1" s="42" t="str">
        <f>'Program Analysis'!C3</f>
        <v>Title 24</v>
      </c>
      <c r="Z1" s="81"/>
      <c r="AA1" s="81"/>
      <c r="AB1" s="81"/>
      <c r="AC1" s="81"/>
      <c r="AD1" s="81"/>
      <c r="AE1" s="81"/>
      <c r="AF1" s="81"/>
      <c r="AG1" s="81"/>
      <c r="AH1" s="81"/>
      <c r="AI1" s="81"/>
      <c r="AJ1" s="81"/>
      <c r="AK1" s="81"/>
    </row>
    <row r="2" spans="2:40" ht="23.45" x14ac:dyDescent="0.45">
      <c r="B2" s="42" t="s">
        <v>102</v>
      </c>
      <c r="C2" s="42" t="s">
        <v>58</v>
      </c>
    </row>
    <row r="4" spans="2:40" ht="14.45" x14ac:dyDescent="0.3">
      <c r="B4" s="79" t="s">
        <v>112</v>
      </c>
      <c r="C4" s="5"/>
    </row>
    <row r="5" spans="2:40" ht="14.45" x14ac:dyDescent="0.3">
      <c r="C5" s="5"/>
    </row>
    <row r="8" spans="2:40" ht="14.45" x14ac:dyDescent="0.3">
      <c r="B8" s="26"/>
      <c r="C8" s="26">
        <v>2015</v>
      </c>
      <c r="D8" s="26">
        <v>2016</v>
      </c>
      <c r="E8" s="26">
        <v>2017</v>
      </c>
      <c r="F8" s="26">
        <v>2018</v>
      </c>
      <c r="G8" s="26">
        <v>2019</v>
      </c>
      <c r="H8" s="26">
        <v>2020</v>
      </c>
      <c r="I8" s="26">
        <v>2021</v>
      </c>
      <c r="J8" s="26">
        <v>2022</v>
      </c>
      <c r="K8" s="26">
        <v>2023</v>
      </c>
      <c r="L8" s="26">
        <v>2024</v>
      </c>
      <c r="M8" s="26">
        <v>2025</v>
      </c>
      <c r="N8" s="26">
        <v>2026</v>
      </c>
      <c r="O8" s="26">
        <v>2027</v>
      </c>
      <c r="P8" s="26">
        <v>2028</v>
      </c>
      <c r="Q8" s="26">
        <v>2029</v>
      </c>
    </row>
    <row r="9" spans="2:40" s="80" customFormat="1" ht="14.45" x14ac:dyDescent="0.3">
      <c r="B9" s="92" t="s">
        <v>106</v>
      </c>
      <c r="C9" s="93">
        <v>0</v>
      </c>
      <c r="D9" s="93">
        <v>0</v>
      </c>
      <c r="E9" s="93">
        <v>157.54042490114384</v>
      </c>
      <c r="F9" s="93">
        <v>387.02880798148607</v>
      </c>
      <c r="G9" s="93">
        <v>628.37526924923202</v>
      </c>
      <c r="H9" s="93">
        <v>989.53058377490743</v>
      </c>
      <c r="I9" s="93">
        <v>1442.2992157649915</v>
      </c>
      <c r="J9" s="93">
        <v>1882.8687912865439</v>
      </c>
      <c r="K9" s="93">
        <v>2373.7820925288738</v>
      </c>
      <c r="L9" s="93">
        <v>2868.6446447490111</v>
      </c>
      <c r="M9" s="93">
        <v>3371.1324445584178</v>
      </c>
      <c r="N9" s="93">
        <v>3932.8768949587193</v>
      </c>
      <c r="O9" s="93">
        <v>4496.4765759032834</v>
      </c>
      <c r="P9" s="93">
        <v>5061.5210613687268</v>
      </c>
      <c r="Q9" s="93">
        <v>5815.1947734002179</v>
      </c>
      <c r="R9" s="24"/>
      <c r="S9" s="24"/>
      <c r="T9" s="24"/>
      <c r="U9" s="24"/>
      <c r="V9" s="24"/>
      <c r="W9" s="24"/>
      <c r="Y9" s="24"/>
      <c r="Z9" s="24"/>
      <c r="AA9" s="24"/>
      <c r="AB9" s="24"/>
      <c r="AC9" s="24"/>
      <c r="AD9" s="24"/>
      <c r="AE9" s="24"/>
      <c r="AF9" s="24"/>
      <c r="AG9" s="24"/>
      <c r="AH9" s="24"/>
      <c r="AI9" s="24"/>
      <c r="AJ9" s="24"/>
      <c r="AK9" s="24"/>
      <c r="AL9" s="24"/>
      <c r="AM9" s="24"/>
      <c r="AN9" s="24"/>
    </row>
    <row r="10" spans="2:40" ht="14.45" x14ac:dyDescent="0.3">
      <c r="B10" s="92" t="s">
        <v>107</v>
      </c>
      <c r="C10" s="93">
        <v>0</v>
      </c>
      <c r="D10" s="93">
        <v>0</v>
      </c>
      <c r="E10" s="93">
        <v>14.417497920709586</v>
      </c>
      <c r="F10" s="93">
        <v>28.74976697014483</v>
      </c>
      <c r="G10" s="93">
        <v>43.192082719006173</v>
      </c>
      <c r="H10" s="93">
        <v>59.142310210028377</v>
      </c>
      <c r="I10" s="93">
        <v>75.435435885647436</v>
      </c>
      <c r="J10" s="93">
        <v>91.837079900562316</v>
      </c>
      <c r="K10" s="93">
        <v>109.06482481577579</v>
      </c>
      <c r="L10" s="93">
        <v>126.32295191269104</v>
      </c>
      <c r="M10" s="93">
        <v>143.58380503898525</v>
      </c>
      <c r="N10" s="93">
        <v>161.51442739699627</v>
      </c>
      <c r="O10" s="93">
        <v>179.45829004592676</v>
      </c>
      <c r="P10" s="93">
        <v>197.4121169087561</v>
      </c>
      <c r="Q10" s="93">
        <v>216.45420027888005</v>
      </c>
    </row>
    <row r="11" spans="2:40" ht="14.45" x14ac:dyDescent="0.3">
      <c r="B11" s="26"/>
      <c r="C11" s="82"/>
      <c r="D11" s="82"/>
      <c r="E11" s="82"/>
      <c r="F11" s="83"/>
      <c r="G11" s="83"/>
      <c r="H11" s="83"/>
      <c r="I11" s="83"/>
      <c r="J11" s="83"/>
      <c r="K11" s="83"/>
      <c r="L11" s="83"/>
      <c r="M11" s="83"/>
      <c r="N11" s="83"/>
      <c r="O11" s="83"/>
      <c r="P11" s="83"/>
      <c r="Q11" s="83"/>
    </row>
    <row r="12" spans="2:40" ht="14.45" x14ac:dyDescent="0.3">
      <c r="B12" s="94" t="s">
        <v>108</v>
      </c>
      <c r="C12" s="95">
        <v>0</v>
      </c>
      <c r="D12" s="95">
        <v>0</v>
      </c>
      <c r="E12" s="95">
        <v>171.85891766556253</v>
      </c>
      <c r="F12" s="95">
        <v>355.32609436249419</v>
      </c>
      <c r="G12" s="95">
        <v>538.62049550681695</v>
      </c>
      <c r="H12" s="95">
        <v>758.5708921935493</v>
      </c>
      <c r="I12" s="95">
        <v>1014.7842612575737</v>
      </c>
      <c r="J12" s="95">
        <v>1270.7955426825235</v>
      </c>
      <c r="K12" s="95">
        <v>1526.603359034385</v>
      </c>
      <c r="L12" s="95">
        <v>1782.2127250468429</v>
      </c>
      <c r="M12" s="95">
        <v>2037.6334738529144</v>
      </c>
      <c r="N12" s="95">
        <v>2292.8787678393146</v>
      </c>
      <c r="O12" s="95">
        <v>2547.9637834565951</v>
      </c>
      <c r="P12" s="95">
        <v>2802.9046192165692</v>
      </c>
      <c r="Q12" s="95">
        <v>3057.7174427207688</v>
      </c>
    </row>
    <row r="13" spans="2:40" ht="14.45" x14ac:dyDescent="0.3">
      <c r="B13" s="94" t="s">
        <v>109</v>
      </c>
      <c r="C13" s="95">
        <v>0</v>
      </c>
      <c r="D13" s="95">
        <v>0</v>
      </c>
      <c r="E13" s="95">
        <v>15.782646440892639</v>
      </c>
      <c r="F13" s="95">
        <v>33.111469832649632</v>
      </c>
      <c r="G13" s="95">
        <v>50.410589283305441</v>
      </c>
      <c r="H13" s="95">
        <v>73.632468106752029</v>
      </c>
      <c r="I13" s="95">
        <v>102.71264611010359</v>
      </c>
      <c r="J13" s="95">
        <v>131.55672807038746</v>
      </c>
      <c r="K13" s="95">
        <v>160.37020847110105</v>
      </c>
      <c r="L13" s="95">
        <v>189.15454773361648</v>
      </c>
      <c r="M13" s="95">
        <v>217.91167466099927</v>
      </c>
      <c r="N13" s="95">
        <v>246.64382245237607</v>
      </c>
      <c r="O13" s="95">
        <v>275.35338302874823</v>
      </c>
      <c r="P13" s="95">
        <v>304.04278580169364</v>
      </c>
      <c r="Q13" s="95">
        <v>332.71440340302047</v>
      </c>
    </row>
    <row r="14" spans="2:40" ht="14.45" x14ac:dyDescent="0.3">
      <c r="B14" s="26"/>
      <c r="C14" s="82"/>
      <c r="D14" s="82"/>
      <c r="E14" s="82"/>
      <c r="F14" s="83"/>
      <c r="G14" s="83"/>
      <c r="H14" s="83"/>
      <c r="I14" s="83"/>
      <c r="J14" s="83"/>
      <c r="K14" s="83"/>
      <c r="L14" s="83"/>
      <c r="M14" s="83"/>
      <c r="N14" s="83"/>
      <c r="O14" s="83"/>
      <c r="P14" s="83"/>
      <c r="Q14" s="83"/>
    </row>
    <row r="15" spans="2:40" ht="14.45" x14ac:dyDescent="0.3">
      <c r="B15" s="96" t="s">
        <v>110</v>
      </c>
      <c r="C15" s="97">
        <f t="shared" ref="C15:Q16" si="0">SUM(C9,C12)</f>
        <v>0</v>
      </c>
      <c r="D15" s="97">
        <f t="shared" si="0"/>
        <v>0</v>
      </c>
      <c r="E15" s="97">
        <f t="shared" si="0"/>
        <v>329.39934256670637</v>
      </c>
      <c r="F15" s="97">
        <f t="shared" si="0"/>
        <v>742.35490234398026</v>
      </c>
      <c r="G15" s="97">
        <f t="shared" si="0"/>
        <v>1166.9957647560491</v>
      </c>
      <c r="H15" s="97">
        <f t="shared" si="0"/>
        <v>1748.1014759684567</v>
      </c>
      <c r="I15" s="97">
        <f t="shared" si="0"/>
        <v>2457.0834770225651</v>
      </c>
      <c r="J15" s="97">
        <f t="shared" si="0"/>
        <v>3153.6643339690672</v>
      </c>
      <c r="K15" s="97">
        <f t="shared" si="0"/>
        <v>3900.3854515632588</v>
      </c>
      <c r="L15" s="97">
        <f t="shared" si="0"/>
        <v>4650.8573697958545</v>
      </c>
      <c r="M15" s="97">
        <f t="shared" si="0"/>
        <v>5408.7659184113327</v>
      </c>
      <c r="N15" s="97">
        <f t="shared" si="0"/>
        <v>6225.7556627980339</v>
      </c>
      <c r="O15" s="97">
        <f t="shared" si="0"/>
        <v>7044.4403593598781</v>
      </c>
      <c r="P15" s="97">
        <f t="shared" si="0"/>
        <v>7864.4256805852965</v>
      </c>
      <c r="Q15" s="97">
        <f t="shared" si="0"/>
        <v>8872.9122161209871</v>
      </c>
    </row>
    <row r="16" spans="2:40" ht="14.45" x14ac:dyDescent="0.3">
      <c r="B16" s="96" t="s">
        <v>111</v>
      </c>
      <c r="C16" s="97">
        <f t="shared" si="0"/>
        <v>0</v>
      </c>
      <c r="D16" s="97">
        <f t="shared" si="0"/>
        <v>0</v>
      </c>
      <c r="E16" s="97">
        <f t="shared" si="0"/>
        <v>30.200144361602227</v>
      </c>
      <c r="F16" s="97">
        <f t="shared" si="0"/>
        <v>61.861236802794465</v>
      </c>
      <c r="G16" s="97">
        <f t="shared" si="0"/>
        <v>93.602672002311607</v>
      </c>
      <c r="H16" s="97">
        <f t="shared" si="0"/>
        <v>132.77477831678041</v>
      </c>
      <c r="I16" s="97">
        <f t="shared" si="0"/>
        <v>178.14808199575103</v>
      </c>
      <c r="J16" s="97">
        <f t="shared" si="0"/>
        <v>223.39380797094978</v>
      </c>
      <c r="K16" s="97">
        <f t="shared" si="0"/>
        <v>269.43503328687683</v>
      </c>
      <c r="L16" s="97">
        <f t="shared" si="0"/>
        <v>315.47749964630754</v>
      </c>
      <c r="M16" s="97">
        <f t="shared" si="0"/>
        <v>361.49547969998451</v>
      </c>
      <c r="N16" s="97">
        <f t="shared" si="0"/>
        <v>408.15824984937234</v>
      </c>
      <c r="O16" s="97">
        <f t="shared" si="0"/>
        <v>454.81167307467501</v>
      </c>
      <c r="P16" s="97">
        <f t="shared" si="0"/>
        <v>501.45490271044974</v>
      </c>
      <c r="Q16" s="97">
        <f t="shared" si="0"/>
        <v>549.16860368190055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J29" sqref="J29"/>
    </sheetView>
  </sheetViews>
  <sheetFormatPr defaultColWidth="8.85546875" defaultRowHeight="15" x14ac:dyDescent="0.25"/>
  <cols>
    <col min="1" max="1" width="27.28515625" style="1" bestFit="1" customWidth="1"/>
    <col min="2" max="2" width="22.7109375" style="1" bestFit="1" customWidth="1"/>
    <col min="3" max="3" width="14.28515625" style="1" customWidth="1"/>
    <col min="4" max="4" width="11.28515625" style="1" customWidth="1"/>
    <col min="5" max="16384" width="8.85546875" style="1"/>
  </cols>
  <sheetData>
    <row r="1" spans="1:7" ht="18" x14ac:dyDescent="0.35">
      <c r="A1" s="18" t="s">
        <v>33</v>
      </c>
      <c r="B1" s="6"/>
      <c r="C1" s="6"/>
      <c r="D1" s="6"/>
    </row>
    <row r="2" spans="1:7" ht="18" x14ac:dyDescent="0.35">
      <c r="A2" s="3"/>
      <c r="B2" s="6"/>
      <c r="C2" s="6"/>
      <c r="D2" s="6"/>
    </row>
    <row r="3" spans="1:7" thickBot="1" x14ac:dyDescent="0.35">
      <c r="A3" s="9" t="s">
        <v>54</v>
      </c>
      <c r="B3" s="9" t="s">
        <v>12</v>
      </c>
      <c r="C3" s="9" t="s">
        <v>25</v>
      </c>
      <c r="D3" s="9" t="s">
        <v>1</v>
      </c>
    </row>
    <row r="4" spans="1:7" ht="14.45" x14ac:dyDescent="0.3">
      <c r="A4" s="19" t="s">
        <v>9</v>
      </c>
      <c r="B4" s="20" t="s">
        <v>8</v>
      </c>
      <c r="C4" s="19" t="s">
        <v>22</v>
      </c>
      <c r="D4" s="20" t="s">
        <v>2</v>
      </c>
      <c r="F4" s="17"/>
    </row>
    <row r="5" spans="1:7" ht="14.45" x14ac:dyDescent="0.3">
      <c r="A5" s="19" t="s">
        <v>10</v>
      </c>
      <c r="B5" s="20" t="s">
        <v>8</v>
      </c>
      <c r="C5" s="19" t="s">
        <v>22</v>
      </c>
      <c r="D5" s="20" t="s">
        <v>5</v>
      </c>
      <c r="F5" s="17"/>
    </row>
    <row r="6" spans="1:7" ht="14.45" x14ac:dyDescent="0.3">
      <c r="A6" s="19" t="s">
        <v>125</v>
      </c>
      <c r="B6" s="20" t="s">
        <v>8</v>
      </c>
      <c r="C6" s="19" t="s">
        <v>22</v>
      </c>
      <c r="D6" s="20" t="s">
        <v>5</v>
      </c>
      <c r="F6" s="17"/>
    </row>
    <row r="7" spans="1:7" ht="14.45" x14ac:dyDescent="0.3">
      <c r="A7" s="19" t="s">
        <v>17</v>
      </c>
      <c r="B7" s="20" t="s">
        <v>8</v>
      </c>
      <c r="C7" s="19" t="s">
        <v>22</v>
      </c>
      <c r="D7" s="19" t="s">
        <v>13</v>
      </c>
      <c r="F7" s="17"/>
      <c r="G7" s="17"/>
    </row>
    <row r="8" spans="1:7" ht="14.45" x14ac:dyDescent="0.3">
      <c r="A8" s="19" t="s">
        <v>124</v>
      </c>
      <c r="B8" s="19" t="s">
        <v>6</v>
      </c>
      <c r="C8" s="19" t="s">
        <v>22</v>
      </c>
      <c r="D8" s="19" t="s">
        <v>13</v>
      </c>
      <c r="F8" s="17"/>
      <c r="G8" s="17"/>
    </row>
    <row r="9" spans="1:7" ht="14.45" x14ac:dyDescent="0.3">
      <c r="A9" s="21" t="s">
        <v>18</v>
      </c>
      <c r="B9" s="21" t="s">
        <v>6</v>
      </c>
      <c r="C9" s="21" t="s">
        <v>22</v>
      </c>
      <c r="D9" s="21" t="s">
        <v>2</v>
      </c>
      <c r="F9" s="17"/>
      <c r="G9" s="17"/>
    </row>
    <row r="10" spans="1:7" ht="14.45" x14ac:dyDescent="0.3">
      <c r="A10" s="19" t="s">
        <v>29</v>
      </c>
      <c r="B10" s="19" t="s">
        <v>6</v>
      </c>
      <c r="C10" s="19" t="s">
        <v>24</v>
      </c>
      <c r="D10" s="19" t="s">
        <v>15</v>
      </c>
      <c r="F10" s="17"/>
      <c r="G10" s="17"/>
    </row>
    <row r="11" spans="1:7" ht="14.45" x14ac:dyDescent="0.3">
      <c r="A11" s="19" t="s">
        <v>30</v>
      </c>
      <c r="B11" s="19" t="s">
        <v>6</v>
      </c>
      <c r="C11" s="19" t="s">
        <v>23</v>
      </c>
      <c r="D11" s="19" t="s">
        <v>14</v>
      </c>
      <c r="F11" s="17"/>
      <c r="G11" s="17"/>
    </row>
    <row r="12" spans="1:7" ht="14.45" x14ac:dyDescent="0.3">
      <c r="A12" s="19" t="s">
        <v>28</v>
      </c>
      <c r="B12" s="19" t="s">
        <v>6</v>
      </c>
      <c r="C12" s="19" t="s">
        <v>22</v>
      </c>
      <c r="D12" s="19" t="s">
        <v>21</v>
      </c>
      <c r="F12" s="17"/>
      <c r="G12" s="17"/>
    </row>
    <row r="13" spans="1:7" ht="14.45" x14ac:dyDescent="0.3">
      <c r="A13" s="19" t="s">
        <v>11</v>
      </c>
      <c r="B13" s="19" t="s">
        <v>6</v>
      </c>
      <c r="C13" s="19" t="s">
        <v>24</v>
      </c>
      <c r="D13" s="19" t="s">
        <v>16</v>
      </c>
      <c r="F13" s="17"/>
      <c r="G13" s="17"/>
    </row>
    <row r="14" spans="1:7" ht="14.45" x14ac:dyDescent="0.3">
      <c r="A14" s="19" t="s">
        <v>19</v>
      </c>
      <c r="B14" s="19" t="s">
        <v>6</v>
      </c>
      <c r="C14" s="19" t="s">
        <v>22</v>
      </c>
      <c r="D14" s="19" t="s">
        <v>2</v>
      </c>
      <c r="F14" s="17"/>
      <c r="G14" s="17"/>
    </row>
    <row r="15" spans="1:7" ht="14.45" x14ac:dyDescent="0.3">
      <c r="A15" s="19" t="s">
        <v>20</v>
      </c>
      <c r="B15" s="19" t="s">
        <v>6</v>
      </c>
      <c r="C15" s="19" t="s">
        <v>22</v>
      </c>
      <c r="D15" s="19" t="s">
        <v>13</v>
      </c>
      <c r="F15" s="17"/>
      <c r="G15" s="17"/>
    </row>
    <row r="16" spans="1:7" ht="14.45" x14ac:dyDescent="0.3">
      <c r="A16" s="19" t="s">
        <v>117</v>
      </c>
      <c r="B16" s="19" t="s">
        <v>123</v>
      </c>
      <c r="C16" s="19" t="s">
        <v>22</v>
      </c>
      <c r="D16" s="19" t="s">
        <v>14</v>
      </c>
      <c r="F16" s="17"/>
      <c r="G16" s="17"/>
    </row>
    <row r="17" spans="1:7" ht="14.45" x14ac:dyDescent="0.3">
      <c r="A17" s="19" t="s">
        <v>118</v>
      </c>
      <c r="B17" s="19" t="s">
        <v>123</v>
      </c>
      <c r="C17" s="19" t="s">
        <v>22</v>
      </c>
      <c r="D17" s="19" t="s">
        <v>14</v>
      </c>
      <c r="F17" s="17"/>
      <c r="G17" s="17"/>
    </row>
    <row r="18" spans="1:7" ht="14.45" x14ac:dyDescent="0.3">
      <c r="A18" s="19" t="s">
        <v>7</v>
      </c>
      <c r="B18" s="19" t="s">
        <v>123</v>
      </c>
      <c r="C18" s="19" t="s">
        <v>22</v>
      </c>
      <c r="D18" s="19" t="s">
        <v>14</v>
      </c>
      <c r="F18" s="17"/>
      <c r="G18" s="17"/>
    </row>
    <row r="19" spans="1:7" ht="14.45" x14ac:dyDescent="0.3">
      <c r="A19" s="19" t="s">
        <v>27</v>
      </c>
      <c r="B19" s="19" t="s">
        <v>123</v>
      </c>
      <c r="C19" s="19" t="s">
        <v>22</v>
      </c>
      <c r="D19" s="19" t="s">
        <v>14</v>
      </c>
      <c r="F19" s="17"/>
      <c r="G19" s="17"/>
    </row>
    <row r="20" spans="1:7" ht="14.45" x14ac:dyDescent="0.3">
      <c r="A20" s="19" t="s">
        <v>122</v>
      </c>
      <c r="B20" s="19" t="s">
        <v>123</v>
      </c>
      <c r="C20" s="19" t="s">
        <v>22</v>
      </c>
      <c r="D20" s="19" t="s">
        <v>14</v>
      </c>
    </row>
    <row r="21" spans="1:7" ht="14.45" x14ac:dyDescent="0.3">
      <c r="A21" s="19"/>
      <c r="B21" s="19"/>
      <c r="C21" s="19"/>
      <c r="D21" s="19"/>
    </row>
    <row r="22" spans="1:7" ht="14.45" x14ac:dyDescent="0.3">
      <c r="A22" s="19"/>
      <c r="B22" s="19"/>
      <c r="C22" s="19"/>
      <c r="D22" s="19"/>
    </row>
    <row r="23" spans="1:7" thickBot="1" x14ac:dyDescent="0.35">
      <c r="A23" s="9" t="s">
        <v>51</v>
      </c>
      <c r="B23" s="9" t="s">
        <v>53</v>
      </c>
      <c r="C23" s="9" t="s">
        <v>48</v>
      </c>
      <c r="D23" s="19"/>
    </row>
    <row r="24" spans="1:7" ht="14.45" x14ac:dyDescent="0.3">
      <c r="A24" s="22" t="s">
        <v>53</v>
      </c>
      <c r="B24" s="11" t="s">
        <v>44</v>
      </c>
      <c r="C24" s="11" t="s">
        <v>32</v>
      </c>
      <c r="D24" s="19"/>
    </row>
    <row r="25" spans="1:7" ht="14.45" x14ac:dyDescent="0.3">
      <c r="A25" s="23" t="s">
        <v>48</v>
      </c>
      <c r="B25" s="11" t="s">
        <v>45</v>
      </c>
      <c r="C25" s="11" t="s">
        <v>49</v>
      </c>
      <c r="D25" s="19"/>
    </row>
    <row r="26" spans="1:7" ht="14.45" x14ac:dyDescent="0.3">
      <c r="A26" s="23"/>
      <c r="B26" s="11" t="s">
        <v>46</v>
      </c>
      <c r="C26" s="11" t="s">
        <v>50</v>
      </c>
      <c r="D26" s="19"/>
    </row>
    <row r="27" spans="1:7" ht="14.45" x14ac:dyDescent="0.3">
      <c r="A27" s="23"/>
      <c r="B27" s="11" t="s">
        <v>41</v>
      </c>
      <c r="C27" s="11"/>
      <c r="D27" s="19"/>
    </row>
    <row r="28" spans="1:7" ht="14.45" x14ac:dyDescent="0.3">
      <c r="A28" s="23"/>
      <c r="B28" s="11" t="s">
        <v>47</v>
      </c>
      <c r="C28" s="11"/>
      <c r="D28" s="19"/>
    </row>
    <row r="29" spans="1:7" ht="14.45" x14ac:dyDescent="0.3">
      <c r="A29" s="23"/>
      <c r="B29" s="11" t="s">
        <v>37</v>
      </c>
      <c r="C29" s="11"/>
      <c r="D29" s="19"/>
    </row>
    <row r="30" spans="1:7" ht="14.45" x14ac:dyDescent="0.3">
      <c r="A30" s="23"/>
      <c r="B30" s="11" t="s">
        <v>42</v>
      </c>
      <c r="C30" s="11"/>
      <c r="D30" s="19"/>
    </row>
    <row r="31" spans="1:7" ht="14.45" x14ac:dyDescent="0.3">
      <c r="A31" s="23"/>
      <c r="B31" s="11" t="s">
        <v>38</v>
      </c>
      <c r="C31" s="11"/>
      <c r="D31" s="19"/>
    </row>
    <row r="32" spans="1:7" ht="14.45" x14ac:dyDescent="0.3">
      <c r="A32" s="23"/>
      <c r="B32" s="11" t="s">
        <v>39</v>
      </c>
      <c r="C32" s="11"/>
      <c r="D32" s="19"/>
    </row>
    <row r="33" spans="1:4" ht="14.45" x14ac:dyDescent="0.3">
      <c r="A33" s="23"/>
      <c r="B33" s="11" t="s">
        <v>43</v>
      </c>
      <c r="C33" s="11"/>
      <c r="D33" s="19"/>
    </row>
    <row r="34" spans="1:4" ht="14.45" x14ac:dyDescent="0.3">
      <c r="A34" s="23"/>
      <c r="B34" s="11" t="s">
        <v>40</v>
      </c>
      <c r="C34" s="11"/>
      <c r="D34" s="19"/>
    </row>
    <row r="35" spans="1:4" ht="14.45" x14ac:dyDescent="0.3">
      <c r="A35" s="23"/>
      <c r="B35" s="11" t="s">
        <v>52</v>
      </c>
      <c r="C35" s="11"/>
      <c r="D35" s="19"/>
    </row>
    <row r="36" spans="1:4" ht="14.45" x14ac:dyDescent="0.3">
      <c r="A36" s="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Z5JXHV6S7NA6-3-113405</_dlc_DocId>
    <_dlc_DocIdUrl xmlns="8eef3743-c7b3-4cbe-8837-b6e805be353c">
      <Url>http://efilingspinternal/_layouts/DocIdRedir.aspx?ID=Z5JXHV6S7NA6-3-113405</Url>
      <Description>Z5JXHV6S7NA6-3-113405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F532EC-ACD7-4070-B433-CD83039392AD}"/>
</file>

<file path=customXml/itemProps2.xml><?xml version="1.0" encoding="utf-8"?>
<ds:datastoreItem xmlns:ds="http://schemas.openxmlformats.org/officeDocument/2006/customXml" ds:itemID="{B1CB9468-1630-41A7-80B5-942BEF95AB1A}"/>
</file>

<file path=customXml/itemProps3.xml><?xml version="1.0" encoding="utf-8"?>
<ds:datastoreItem xmlns:ds="http://schemas.openxmlformats.org/officeDocument/2006/customXml" ds:itemID="{BD0E50A8-B352-4623-A797-AB0B474AB7F4}"/>
</file>

<file path=customXml/itemProps4.xml><?xml version="1.0" encoding="utf-8"?>
<ds:datastoreItem xmlns:ds="http://schemas.openxmlformats.org/officeDocument/2006/customXml" ds:itemID="{F8BCF4CA-B7DF-4521-83C7-DE83ADCD322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7</vt:i4>
      </vt:variant>
      <vt:variant>
        <vt:lpstr>Charts</vt:lpstr>
      </vt:variant>
      <vt:variant>
        <vt:i4>2</vt:i4>
      </vt:variant>
      <vt:variant>
        <vt:lpstr>Named Ranges</vt:lpstr>
      </vt:variant>
      <vt:variant>
        <vt:i4>15</vt:i4>
      </vt:variant>
    </vt:vector>
  </HeadingPairs>
  <TitlesOfParts>
    <vt:vector size="24" baseType="lpstr">
      <vt:lpstr>Home</vt:lpstr>
      <vt:lpstr>Program Analysis</vt:lpstr>
      <vt:lpstr>SB 350 Potential</vt:lpstr>
      <vt:lpstr>Reference</vt:lpstr>
      <vt:lpstr>Conservative</vt:lpstr>
      <vt:lpstr>Aggressive</vt:lpstr>
      <vt:lpstr>Look-up</vt:lpstr>
      <vt:lpstr>Graph (electricity)</vt:lpstr>
      <vt:lpstr>Graph (gas)</vt:lpstr>
      <vt:lpstr>'Program Analysis'!_ftn1</vt:lpstr>
      <vt:lpstr>'Program Analysis'!_ftn2</vt:lpstr>
      <vt:lpstr>'Program Analysis'!_ftn3</vt:lpstr>
      <vt:lpstr>'Program Analysis'!_ftn4</vt:lpstr>
      <vt:lpstr>'Program Analysis'!_ftnref1</vt:lpstr>
      <vt:lpstr>'Program Analysis'!_ftnref2</vt:lpstr>
      <vt:lpstr>'Program Analysis'!_ftnref4</vt:lpstr>
      <vt:lpstr>'SB 350 Potential'!Bldg_Sectors</vt:lpstr>
      <vt:lpstr>Bldg_Sectors</vt:lpstr>
      <vt:lpstr>Non_Residential</vt:lpstr>
      <vt:lpstr>NR_BldgTypes</vt:lpstr>
      <vt:lpstr>'SB 350 Potential'!Programs</vt:lpstr>
      <vt:lpstr>Programs</vt:lpstr>
      <vt:lpstr>RES_BldgTypes</vt:lpstr>
      <vt:lpstr>Residential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A1 - Title 24</dc:title>
  <dc:creator/>
  <cp:lastModifiedBy/>
  <dcterms:created xsi:type="dcterms:W3CDTF">2017-08-31T03:28:49Z</dcterms:created>
  <dcterms:modified xsi:type="dcterms:W3CDTF">2017-10-25T16:11:36Z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3534fedd-9a6e-4ef4-966c-de46b8ae9e34</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http://efilingspinternal/PendingDocuments/17-IEPR-06/20171025T135102_Program_Workbook_A1_T24.xlsx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2491900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