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4"/>
  </bookViews>
  <sheets>
    <sheet name="SDGE Form 1.1" sheetId="1" r:id="rId1"/>
    <sheet name="SCG Form 1.1" sheetId="2" r:id="rId2"/>
    <sheet name="PGE Form 1.1" sheetId="3" r:id="rId3"/>
    <sheet name="OTH Form 1.1" sheetId="4" r:id="rId4"/>
    <sheet name="STATE Form 1.1" sheetId="5" r:id="rId5"/>
    <sheet name="Form 2.3 Price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<sst xmlns="http://schemas.openxmlformats.org/spreadsheetml/2006/main" count="102" uniqueCount="28">
  <si>
    <t>Form 1.1 - SDGE Natural Gas Planning Area</t>
  </si>
  <si>
    <t>Year</t>
  </si>
  <si>
    <t>Residential</t>
  </si>
  <si>
    <t>Commercial</t>
  </si>
  <si>
    <t>Manufacturing</t>
  </si>
  <si>
    <t>Mining</t>
  </si>
  <si>
    <t>Agricultural</t>
  </si>
  <si>
    <t>Total
Consumption</t>
  </si>
  <si>
    <t xml:space="preserve"> </t>
  </si>
  <si>
    <t>Annual Growth Rates (%)</t>
  </si>
  <si>
    <t>1990-2000</t>
  </si>
  <si>
    <t>Form 1.1 - SCG Natural Gas Planning Area</t>
  </si>
  <si>
    <t>Form 1.1 - PGE Natural Gas Planning Area</t>
  </si>
  <si>
    <t>Form 2.3 - Natural Gas Rates</t>
  </si>
  <si>
    <t/>
  </si>
  <si>
    <t>PGE</t>
  </si>
  <si>
    <t>SCG</t>
  </si>
  <si>
    <t>SDGE</t>
  </si>
  <si>
    <t>Industrial</t>
  </si>
  <si>
    <t>2000-2016</t>
  </si>
  <si>
    <t>2016-2020</t>
  </si>
  <si>
    <t>2016-2028</t>
  </si>
  <si>
    <t>Form 1.1 - OTHER Natural Gas Planning Area</t>
  </si>
  <si>
    <t>Form 1.1 - STATEWIDE Natural Gas</t>
  </si>
  <si>
    <t>End-User Natural Gas Consumption by Sector (MM Therms)</t>
  </si>
  <si>
    <t>TCU</t>
  </si>
  <si>
    <t>California Energy Demand 2018-2028 Preliminary Baseline Forecast - High Demand Case</t>
  </si>
  <si>
    <t>(2016$ per Therm)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</si>
</sst>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#0.00%;[Black]\-##0.00%;[Black]\-\-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right" wrapText="1"/>
      <protection/>
    </xf>
    <xf numFmtId="168" fontId="1" fillId="0" borderId="11" xfId="0" applyNumberFormat="1" applyFont="1" applyFill="1" applyBorder="1" applyAlignment="1" applyProtection="1">
      <alignment horizontal="righ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10" fontId="0" fillId="0" borderId="0" xfId="0" applyNumberFormat="1" applyAlignment="1">
      <alignment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1" fillId="34" borderId="13" xfId="0" applyNumberFormat="1" applyFont="1" applyFill="1" applyBorder="1" applyAlignment="1" applyProtection="1">
      <alignment horizontal="center" wrapText="1"/>
      <protection/>
    </xf>
    <xf numFmtId="0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right" wrapText="1"/>
      <protection/>
    </xf>
    <xf numFmtId="4" fontId="1" fillId="0" borderId="11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D2017\Preliminary\Output\Forms\Low\CED%202017%20Preliminary%20Natural_Gas_Planning_Area_and_Sector_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GE Form 1.1"/>
      <sheetName val="SCG Form 1.1"/>
      <sheetName val="PGE Form 1.1"/>
      <sheetName val="OTH Form 1.1"/>
      <sheetName val="STATE Form 1.1"/>
      <sheetName val="Form 2.3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zoomScalePageLayoutView="0" workbookViewId="0" topLeftCell="A1">
      <selection activeCell="F6" sqref="F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11" ht="15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8" ht="15.75" customHeight="1">
      <c r="A3" s="12" t="s">
        <v>24</v>
      </c>
      <c r="B3" s="12"/>
      <c r="C3" s="12"/>
      <c r="D3" s="12"/>
      <c r="E3" s="12"/>
      <c r="F3" s="12"/>
      <c r="G3" s="12"/>
      <c r="H3" s="12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25</v>
      </c>
      <c r="H5" s="4" t="s">
        <v>7</v>
      </c>
    </row>
    <row r="6" spans="1:8" ht="13.5" thickBot="1">
      <c r="A6" s="5">
        <v>1990</v>
      </c>
      <c r="B6" s="6">
        <v>337.914904</v>
      </c>
      <c r="C6" s="6">
        <v>115.689617</v>
      </c>
      <c r="D6" s="6">
        <v>33.377237</v>
      </c>
      <c r="E6" s="6">
        <v>5.275806118025885</v>
      </c>
      <c r="F6" s="6">
        <v>6.465501</v>
      </c>
      <c r="G6" s="6">
        <v>19.782419</v>
      </c>
      <c r="H6" s="6">
        <f>SUM(B6:G6)</f>
        <v>518.5054841180258</v>
      </c>
    </row>
    <row r="7" spans="1:8" ht="13.5" thickBot="1">
      <c r="A7" s="5">
        <v>1991</v>
      </c>
      <c r="B7" s="6">
        <v>335.282095</v>
      </c>
      <c r="C7" s="6">
        <v>108.585916</v>
      </c>
      <c r="D7" s="6">
        <v>32.895564</v>
      </c>
      <c r="E7" s="6">
        <v>6.252320085469071</v>
      </c>
      <c r="F7" s="6">
        <v>5.508229</v>
      </c>
      <c r="G7" s="6">
        <v>17.540253</v>
      </c>
      <c r="H7" s="6">
        <f aca="true" t="shared" si="0" ref="H7:H44">SUM(B7:G7)</f>
        <v>506.0643770854691</v>
      </c>
    </row>
    <row r="8" spans="1:8" ht="13.5" thickBot="1">
      <c r="A8" s="5">
        <v>1992</v>
      </c>
      <c r="B8" s="6">
        <v>313.662931</v>
      </c>
      <c r="C8" s="6">
        <v>120.222353</v>
      </c>
      <c r="D8" s="6">
        <v>37.40203</v>
      </c>
      <c r="E8" s="6">
        <v>5.348272086673119</v>
      </c>
      <c r="F8" s="6">
        <v>7.152526</v>
      </c>
      <c r="G8" s="6">
        <v>16.089961</v>
      </c>
      <c r="H8" s="6">
        <f t="shared" si="0"/>
        <v>499.87807308667317</v>
      </c>
    </row>
    <row r="9" spans="1:8" ht="13.5" thickBot="1">
      <c r="A9" s="5">
        <v>1993</v>
      </c>
      <c r="B9" s="6">
        <v>327.053252</v>
      </c>
      <c r="C9" s="6">
        <v>109.249435</v>
      </c>
      <c r="D9" s="6">
        <v>32.881846</v>
      </c>
      <c r="E9" s="6">
        <v>3.6648100819879468</v>
      </c>
      <c r="F9" s="6">
        <v>8.318277</v>
      </c>
      <c r="G9" s="6">
        <v>18.627408</v>
      </c>
      <c r="H9" s="6">
        <f t="shared" si="0"/>
        <v>499.79502808198794</v>
      </c>
    </row>
    <row r="10" spans="1:8" ht="13.5" thickBot="1">
      <c r="A10" s="5">
        <v>1994</v>
      </c>
      <c r="B10" s="6">
        <v>343.816395</v>
      </c>
      <c r="C10" s="6">
        <v>129.576699</v>
      </c>
      <c r="D10" s="6">
        <v>36.180987</v>
      </c>
      <c r="E10" s="6">
        <v>3.6461140817258775</v>
      </c>
      <c r="F10" s="6">
        <v>6.148935</v>
      </c>
      <c r="G10" s="6">
        <v>19.990824</v>
      </c>
      <c r="H10" s="6">
        <f t="shared" si="0"/>
        <v>539.359954081726</v>
      </c>
    </row>
    <row r="11" spans="1:8" ht="13.5" thickBot="1">
      <c r="A11" s="5">
        <v>1995</v>
      </c>
      <c r="B11" s="6">
        <v>316.193149</v>
      </c>
      <c r="C11" s="6">
        <v>130.624737</v>
      </c>
      <c r="D11" s="6">
        <v>36.995588</v>
      </c>
      <c r="E11" s="6">
        <v>3.211763072010794</v>
      </c>
      <c r="F11" s="6">
        <v>6.42698</v>
      </c>
      <c r="G11" s="6">
        <v>21.225959</v>
      </c>
      <c r="H11" s="6">
        <f t="shared" si="0"/>
        <v>514.6781760720108</v>
      </c>
    </row>
    <row r="12" spans="1:8" ht="13.5" thickBot="1">
      <c r="A12" s="5">
        <v>1996</v>
      </c>
      <c r="B12" s="6">
        <v>317.043317</v>
      </c>
      <c r="C12" s="6">
        <v>126.66143</v>
      </c>
      <c r="D12" s="6">
        <v>35.462285</v>
      </c>
      <c r="E12" s="6">
        <v>2.412072051937665</v>
      </c>
      <c r="F12" s="6">
        <v>8.02489</v>
      </c>
      <c r="G12" s="6">
        <v>19.167658</v>
      </c>
      <c r="H12" s="6">
        <f t="shared" si="0"/>
        <v>508.7716520519377</v>
      </c>
    </row>
    <row r="13" spans="1:8" ht="13.5" thickBot="1">
      <c r="A13" s="5">
        <v>1997</v>
      </c>
      <c r="B13" s="6">
        <v>311.53761</v>
      </c>
      <c r="C13" s="6">
        <v>129.334042</v>
      </c>
      <c r="D13" s="6">
        <v>36.964057</v>
      </c>
      <c r="E13" s="6">
        <v>1.7471800366625247</v>
      </c>
      <c r="F13" s="6">
        <v>8.534432</v>
      </c>
      <c r="G13" s="6">
        <v>17.573042</v>
      </c>
      <c r="H13" s="6">
        <f t="shared" si="0"/>
        <v>505.69036303666246</v>
      </c>
    </row>
    <row r="14" spans="1:8" ht="13.5" thickBot="1">
      <c r="A14" s="5">
        <v>1998</v>
      </c>
      <c r="B14" s="6">
        <v>323.967176</v>
      </c>
      <c r="C14" s="6">
        <v>132.006643</v>
      </c>
      <c r="D14" s="6">
        <v>38.509521</v>
      </c>
      <c r="E14" s="6">
        <v>1.4884150312581501</v>
      </c>
      <c r="F14" s="6">
        <v>7.524642</v>
      </c>
      <c r="G14" s="6">
        <v>18.357059</v>
      </c>
      <c r="H14" s="6">
        <f t="shared" si="0"/>
        <v>521.8534560312582</v>
      </c>
    </row>
    <row r="15" spans="1:8" ht="13.5" thickBot="1">
      <c r="A15" s="5">
        <v>1999</v>
      </c>
      <c r="B15" s="6">
        <v>336.396742</v>
      </c>
      <c r="C15" s="6">
        <v>134.679134</v>
      </c>
      <c r="D15" s="6">
        <v>39.877399</v>
      </c>
      <c r="E15" s="6">
        <v>1.7330740358125476</v>
      </c>
      <c r="F15" s="6">
        <v>8.333557</v>
      </c>
      <c r="G15" s="6">
        <v>18.845981</v>
      </c>
      <c r="H15" s="6">
        <f t="shared" si="0"/>
        <v>539.8658870358126</v>
      </c>
    </row>
    <row r="16" spans="1:8" ht="13.5" thickBot="1">
      <c r="A16" s="5">
        <v>2000</v>
      </c>
      <c r="B16" s="6">
        <v>340.24</v>
      </c>
      <c r="C16" s="6">
        <v>137.357375</v>
      </c>
      <c r="D16" s="6">
        <v>40.023935</v>
      </c>
      <c r="E16" s="6">
        <v>1.8800000381867608</v>
      </c>
      <c r="F16" s="6">
        <v>6.227875</v>
      </c>
      <c r="G16" s="6">
        <v>15.445713</v>
      </c>
      <c r="H16" s="6">
        <f t="shared" si="0"/>
        <v>541.1748980381867</v>
      </c>
    </row>
    <row r="17" spans="1:8" ht="13.5" thickBot="1">
      <c r="A17" s="5">
        <v>2001</v>
      </c>
      <c r="B17" s="6">
        <v>358.451478</v>
      </c>
      <c r="C17" s="6">
        <v>146.943196</v>
      </c>
      <c r="D17" s="6">
        <v>38.499741</v>
      </c>
      <c r="E17" s="6">
        <v>2.256915047496295</v>
      </c>
      <c r="F17" s="6">
        <v>7.581935</v>
      </c>
      <c r="G17" s="6">
        <v>19.551157</v>
      </c>
      <c r="H17" s="6">
        <f t="shared" si="0"/>
        <v>573.2844220474963</v>
      </c>
    </row>
    <row r="18" spans="1:8" ht="13.5" thickBot="1">
      <c r="A18" s="5">
        <v>2002</v>
      </c>
      <c r="B18" s="6">
        <v>357.085936</v>
      </c>
      <c r="C18" s="6">
        <v>151.446071</v>
      </c>
      <c r="D18" s="6">
        <v>40.292065</v>
      </c>
      <c r="E18" s="6">
        <v>2.5797340536956717</v>
      </c>
      <c r="F18" s="6">
        <v>8.510706</v>
      </c>
      <c r="G18" s="6">
        <v>16.668415</v>
      </c>
      <c r="H18" s="6">
        <f t="shared" si="0"/>
        <v>576.5829270536957</v>
      </c>
    </row>
    <row r="19" spans="1:8" ht="13.5" thickBot="1">
      <c r="A19" s="5">
        <v>2003</v>
      </c>
      <c r="B19" s="6">
        <v>339.758169</v>
      </c>
      <c r="C19" s="6">
        <v>158.469537</v>
      </c>
      <c r="D19" s="6">
        <v>34.552888</v>
      </c>
      <c r="E19" s="6">
        <v>2.6400480549177163</v>
      </c>
      <c r="F19" s="6">
        <v>6.98607</v>
      </c>
      <c r="G19" s="6">
        <v>22.70543</v>
      </c>
      <c r="H19" s="6">
        <f t="shared" si="0"/>
        <v>565.1121420549179</v>
      </c>
    </row>
    <row r="20" spans="1:8" ht="13.5" thickBot="1">
      <c r="A20" s="5">
        <v>2004</v>
      </c>
      <c r="B20" s="6">
        <v>357.529295</v>
      </c>
      <c r="C20" s="6">
        <v>159.938061</v>
      </c>
      <c r="D20" s="6">
        <v>32.595645</v>
      </c>
      <c r="E20" s="6">
        <v>5.2806269313611125</v>
      </c>
      <c r="F20" s="6">
        <v>6.479669</v>
      </c>
      <c r="G20" s="6">
        <v>20.46913</v>
      </c>
      <c r="H20" s="6">
        <f t="shared" si="0"/>
        <v>582.292426931361</v>
      </c>
    </row>
    <row r="21" spans="1:8" ht="13.5" thickBot="1">
      <c r="A21" s="5">
        <v>2005</v>
      </c>
      <c r="B21" s="6">
        <v>335.134761</v>
      </c>
      <c r="C21" s="6">
        <v>158.77952</v>
      </c>
      <c r="D21" s="6">
        <v>29.463841</v>
      </c>
      <c r="E21" s="6">
        <v>5.267160925528509</v>
      </c>
      <c r="F21" s="6">
        <v>5.268024</v>
      </c>
      <c r="G21" s="6">
        <v>20.887146</v>
      </c>
      <c r="H21" s="6">
        <f t="shared" si="0"/>
        <v>554.8004529255285</v>
      </c>
    </row>
    <row r="22" spans="1:8" ht="13.5" thickBot="1">
      <c r="A22" s="5">
        <v>2006</v>
      </c>
      <c r="B22" s="6">
        <v>345.376492</v>
      </c>
      <c r="C22" s="6">
        <v>153.667565</v>
      </c>
      <c r="D22" s="6">
        <v>30.306846</v>
      </c>
      <c r="E22" s="6">
        <v>4.812414916817389</v>
      </c>
      <c r="F22" s="6">
        <v>4.896827</v>
      </c>
      <c r="G22" s="6">
        <v>24.987423</v>
      </c>
      <c r="H22" s="6">
        <f t="shared" si="0"/>
        <v>564.0475679168173</v>
      </c>
    </row>
    <row r="23" spans="1:8" ht="13.5" thickBot="1">
      <c r="A23" s="5">
        <v>2007</v>
      </c>
      <c r="B23" s="6">
        <v>331.901692</v>
      </c>
      <c r="C23" s="6">
        <v>155.353126</v>
      </c>
      <c r="D23" s="6">
        <v>27.240795</v>
      </c>
      <c r="E23" s="6">
        <v>4.397035915400342</v>
      </c>
      <c r="F23" s="6">
        <v>4.448082</v>
      </c>
      <c r="G23" s="6">
        <v>23.66658</v>
      </c>
      <c r="H23" s="6">
        <f t="shared" si="0"/>
        <v>547.0073109154004</v>
      </c>
    </row>
    <row r="24" spans="1:8" ht="13.5" thickBot="1">
      <c r="A24" s="5">
        <v>2008</v>
      </c>
      <c r="B24" s="6">
        <v>324.692766</v>
      </c>
      <c r="C24" s="6">
        <v>155.221689</v>
      </c>
      <c r="D24" s="6">
        <v>29.010872</v>
      </c>
      <c r="E24" s="6">
        <v>4.333881926645609</v>
      </c>
      <c r="F24" s="6">
        <v>3.856334</v>
      </c>
      <c r="G24" s="6">
        <v>24.250213</v>
      </c>
      <c r="H24" s="6">
        <f t="shared" si="0"/>
        <v>541.3657559266455</v>
      </c>
    </row>
    <row r="25" spans="1:8" ht="13.5" thickBot="1">
      <c r="A25" s="5">
        <v>2009</v>
      </c>
      <c r="B25" s="6">
        <v>308.734009</v>
      </c>
      <c r="C25" s="6">
        <v>149.924455</v>
      </c>
      <c r="D25" s="6">
        <v>27.533102</v>
      </c>
      <c r="E25" s="6">
        <v>3.4097229487025835</v>
      </c>
      <c r="F25" s="6">
        <v>4.139821</v>
      </c>
      <c r="G25" s="6">
        <v>21.12858</v>
      </c>
      <c r="H25" s="6">
        <f t="shared" si="0"/>
        <v>514.8696899487026</v>
      </c>
    </row>
    <row r="26" spans="1:8" ht="13.5" thickBot="1">
      <c r="A26" s="5">
        <v>2010</v>
      </c>
      <c r="B26" s="6">
        <v>337.881818</v>
      </c>
      <c r="C26" s="6">
        <v>163.459737</v>
      </c>
      <c r="D26" s="6">
        <v>24.673348</v>
      </c>
      <c r="E26" s="6">
        <v>3.7009949405046085</v>
      </c>
      <c r="F26" s="6">
        <v>4.013767</v>
      </c>
      <c r="G26" s="6">
        <v>27.023311</v>
      </c>
      <c r="H26" s="6">
        <f t="shared" si="0"/>
        <v>560.7529759405047</v>
      </c>
    </row>
    <row r="27" spans="1:8" ht="13.5" thickBot="1">
      <c r="A27" s="5">
        <v>2011</v>
      </c>
      <c r="B27" s="6">
        <v>326.910505</v>
      </c>
      <c r="C27" s="6">
        <v>156.336539</v>
      </c>
      <c r="D27" s="6">
        <v>21.16959</v>
      </c>
      <c r="E27" s="6">
        <v>3.4027209577662276</v>
      </c>
      <c r="F27" s="6">
        <v>4.443822</v>
      </c>
      <c r="G27" s="6">
        <v>25.632603</v>
      </c>
      <c r="H27" s="6">
        <f t="shared" si="0"/>
        <v>537.8957799577662</v>
      </c>
    </row>
    <row r="28" spans="1:8" ht="13.5" thickBot="1">
      <c r="A28" s="5">
        <v>2012</v>
      </c>
      <c r="B28" s="6">
        <v>311.143539</v>
      </c>
      <c r="C28" s="6">
        <v>155.822779</v>
      </c>
      <c r="D28" s="6">
        <v>22.155963</v>
      </c>
      <c r="E28" s="6">
        <v>3.7823349513330404</v>
      </c>
      <c r="F28" s="6">
        <v>4.831806</v>
      </c>
      <c r="G28" s="6">
        <v>26.612339</v>
      </c>
      <c r="H28" s="6">
        <f t="shared" si="0"/>
        <v>524.348760951333</v>
      </c>
    </row>
    <row r="29" spans="1:8" ht="13.5" thickBot="1">
      <c r="A29" s="5">
        <v>2013</v>
      </c>
      <c r="B29" s="6">
        <v>318.269246</v>
      </c>
      <c r="C29" s="6">
        <v>162.281849</v>
      </c>
      <c r="D29" s="6">
        <v>21.736174</v>
      </c>
      <c r="E29" s="6">
        <v>3.9256499559917897</v>
      </c>
      <c r="F29" s="6">
        <v>4.041873</v>
      </c>
      <c r="G29" s="6">
        <v>27.513159</v>
      </c>
      <c r="H29" s="6">
        <f t="shared" si="0"/>
        <v>537.7679509559919</v>
      </c>
    </row>
    <row r="30" spans="1:8" ht="13.5" thickBot="1">
      <c r="A30" s="5">
        <v>2014</v>
      </c>
      <c r="B30" s="6">
        <v>256.548716</v>
      </c>
      <c r="C30" s="6">
        <v>153.116827</v>
      </c>
      <c r="D30" s="6">
        <v>20.460825</v>
      </c>
      <c r="E30" s="6">
        <v>3.433499946343248</v>
      </c>
      <c r="F30" s="6">
        <v>2.425122</v>
      </c>
      <c r="G30" s="6">
        <v>25.597689</v>
      </c>
      <c r="H30" s="6">
        <f t="shared" si="0"/>
        <v>461.58267894634326</v>
      </c>
    </row>
    <row r="31" spans="1:8" ht="13.5" thickBot="1">
      <c r="A31" s="5">
        <v>2015</v>
      </c>
      <c r="B31" s="6">
        <v>255.613587</v>
      </c>
      <c r="C31" s="6">
        <v>153.192805</v>
      </c>
      <c r="D31" s="6">
        <v>20.832651</v>
      </c>
      <c r="E31" s="6">
        <v>3.5194479342396137</v>
      </c>
      <c r="F31" s="6">
        <v>2.415126</v>
      </c>
      <c r="G31" s="6">
        <v>28.906127</v>
      </c>
      <c r="H31" s="6">
        <f t="shared" si="0"/>
        <v>464.4797439342396</v>
      </c>
    </row>
    <row r="32" spans="1:8" ht="13.5" thickBot="1">
      <c r="A32" s="5">
        <v>2016</v>
      </c>
      <c r="B32" s="6">
        <v>268.964313</v>
      </c>
      <c r="C32" s="6">
        <v>158.535739</v>
      </c>
      <c r="D32" s="6">
        <v>21.346804</v>
      </c>
      <c r="E32" s="6">
        <v>3.149995</v>
      </c>
      <c r="F32" s="6">
        <v>3.134443</v>
      </c>
      <c r="G32" s="6">
        <v>29.636491</v>
      </c>
      <c r="H32" s="6">
        <f t="shared" si="0"/>
        <v>484.76778499999995</v>
      </c>
    </row>
    <row r="33" spans="1:8" ht="13.5" thickBot="1">
      <c r="A33" s="5">
        <v>2017</v>
      </c>
      <c r="B33" s="6">
        <v>305.8230427102939</v>
      </c>
      <c r="C33" s="6">
        <v>168.48644720991322</v>
      </c>
      <c r="D33" s="6">
        <v>19.479619061302692</v>
      </c>
      <c r="E33" s="6">
        <v>2.8781943109945907</v>
      </c>
      <c r="F33" s="6">
        <v>2.973335925970904</v>
      </c>
      <c r="G33" s="6">
        <v>29.88009234588959</v>
      </c>
      <c r="H33" s="6">
        <f t="shared" si="0"/>
        <v>529.520731564365</v>
      </c>
    </row>
    <row r="34" spans="1:8" ht="13.5" thickBot="1">
      <c r="A34" s="5">
        <v>2018</v>
      </c>
      <c r="B34" s="6">
        <v>306.0584805353286</v>
      </c>
      <c r="C34" s="6">
        <v>169.81404465357147</v>
      </c>
      <c r="D34" s="6">
        <v>16.241908729257787</v>
      </c>
      <c r="E34" s="6">
        <v>2.38391007907584</v>
      </c>
      <c r="F34" s="6">
        <v>2.888105174106213</v>
      </c>
      <c r="G34" s="6">
        <v>30.09606896819043</v>
      </c>
      <c r="H34" s="6">
        <f t="shared" si="0"/>
        <v>527.4825181395304</v>
      </c>
    </row>
    <row r="35" spans="1:8" ht="13.5" thickBot="1">
      <c r="A35" s="5">
        <v>2019</v>
      </c>
      <c r="B35" s="6">
        <v>306.3867091756604</v>
      </c>
      <c r="C35" s="6">
        <v>170.7150874032959</v>
      </c>
      <c r="D35" s="6">
        <v>15.77067699769803</v>
      </c>
      <c r="E35" s="6">
        <v>2.288164997578707</v>
      </c>
      <c r="F35" s="6">
        <v>2.815416017856213</v>
      </c>
      <c r="G35" s="6">
        <v>30.31057080514945</v>
      </c>
      <c r="H35" s="6">
        <f t="shared" si="0"/>
        <v>528.2866253972387</v>
      </c>
    </row>
    <row r="36" spans="1:8" ht="13.5" thickBot="1">
      <c r="A36" s="5">
        <v>2020</v>
      </c>
      <c r="B36" s="6">
        <v>307.9489553747073</v>
      </c>
      <c r="C36" s="6">
        <v>172.1644911701607</v>
      </c>
      <c r="D36" s="6">
        <v>15.464440687298394</v>
      </c>
      <c r="E36" s="6">
        <v>2.2263895154267357</v>
      </c>
      <c r="F36" s="6">
        <v>2.75336138180014</v>
      </c>
      <c r="G36" s="6">
        <v>30.519118732126124</v>
      </c>
      <c r="H36" s="6">
        <f t="shared" si="0"/>
        <v>531.0767568615194</v>
      </c>
    </row>
    <row r="37" spans="1:8" ht="13.5" thickBot="1">
      <c r="A37" s="5">
        <v>2021</v>
      </c>
      <c r="B37" s="6">
        <v>309.5040977659224</v>
      </c>
      <c r="C37" s="6">
        <v>173.67093527032384</v>
      </c>
      <c r="D37" s="6">
        <v>15.261464708376245</v>
      </c>
      <c r="E37" s="6">
        <v>2.1666038625633286</v>
      </c>
      <c r="F37" s="6">
        <v>2.6960259808849036</v>
      </c>
      <c r="G37" s="6">
        <v>30.714861574108777</v>
      </c>
      <c r="H37" s="6">
        <f t="shared" si="0"/>
        <v>534.0139891621794</v>
      </c>
    </row>
    <row r="38" spans="1:8" ht="13.5" thickBot="1">
      <c r="A38" s="5">
        <v>2022</v>
      </c>
      <c r="B38" s="6">
        <v>311.5646736367867</v>
      </c>
      <c r="C38" s="6">
        <v>175.5704626100941</v>
      </c>
      <c r="D38" s="6">
        <v>15.262962049931057</v>
      </c>
      <c r="E38" s="6">
        <v>2.0784644236350758</v>
      </c>
      <c r="F38" s="6">
        <v>2.6374654462632137</v>
      </c>
      <c r="G38" s="6">
        <v>30.910069494453595</v>
      </c>
      <c r="H38" s="6">
        <f t="shared" si="0"/>
        <v>538.0240976611638</v>
      </c>
    </row>
    <row r="39" spans="1:8" ht="13.5" thickBot="1">
      <c r="A39" s="5">
        <v>2023</v>
      </c>
      <c r="B39" s="6">
        <v>313.81058303819356</v>
      </c>
      <c r="C39" s="6">
        <v>176.75414694707962</v>
      </c>
      <c r="D39" s="6">
        <v>15.021885863938154</v>
      </c>
      <c r="E39" s="6">
        <v>2.0209219412969617</v>
      </c>
      <c r="F39" s="6">
        <v>2.573618633718337</v>
      </c>
      <c r="G39" s="6">
        <v>31.122782414764806</v>
      </c>
      <c r="H39" s="6">
        <f t="shared" si="0"/>
        <v>541.3039388389915</v>
      </c>
    </row>
    <row r="40" spans="1:8" ht="13.5" thickBot="1">
      <c r="A40" s="5">
        <v>2024</v>
      </c>
      <c r="B40" s="6">
        <v>316.2745195109305</v>
      </c>
      <c r="C40" s="6">
        <v>178.0154139634908</v>
      </c>
      <c r="D40" s="6">
        <v>14.994501699474426</v>
      </c>
      <c r="E40" s="6">
        <v>1.9958167168017342</v>
      </c>
      <c r="F40" s="6">
        <v>2.5035654782216654</v>
      </c>
      <c r="G40" s="6">
        <v>31.33420828447999</v>
      </c>
      <c r="H40" s="6">
        <f t="shared" si="0"/>
        <v>545.1180256533992</v>
      </c>
    </row>
    <row r="41" spans="1:8" ht="13.5" thickBot="1">
      <c r="A41" s="8">
        <v>2025</v>
      </c>
      <c r="B41" s="6">
        <v>318.3280319818135</v>
      </c>
      <c r="C41" s="6">
        <v>179.00049302040713</v>
      </c>
      <c r="D41" s="6">
        <v>14.854833013706456</v>
      </c>
      <c r="E41" s="6">
        <v>1.959655547451226</v>
      </c>
      <c r="F41" s="6">
        <v>2.429130654362825</v>
      </c>
      <c r="G41" s="6">
        <v>31.53567694304666</v>
      </c>
      <c r="H41" s="6">
        <f t="shared" si="0"/>
        <v>548.1078211607877</v>
      </c>
    </row>
    <row r="42" spans="1:8" ht="13.5" thickBot="1">
      <c r="A42" s="5">
        <v>2026</v>
      </c>
      <c r="B42" s="6">
        <v>321.1399329958775</v>
      </c>
      <c r="C42" s="6">
        <v>179.91928402907996</v>
      </c>
      <c r="D42" s="6">
        <v>14.768036839059116</v>
      </c>
      <c r="E42" s="6">
        <v>1.9194414142383915</v>
      </c>
      <c r="F42" s="6">
        <v>2.3529491497465234</v>
      </c>
      <c r="G42" s="6">
        <v>31.733531244365597</v>
      </c>
      <c r="H42" s="6">
        <f t="shared" si="0"/>
        <v>551.8331756723671</v>
      </c>
    </row>
    <row r="43" spans="1:8" ht="13.5" thickBot="1">
      <c r="A43" s="5">
        <v>2027</v>
      </c>
      <c r="B43" s="6">
        <v>323.70072030318005</v>
      </c>
      <c r="C43" s="6">
        <v>180.6902020291549</v>
      </c>
      <c r="D43" s="6">
        <v>14.744243432811494</v>
      </c>
      <c r="E43" s="6">
        <v>1.8132384973976532</v>
      </c>
      <c r="F43" s="6">
        <v>2.277062496720351</v>
      </c>
      <c r="G43" s="6">
        <v>31.932361312842996</v>
      </c>
      <c r="H43" s="6">
        <f t="shared" si="0"/>
        <v>555.1578280721073</v>
      </c>
    </row>
    <row r="44" spans="1:8" ht="13.5" thickBot="1">
      <c r="A44" s="5">
        <v>2028</v>
      </c>
      <c r="B44" s="6">
        <v>325.9407082621936</v>
      </c>
      <c r="C44" s="6">
        <v>181.00992126012753</v>
      </c>
      <c r="D44" s="6">
        <v>14.54839106125512</v>
      </c>
      <c r="E44" s="6">
        <v>1.7677672682235688</v>
      </c>
      <c r="F44" s="6">
        <v>2.2026656353816563</v>
      </c>
      <c r="G44" s="6">
        <v>32.13476588841133</v>
      </c>
      <c r="H44" s="6">
        <f t="shared" si="0"/>
        <v>557.6042193755928</v>
      </c>
    </row>
    <row r="45" spans="1:8" ht="12.75">
      <c r="A45" s="13" t="s">
        <v>8</v>
      </c>
      <c r="B45" s="13"/>
      <c r="C45" s="13"/>
      <c r="D45" s="13"/>
      <c r="E45" s="13"/>
      <c r="F45" s="13"/>
      <c r="G45" s="13"/>
      <c r="H45" s="13"/>
    </row>
    <row r="46" ht="13.5" customHeight="1">
      <c r="A46" s="3"/>
    </row>
    <row r="47" spans="1:8" ht="15.75">
      <c r="A47" s="14" t="s">
        <v>9</v>
      </c>
      <c r="B47" s="14"/>
      <c r="C47" s="14"/>
      <c r="D47" s="14"/>
      <c r="E47" s="14"/>
      <c r="F47" s="14"/>
      <c r="G47" s="14"/>
      <c r="H47" s="14"/>
    </row>
    <row r="48" spans="1:8" ht="12.75">
      <c r="A48" s="7" t="s">
        <v>10</v>
      </c>
      <c r="B48" s="10">
        <f>EXP((LN(B16/B6)/10))-1</f>
        <v>0.0006859502036773435</v>
      </c>
      <c r="C48" s="10">
        <f aca="true" t="shared" si="1" ref="C48:H48">EXP((LN(C16/C6)/10))-1</f>
        <v>0.01731573046875834</v>
      </c>
      <c r="D48" s="10">
        <f t="shared" si="1"/>
        <v>0.018326252877425064</v>
      </c>
      <c r="E48" s="10">
        <f t="shared" si="1"/>
        <v>-0.09804077849103066</v>
      </c>
      <c r="F48" s="10">
        <f t="shared" si="1"/>
        <v>-0.0037375300123432265</v>
      </c>
      <c r="G48" s="10">
        <f t="shared" si="1"/>
        <v>-0.02444253508141936</v>
      </c>
      <c r="H48" s="10">
        <f t="shared" si="1"/>
        <v>0.004288359678234599</v>
      </c>
    </row>
    <row r="49" spans="1:8" ht="12.75">
      <c r="A49" s="9" t="s">
        <v>19</v>
      </c>
      <c r="B49" s="10">
        <f>EXP((LN(B32/B16)/16))-1</f>
        <v>-0.014584632789845564</v>
      </c>
      <c r="C49" s="10">
        <f aca="true" t="shared" si="2" ref="C49:H49">EXP((LN(C32/C16)/16))-1</f>
        <v>0.009002401584710551</v>
      </c>
      <c r="D49" s="10">
        <f t="shared" si="2"/>
        <v>-0.03852428922562867</v>
      </c>
      <c r="E49" s="10">
        <f t="shared" si="2"/>
        <v>0.032783998151595606</v>
      </c>
      <c r="F49" s="10">
        <f t="shared" si="2"/>
        <v>-0.04200381283798915</v>
      </c>
      <c r="G49" s="10">
        <f t="shared" si="2"/>
        <v>0.041570512554635286</v>
      </c>
      <c r="H49" s="10">
        <f t="shared" si="2"/>
        <v>-0.006855923353775273</v>
      </c>
    </row>
    <row r="50" spans="1:8" ht="12.75">
      <c r="A50" s="9" t="s">
        <v>20</v>
      </c>
      <c r="B50" s="10">
        <f>EXP((LN(B36/B32)/4))-1</f>
        <v>0.03441787992933909</v>
      </c>
      <c r="C50" s="10">
        <f aca="true" t="shared" si="3" ref="C50:H50">EXP((LN(C36/C32)/4))-1</f>
        <v>0.02083158884797598</v>
      </c>
      <c r="D50" s="10">
        <f t="shared" si="3"/>
        <v>-0.07742785341752922</v>
      </c>
      <c r="E50" s="10">
        <f t="shared" si="3"/>
        <v>-0.08309820925032241</v>
      </c>
      <c r="F50" s="10">
        <f t="shared" si="3"/>
        <v>-0.0318877621502861</v>
      </c>
      <c r="G50" s="10">
        <f t="shared" si="3"/>
        <v>0.007363710953076863</v>
      </c>
      <c r="H50" s="10">
        <f t="shared" si="3"/>
        <v>0.02307126261111958</v>
      </c>
    </row>
    <row r="51" spans="1:8" ht="12.75">
      <c r="A51" s="9" t="s">
        <v>21</v>
      </c>
      <c r="B51" s="10">
        <f>EXP((LN(B44/B32)/12))-1</f>
        <v>0.016140267895822902</v>
      </c>
      <c r="C51" s="10">
        <f aca="true" t="shared" si="4" ref="C51:H51">EXP((LN(C44/C32)/12))-1</f>
        <v>0.01110890002979481</v>
      </c>
      <c r="D51" s="10">
        <f t="shared" si="4"/>
        <v>-0.031446736828447897</v>
      </c>
      <c r="E51" s="10">
        <f t="shared" si="4"/>
        <v>-0.04699992389253593</v>
      </c>
      <c r="F51" s="10">
        <f t="shared" si="4"/>
        <v>-0.028970665582680022</v>
      </c>
      <c r="G51" s="10">
        <f t="shared" si="4"/>
        <v>0.006767134900441674</v>
      </c>
      <c r="H51" s="10">
        <f t="shared" si="4"/>
        <v>0.011733254554413097</v>
      </c>
    </row>
    <row r="52" ht="13.5" customHeight="1">
      <c r="A52" s="3"/>
    </row>
  </sheetData>
  <sheetProtection/>
  <mergeCells count="5">
    <mergeCell ref="A1:H1"/>
    <mergeCell ref="A3:H3"/>
    <mergeCell ref="A45:H45"/>
    <mergeCell ref="A47:H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zoomScalePageLayoutView="0" workbookViewId="0" topLeftCell="A1">
      <selection activeCell="F6" sqref="F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2" t="s">
        <v>11</v>
      </c>
      <c r="B1" s="12"/>
      <c r="C1" s="12"/>
      <c r="D1" s="12"/>
      <c r="E1" s="12"/>
      <c r="F1" s="12"/>
      <c r="G1" s="12"/>
      <c r="H1" s="12"/>
    </row>
    <row r="2" spans="1:11" ht="15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8" ht="15.75" customHeight="1">
      <c r="A3" s="12" t="s">
        <v>24</v>
      </c>
      <c r="B3" s="12"/>
      <c r="C3" s="12"/>
      <c r="D3" s="12"/>
      <c r="E3" s="12"/>
      <c r="F3" s="12"/>
      <c r="G3" s="12"/>
      <c r="H3" s="12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25</v>
      </c>
      <c r="H5" s="4" t="s">
        <v>7</v>
      </c>
    </row>
    <row r="6" spans="1:8" ht="13.5" thickBot="1">
      <c r="A6" s="5">
        <v>1990</v>
      </c>
      <c r="B6" s="6">
        <v>2687.293886</v>
      </c>
      <c r="C6" s="6">
        <v>783.3006403829787</v>
      </c>
      <c r="D6" s="6">
        <v>1253.8215578881995</v>
      </c>
      <c r="E6" s="6">
        <v>2412.9036103682383</v>
      </c>
      <c r="F6" s="6">
        <v>56.33592046270855</v>
      </c>
      <c r="G6" s="6">
        <v>58.034182027950614</v>
      </c>
      <c r="H6" s="6">
        <f>SUM(B6:G6)</f>
        <v>7251.689797130076</v>
      </c>
    </row>
    <row r="7" spans="1:8" ht="13.5" thickBot="1">
      <c r="A7" s="5">
        <v>1991</v>
      </c>
      <c r="B7" s="6">
        <v>2704.6404679999996</v>
      </c>
      <c r="C7" s="6">
        <v>767.8245065580925</v>
      </c>
      <c r="D7" s="6">
        <v>1151.1662969683712</v>
      </c>
      <c r="E7" s="6">
        <v>2373.5056096562857</v>
      </c>
      <c r="F7" s="6">
        <v>52.136208</v>
      </c>
      <c r="G7" s="6">
        <v>100.26729588386279</v>
      </c>
      <c r="H7" s="6">
        <f aca="true" t="shared" si="0" ref="H7:H44">SUM(B7:G7)</f>
        <v>7149.540385066612</v>
      </c>
    </row>
    <row r="8" spans="1:8" ht="13.5" thickBot="1">
      <c r="A8" s="5">
        <v>1992</v>
      </c>
      <c r="B8" s="6">
        <v>2640.436592</v>
      </c>
      <c r="C8" s="6">
        <v>739.1021970134881</v>
      </c>
      <c r="D8" s="6">
        <v>1047.7517318514947</v>
      </c>
      <c r="E8" s="6">
        <v>2197.563468707508</v>
      </c>
      <c r="F8" s="6">
        <v>51.573213042992215</v>
      </c>
      <c r="G8" s="6">
        <v>67.94379194467443</v>
      </c>
      <c r="H8" s="6">
        <f t="shared" si="0"/>
        <v>6744.370994560158</v>
      </c>
    </row>
    <row r="9" spans="1:8" ht="13.5" thickBot="1">
      <c r="A9" s="5">
        <v>1993</v>
      </c>
      <c r="B9" s="6">
        <v>2616.9829900000004</v>
      </c>
      <c r="C9" s="6">
        <v>763.5238940953708</v>
      </c>
      <c r="D9" s="6">
        <v>1059.4384410770463</v>
      </c>
      <c r="E9" s="6">
        <v>2071.8109260870283</v>
      </c>
      <c r="F9" s="6">
        <v>47.87841399999999</v>
      </c>
      <c r="G9" s="6">
        <v>56.47138850898969</v>
      </c>
      <c r="H9" s="6">
        <f t="shared" si="0"/>
        <v>6616.106053768434</v>
      </c>
    </row>
    <row r="10" spans="1:8" ht="13.5" thickBot="1">
      <c r="A10" s="5">
        <v>1994</v>
      </c>
      <c r="B10" s="6">
        <v>2665.848332</v>
      </c>
      <c r="C10" s="6">
        <v>759.7816221921154</v>
      </c>
      <c r="D10" s="6">
        <v>1108.8079150218139</v>
      </c>
      <c r="E10" s="6">
        <v>2030.5959329386824</v>
      </c>
      <c r="F10" s="6">
        <v>56.457169</v>
      </c>
      <c r="G10" s="6">
        <v>55.32262580826184</v>
      </c>
      <c r="H10" s="6">
        <f t="shared" si="0"/>
        <v>6676.813596960874</v>
      </c>
    </row>
    <row r="11" spans="1:8" ht="13.5" thickBot="1">
      <c r="A11" s="5">
        <v>1995</v>
      </c>
      <c r="B11" s="6">
        <v>2459.144481</v>
      </c>
      <c r="C11" s="6">
        <v>717.6966274033971</v>
      </c>
      <c r="D11" s="6">
        <v>1065.0255632214428</v>
      </c>
      <c r="E11" s="6">
        <v>1972.4095102296349</v>
      </c>
      <c r="F11" s="6">
        <v>52.06057639557189</v>
      </c>
      <c r="G11" s="6">
        <v>88.12112466245921</v>
      </c>
      <c r="H11" s="6">
        <f t="shared" si="0"/>
        <v>6354.457882912506</v>
      </c>
    </row>
    <row r="12" spans="1:8" ht="13.5" thickBot="1">
      <c r="A12" s="5">
        <v>1996</v>
      </c>
      <c r="B12" s="6">
        <v>2481.690672</v>
      </c>
      <c r="C12" s="6">
        <v>761.7652433025329</v>
      </c>
      <c r="D12" s="6">
        <v>1540.55948555139</v>
      </c>
      <c r="E12" s="6">
        <v>2099.7408453892385</v>
      </c>
      <c r="F12" s="6">
        <v>60.41938100000001</v>
      </c>
      <c r="G12" s="6">
        <v>111.67423885600017</v>
      </c>
      <c r="H12" s="6">
        <f t="shared" si="0"/>
        <v>7055.849866099162</v>
      </c>
    </row>
    <row r="13" spans="1:8" ht="13.5" thickBot="1">
      <c r="A13" s="5">
        <v>1997</v>
      </c>
      <c r="B13" s="6">
        <v>2441.049056</v>
      </c>
      <c r="C13" s="6">
        <v>754.1389177379542</v>
      </c>
      <c r="D13" s="6">
        <v>1504.2224532099608</v>
      </c>
      <c r="E13" s="6">
        <v>2383.8519210188065</v>
      </c>
      <c r="F13" s="6">
        <v>68.665005</v>
      </c>
      <c r="G13" s="6">
        <v>93.6635530094739</v>
      </c>
      <c r="H13" s="6">
        <f t="shared" si="0"/>
        <v>7245.590905976195</v>
      </c>
    </row>
    <row r="14" spans="1:8" ht="13.5" thickBot="1">
      <c r="A14" s="5">
        <v>1998</v>
      </c>
      <c r="B14" s="6">
        <v>2811.937988</v>
      </c>
      <c r="C14" s="6">
        <v>850.9182970817266</v>
      </c>
      <c r="D14" s="6">
        <v>1715.0857470570866</v>
      </c>
      <c r="E14" s="6">
        <v>2586.118361872902</v>
      </c>
      <c r="F14" s="6">
        <v>72.32246200000002</v>
      </c>
      <c r="G14" s="6">
        <v>70.1245807161705</v>
      </c>
      <c r="H14" s="6">
        <f t="shared" si="0"/>
        <v>8106.507436727886</v>
      </c>
    </row>
    <row r="15" spans="1:8" ht="13.5" thickBot="1">
      <c r="A15" s="5">
        <v>1999</v>
      </c>
      <c r="B15" s="6">
        <v>2870.359891</v>
      </c>
      <c r="C15" s="6">
        <v>892.1253573603252</v>
      </c>
      <c r="D15" s="6">
        <v>1705.4288770084815</v>
      </c>
      <c r="E15" s="6">
        <v>2615.90471119064</v>
      </c>
      <c r="F15" s="6">
        <v>85.733078</v>
      </c>
      <c r="G15" s="6">
        <v>71.43435128090107</v>
      </c>
      <c r="H15" s="6">
        <f t="shared" si="0"/>
        <v>8240.986265840349</v>
      </c>
    </row>
    <row r="16" spans="1:8" ht="13.5" thickBot="1">
      <c r="A16" s="5">
        <v>2000</v>
      </c>
      <c r="B16" s="6">
        <v>2642.35525</v>
      </c>
      <c r="C16" s="6">
        <v>852.713560712495</v>
      </c>
      <c r="D16" s="6">
        <v>1672.735287713346</v>
      </c>
      <c r="E16" s="6">
        <v>2659.0210000562015</v>
      </c>
      <c r="F16" s="6">
        <v>89.610828</v>
      </c>
      <c r="G16" s="6">
        <v>62.6845003092424</v>
      </c>
      <c r="H16" s="6">
        <f t="shared" si="0"/>
        <v>7979.120426791284</v>
      </c>
    </row>
    <row r="17" spans="1:8" ht="13.5" thickBot="1">
      <c r="A17" s="5">
        <v>2001</v>
      </c>
      <c r="B17" s="6">
        <v>2707.3622332966233</v>
      </c>
      <c r="C17" s="6">
        <v>877.0329307007979</v>
      </c>
      <c r="D17" s="6">
        <v>1505.042621999575</v>
      </c>
      <c r="E17" s="6">
        <v>2725.727778098551</v>
      </c>
      <c r="F17" s="6">
        <v>74.12816761998569</v>
      </c>
      <c r="G17" s="6">
        <v>60.265</v>
      </c>
      <c r="H17" s="6">
        <f t="shared" si="0"/>
        <v>7949.558731715533</v>
      </c>
    </row>
    <row r="18" spans="1:8" ht="13.5" thickBot="1">
      <c r="A18" s="5">
        <v>2002</v>
      </c>
      <c r="B18" s="6">
        <v>2672.896954696917</v>
      </c>
      <c r="C18" s="6">
        <v>895.7846577697086</v>
      </c>
      <c r="D18" s="6">
        <v>1620.021775261421</v>
      </c>
      <c r="E18" s="6">
        <v>2669.630959719944</v>
      </c>
      <c r="F18" s="6">
        <v>84.22324987679345</v>
      </c>
      <c r="G18" s="6">
        <v>91.524</v>
      </c>
      <c r="H18" s="6">
        <f t="shared" si="0"/>
        <v>8034.081597324784</v>
      </c>
    </row>
    <row r="19" spans="1:8" ht="13.5" thickBot="1">
      <c r="A19" s="5">
        <v>2003</v>
      </c>
      <c r="B19" s="6">
        <v>2513.917638394682</v>
      </c>
      <c r="C19" s="6">
        <v>908.383954885459</v>
      </c>
      <c r="D19" s="6">
        <v>1488.483526887872</v>
      </c>
      <c r="E19" s="6">
        <v>2499.315361074356</v>
      </c>
      <c r="F19" s="6">
        <v>99.07213621801733</v>
      </c>
      <c r="G19" s="6">
        <v>75.424</v>
      </c>
      <c r="H19" s="6">
        <f t="shared" si="0"/>
        <v>7584.596617460386</v>
      </c>
    </row>
    <row r="20" spans="1:8" ht="13.5" thickBot="1">
      <c r="A20" s="5">
        <v>2004</v>
      </c>
      <c r="B20" s="6">
        <v>2664.3349953544466</v>
      </c>
      <c r="C20" s="6">
        <v>965.514642571457</v>
      </c>
      <c r="D20" s="6">
        <v>1499.7175810852748</v>
      </c>
      <c r="E20" s="6">
        <v>2529.120017483005</v>
      </c>
      <c r="F20" s="6">
        <v>101.44361423826956</v>
      </c>
      <c r="G20" s="6">
        <v>72.718</v>
      </c>
      <c r="H20" s="6">
        <f t="shared" si="0"/>
        <v>7832.848850732452</v>
      </c>
    </row>
    <row r="21" spans="1:8" ht="13.5" thickBot="1">
      <c r="A21" s="5">
        <v>2005</v>
      </c>
      <c r="B21" s="6">
        <v>2481.061492474847</v>
      </c>
      <c r="C21" s="6">
        <v>957.5464011175275</v>
      </c>
      <c r="D21" s="6">
        <v>1497.695092557069</v>
      </c>
      <c r="E21" s="6">
        <v>2416.6618945338705</v>
      </c>
      <c r="F21" s="6">
        <v>84.90618023546496</v>
      </c>
      <c r="G21" s="6">
        <v>73.751</v>
      </c>
      <c r="H21" s="6">
        <f t="shared" si="0"/>
        <v>7511.622060918779</v>
      </c>
    </row>
    <row r="22" spans="1:8" ht="13.5" thickBot="1">
      <c r="A22" s="5">
        <v>2006</v>
      </c>
      <c r="B22" s="6">
        <v>2544.00160564807</v>
      </c>
      <c r="C22" s="6">
        <v>948.0374437632277</v>
      </c>
      <c r="D22" s="6">
        <v>1461.5786782411003</v>
      </c>
      <c r="E22" s="6">
        <v>2411.5556933167327</v>
      </c>
      <c r="F22" s="6">
        <v>85.97699718561321</v>
      </c>
      <c r="G22" s="6">
        <v>69.065</v>
      </c>
      <c r="H22" s="6">
        <f t="shared" si="0"/>
        <v>7520.215418154743</v>
      </c>
    </row>
    <row r="23" spans="1:8" ht="13.5" thickBot="1">
      <c r="A23" s="5">
        <v>2007</v>
      </c>
      <c r="B23" s="6">
        <v>2568.2717527532413</v>
      </c>
      <c r="C23" s="6">
        <v>949.7715110899172</v>
      </c>
      <c r="D23" s="6">
        <v>1524.8994418467983</v>
      </c>
      <c r="E23" s="6">
        <v>2520.566864611937</v>
      </c>
      <c r="F23" s="6">
        <v>86.31478976443077</v>
      </c>
      <c r="G23" s="6">
        <v>61.496</v>
      </c>
      <c r="H23" s="6">
        <f t="shared" si="0"/>
        <v>7711.320360066325</v>
      </c>
    </row>
    <row r="24" spans="1:8" ht="13.5" thickBot="1">
      <c r="A24" s="5">
        <v>2008</v>
      </c>
      <c r="B24" s="6">
        <v>2532.699209</v>
      </c>
      <c r="C24" s="6">
        <v>906.0048863675279</v>
      </c>
      <c r="D24" s="6">
        <v>1564.1274950834627</v>
      </c>
      <c r="E24" s="6">
        <v>2405.685258192662</v>
      </c>
      <c r="F24" s="6">
        <v>82.596858</v>
      </c>
      <c r="G24" s="6">
        <v>54.84</v>
      </c>
      <c r="H24" s="6">
        <f t="shared" si="0"/>
        <v>7545.953706643652</v>
      </c>
    </row>
    <row r="25" spans="1:8" ht="13.5" thickBot="1">
      <c r="A25" s="5">
        <v>2009</v>
      </c>
      <c r="B25" s="6">
        <v>2500.354765</v>
      </c>
      <c r="C25" s="6">
        <v>896.3707544241751</v>
      </c>
      <c r="D25" s="6">
        <v>1449.2534261259916</v>
      </c>
      <c r="E25" s="6">
        <v>2308.8496964363817</v>
      </c>
      <c r="F25" s="6">
        <v>78.795138</v>
      </c>
      <c r="G25" s="6">
        <v>52.462</v>
      </c>
      <c r="H25" s="6">
        <f t="shared" si="0"/>
        <v>7286.08577998655</v>
      </c>
    </row>
    <row r="26" spans="1:8" ht="13.5" thickBot="1">
      <c r="A26" s="5">
        <v>2010</v>
      </c>
      <c r="B26" s="6">
        <v>2585.774392</v>
      </c>
      <c r="C26" s="6">
        <v>924.6367958376275</v>
      </c>
      <c r="D26" s="6">
        <v>1585.3648569826391</v>
      </c>
      <c r="E26" s="6">
        <v>2134.5781744148135</v>
      </c>
      <c r="F26" s="6">
        <v>66.034806</v>
      </c>
      <c r="G26" s="6">
        <v>51.078</v>
      </c>
      <c r="H26" s="6">
        <f t="shared" si="0"/>
        <v>7347.46702523508</v>
      </c>
    </row>
    <row r="27" spans="1:8" ht="13.5" thickBot="1">
      <c r="A27" s="5">
        <v>2011</v>
      </c>
      <c r="B27" s="6">
        <v>2620.110865</v>
      </c>
      <c r="C27" s="6">
        <v>936.2376373637861</v>
      </c>
      <c r="D27" s="6">
        <v>1587.148093773735</v>
      </c>
      <c r="E27" s="6">
        <v>2177.0606894557795</v>
      </c>
      <c r="F27" s="6">
        <v>62.889778</v>
      </c>
      <c r="G27" s="6">
        <v>50.946</v>
      </c>
      <c r="H27" s="6">
        <f t="shared" si="0"/>
        <v>7434.3930635933</v>
      </c>
    </row>
    <row r="28" spans="1:8" ht="13.5" thickBot="1">
      <c r="A28" s="5">
        <v>2012</v>
      </c>
      <c r="B28" s="6">
        <v>2436.453861</v>
      </c>
      <c r="C28" s="6">
        <v>950.9044178111784</v>
      </c>
      <c r="D28" s="6">
        <v>1591.335383408071</v>
      </c>
      <c r="E28" s="6">
        <v>2140.5117560486674</v>
      </c>
      <c r="F28" s="6">
        <v>70.698426</v>
      </c>
      <c r="G28" s="6">
        <v>51.262</v>
      </c>
      <c r="H28" s="6">
        <f t="shared" si="0"/>
        <v>7241.165844267916</v>
      </c>
    </row>
    <row r="29" spans="1:8" ht="13.5" thickBot="1">
      <c r="A29" s="5">
        <v>2013</v>
      </c>
      <c r="B29" s="6">
        <v>2524.0080883</v>
      </c>
      <c r="C29" s="6">
        <v>946.8007021097859</v>
      </c>
      <c r="D29" s="6">
        <v>1650.815809626013</v>
      </c>
      <c r="E29" s="6">
        <v>2520.3145412700237</v>
      </c>
      <c r="F29" s="6">
        <v>72.990522</v>
      </c>
      <c r="G29" s="6">
        <v>50.9</v>
      </c>
      <c r="H29" s="6">
        <f t="shared" si="0"/>
        <v>7765.829663305822</v>
      </c>
    </row>
    <row r="30" spans="1:8" ht="13.5" thickBot="1">
      <c r="A30" s="5">
        <v>2014</v>
      </c>
      <c r="B30" s="6">
        <v>2053.09405</v>
      </c>
      <c r="C30" s="6">
        <v>867.1588888653355</v>
      </c>
      <c r="D30" s="6">
        <v>1668.3518017907309</v>
      </c>
      <c r="E30" s="6">
        <v>2546.2211920005857</v>
      </c>
      <c r="F30" s="6">
        <v>72.30828100000001</v>
      </c>
      <c r="G30" s="6">
        <v>51.195</v>
      </c>
      <c r="H30" s="6">
        <f t="shared" si="0"/>
        <v>7258.3292136566515</v>
      </c>
    </row>
    <row r="31" spans="1:8" ht="13.5" thickBot="1">
      <c r="A31" s="5">
        <v>2015</v>
      </c>
      <c r="B31" s="6">
        <v>2082.5618745</v>
      </c>
      <c r="C31" s="6">
        <v>876.5972019109299</v>
      </c>
      <c r="D31" s="6">
        <v>1620.063409517602</v>
      </c>
      <c r="E31" s="6">
        <v>2580.27014261227</v>
      </c>
      <c r="F31" s="6">
        <v>73.49563200000003</v>
      </c>
      <c r="G31" s="6">
        <v>52.459</v>
      </c>
      <c r="H31" s="6">
        <f t="shared" si="0"/>
        <v>7285.447260540802</v>
      </c>
    </row>
    <row r="32" spans="1:8" ht="13.5" thickBot="1">
      <c r="A32" s="5">
        <v>2016</v>
      </c>
      <c r="B32" s="6">
        <v>2180.8563478</v>
      </c>
      <c r="C32" s="6">
        <v>919.8107182160436</v>
      </c>
      <c r="D32" s="6">
        <v>1726.7894516560686</v>
      </c>
      <c r="E32" s="6">
        <v>2576.44718618</v>
      </c>
      <c r="F32" s="6">
        <v>77.18232400000001</v>
      </c>
      <c r="G32" s="6">
        <v>60.856</v>
      </c>
      <c r="H32" s="6">
        <f t="shared" si="0"/>
        <v>7541.942027852111</v>
      </c>
    </row>
    <row r="33" spans="1:8" ht="13.5" thickBot="1">
      <c r="A33" s="5">
        <v>2017</v>
      </c>
      <c r="B33" s="6">
        <v>2439.5260904602596</v>
      </c>
      <c r="C33" s="6">
        <v>965.5853033618632</v>
      </c>
      <c r="D33" s="6">
        <v>1744.3587996007764</v>
      </c>
      <c r="E33" s="6">
        <v>2570.385038532273</v>
      </c>
      <c r="F33" s="6">
        <v>76.46362137176061</v>
      </c>
      <c r="G33" s="6">
        <v>61.021179361499094</v>
      </c>
      <c r="H33" s="6">
        <f t="shared" si="0"/>
        <v>7857.340032688432</v>
      </c>
    </row>
    <row r="34" spans="1:8" ht="13.5" thickBot="1">
      <c r="A34" s="5">
        <v>2018</v>
      </c>
      <c r="B34" s="6">
        <v>2439.0343733562127</v>
      </c>
      <c r="C34" s="6">
        <v>973.9998561772744</v>
      </c>
      <c r="D34" s="6">
        <v>1721.4263267811573</v>
      </c>
      <c r="E34" s="6">
        <v>2572.1614337695187</v>
      </c>
      <c r="F34" s="6">
        <v>76.83483382010567</v>
      </c>
      <c r="G34" s="6">
        <v>61.5123654325468</v>
      </c>
      <c r="H34" s="6">
        <f t="shared" si="0"/>
        <v>7844.969189336815</v>
      </c>
    </row>
    <row r="35" spans="1:8" ht="13.5" thickBot="1">
      <c r="A35" s="5">
        <v>2019</v>
      </c>
      <c r="B35" s="6">
        <v>2441.2054564446253</v>
      </c>
      <c r="C35" s="6">
        <v>987.1687429398171</v>
      </c>
      <c r="D35" s="6">
        <v>1711.9892667546007</v>
      </c>
      <c r="E35" s="6">
        <v>2576.009815242243</v>
      </c>
      <c r="F35" s="6">
        <v>77.19569901049914</v>
      </c>
      <c r="G35" s="6">
        <v>61.96564288346267</v>
      </c>
      <c r="H35" s="6">
        <f t="shared" si="0"/>
        <v>7855.534623275247</v>
      </c>
    </row>
    <row r="36" spans="1:8" ht="13.5" thickBot="1">
      <c r="A36" s="5">
        <v>2020</v>
      </c>
      <c r="B36" s="6">
        <v>2453.5506554490694</v>
      </c>
      <c r="C36" s="6">
        <v>1002.756853189207</v>
      </c>
      <c r="D36" s="6">
        <v>1705.7637190301964</v>
      </c>
      <c r="E36" s="6">
        <v>2574.516186241543</v>
      </c>
      <c r="F36" s="6">
        <v>77.54992190354221</v>
      </c>
      <c r="G36" s="6">
        <v>62.35359456090409</v>
      </c>
      <c r="H36" s="6">
        <f t="shared" si="0"/>
        <v>7876.490930374462</v>
      </c>
    </row>
    <row r="37" spans="1:8" ht="13.5" thickBot="1">
      <c r="A37" s="5">
        <v>2021</v>
      </c>
      <c r="B37" s="6">
        <v>2465.7223348116618</v>
      </c>
      <c r="C37" s="6">
        <v>1018.03395337232</v>
      </c>
      <c r="D37" s="6">
        <v>1702.0594968921507</v>
      </c>
      <c r="E37" s="6">
        <v>2573.6806018762377</v>
      </c>
      <c r="F37" s="6">
        <v>77.903339639684</v>
      </c>
      <c r="G37" s="6">
        <v>62.677675427743395</v>
      </c>
      <c r="H37" s="6">
        <f t="shared" si="0"/>
        <v>7900.077402019799</v>
      </c>
    </row>
    <row r="38" spans="1:8" ht="13.5" thickBot="1">
      <c r="A38" s="5">
        <v>2022</v>
      </c>
      <c r="B38" s="6">
        <v>2485.192414809306</v>
      </c>
      <c r="C38" s="6">
        <v>1035.336781363659</v>
      </c>
      <c r="D38" s="6">
        <v>1704.0595738985269</v>
      </c>
      <c r="E38" s="6">
        <v>2576.397284439464</v>
      </c>
      <c r="F38" s="6">
        <v>78.26592641457059</v>
      </c>
      <c r="G38" s="6">
        <v>63.00063838258001</v>
      </c>
      <c r="H38" s="6">
        <f t="shared" si="0"/>
        <v>7942.252619308106</v>
      </c>
    </row>
    <row r="39" spans="1:8" ht="13.5" thickBot="1">
      <c r="A39" s="5">
        <v>2023</v>
      </c>
      <c r="B39" s="6">
        <v>2507.079838434471</v>
      </c>
      <c r="C39" s="6">
        <v>1047.875358593619</v>
      </c>
      <c r="D39" s="6">
        <v>1701.8329877135536</v>
      </c>
      <c r="E39" s="6">
        <v>2576.616774957478</v>
      </c>
      <c r="F39" s="6">
        <v>78.65338761291162</v>
      </c>
      <c r="G39" s="6">
        <v>63.45977790855693</v>
      </c>
      <c r="H39" s="6">
        <f t="shared" si="0"/>
        <v>7975.51812522059</v>
      </c>
    </row>
    <row r="40" spans="1:8" ht="13.5" thickBot="1">
      <c r="A40" s="5">
        <v>2024</v>
      </c>
      <c r="B40" s="6">
        <v>2530.733775969532</v>
      </c>
      <c r="C40" s="6">
        <v>1060.9330712320007</v>
      </c>
      <c r="D40" s="6">
        <v>1703.35746342915</v>
      </c>
      <c r="E40" s="6">
        <v>2577.9968696638052</v>
      </c>
      <c r="F40" s="6">
        <v>79.08729960697842</v>
      </c>
      <c r="G40" s="6">
        <v>63.91237360836646</v>
      </c>
      <c r="H40" s="6">
        <f t="shared" si="0"/>
        <v>8016.020853509833</v>
      </c>
    </row>
    <row r="41" spans="1:8" ht="13.5" thickBot="1">
      <c r="A41" s="8">
        <v>2025</v>
      </c>
      <c r="B41" s="6">
        <v>2551.9992571247813</v>
      </c>
      <c r="C41" s="6">
        <v>1072.4155226249302</v>
      </c>
      <c r="D41" s="6">
        <v>1701.3274327035328</v>
      </c>
      <c r="E41" s="6">
        <v>2562.985828601158</v>
      </c>
      <c r="F41" s="6">
        <v>79.59295303734163</v>
      </c>
      <c r="G41" s="6">
        <v>64.28874793063895</v>
      </c>
      <c r="H41" s="6">
        <f t="shared" si="0"/>
        <v>8032.609742022383</v>
      </c>
    </row>
    <row r="42" spans="1:8" ht="13.5" thickBot="1">
      <c r="A42" s="5">
        <v>2026</v>
      </c>
      <c r="B42" s="6">
        <v>2581.4787407903614</v>
      </c>
      <c r="C42" s="6">
        <v>1082.9694321396003</v>
      </c>
      <c r="D42" s="6">
        <v>1701.0256545178493</v>
      </c>
      <c r="E42" s="6">
        <v>2546.6330131192312</v>
      </c>
      <c r="F42" s="6">
        <v>80.19074996691549</v>
      </c>
      <c r="G42" s="6">
        <v>64.6355332393092</v>
      </c>
      <c r="H42" s="6">
        <f t="shared" si="0"/>
        <v>8056.933123773266</v>
      </c>
    </row>
    <row r="43" spans="1:8" ht="13.5" thickBot="1">
      <c r="A43" s="5">
        <v>2027</v>
      </c>
      <c r="B43" s="6">
        <v>2609.2844905008446</v>
      </c>
      <c r="C43" s="6">
        <v>1092.2245893231088</v>
      </c>
      <c r="D43" s="6">
        <v>1702.7295972319155</v>
      </c>
      <c r="E43" s="6">
        <v>2532.3546222060554</v>
      </c>
      <c r="F43" s="6">
        <v>80.87171705034446</v>
      </c>
      <c r="G43" s="6">
        <v>64.98162666634076</v>
      </c>
      <c r="H43" s="6">
        <f t="shared" si="0"/>
        <v>8082.446642978609</v>
      </c>
    </row>
    <row r="44" spans="1:8" ht="13.5" thickBot="1">
      <c r="A44" s="5">
        <v>2028</v>
      </c>
      <c r="B44" s="6">
        <v>2635.5972251977682</v>
      </c>
      <c r="C44" s="6">
        <v>1098.9996406878786</v>
      </c>
      <c r="D44" s="6">
        <v>1700.711629865136</v>
      </c>
      <c r="E44" s="6">
        <v>2515.8878228982567</v>
      </c>
      <c r="F44" s="6">
        <v>81.57430336847571</v>
      </c>
      <c r="G44" s="6">
        <v>65.34817470741683</v>
      </c>
      <c r="H44" s="6">
        <f t="shared" si="0"/>
        <v>8098.118796724932</v>
      </c>
    </row>
    <row r="45" spans="1:8" ht="12.75">
      <c r="A45" s="13" t="s">
        <v>8</v>
      </c>
      <c r="B45" s="13"/>
      <c r="C45" s="13"/>
      <c r="D45" s="13"/>
      <c r="E45" s="13"/>
      <c r="F45" s="13"/>
      <c r="G45" s="13"/>
      <c r="H45" s="13"/>
    </row>
    <row r="46" ht="13.5" customHeight="1">
      <c r="A46" s="3"/>
    </row>
    <row r="47" spans="1:8" ht="15.75">
      <c r="A47" s="14" t="s">
        <v>9</v>
      </c>
      <c r="B47" s="14"/>
      <c r="C47" s="14"/>
      <c r="D47" s="14"/>
      <c r="E47" s="14"/>
      <c r="F47" s="14"/>
      <c r="G47" s="14"/>
      <c r="H47" s="14"/>
    </row>
    <row r="48" spans="1:8" ht="12.75">
      <c r="A48" s="7" t="s">
        <v>10</v>
      </c>
      <c r="B48" s="10">
        <f>EXP((LN(B16/B6)/10))-1</f>
        <v>-0.0016849825544328345</v>
      </c>
      <c r="C48" s="10">
        <f aca="true" t="shared" si="1" ref="C48:H48">EXP((LN(C16/C6)/10))-1</f>
        <v>0.008526859016633637</v>
      </c>
      <c r="D48" s="10">
        <f t="shared" si="1"/>
        <v>0.029245906983847103</v>
      </c>
      <c r="E48" s="10">
        <f t="shared" si="1"/>
        <v>0.009760038527022896</v>
      </c>
      <c r="F48" s="10">
        <f t="shared" si="1"/>
        <v>0.04750838864174556</v>
      </c>
      <c r="G48" s="10">
        <f t="shared" si="1"/>
        <v>0.007737987758916098</v>
      </c>
      <c r="H48" s="10">
        <f t="shared" si="1"/>
        <v>0.009605203285561803</v>
      </c>
    </row>
    <row r="49" spans="1:8" ht="12.75">
      <c r="A49" s="9" t="s">
        <v>19</v>
      </c>
      <c r="B49" s="10">
        <f>EXP((LN(B32/B16)/16))-1</f>
        <v>-0.01192538713284541</v>
      </c>
      <c r="C49" s="10">
        <f aca="true" t="shared" si="2" ref="C49:H49">EXP((LN(C32/C16)/16))-1</f>
        <v>0.004745236828539001</v>
      </c>
      <c r="D49" s="10">
        <f t="shared" si="2"/>
        <v>0.001989707640192906</v>
      </c>
      <c r="E49" s="10">
        <f t="shared" si="2"/>
        <v>-0.001969721276732006</v>
      </c>
      <c r="F49" s="10">
        <f t="shared" si="2"/>
        <v>-0.009288201544698449</v>
      </c>
      <c r="G49" s="10">
        <f t="shared" si="2"/>
        <v>-0.001848526577857057</v>
      </c>
      <c r="H49" s="10">
        <f t="shared" si="2"/>
        <v>-0.003515585242746755</v>
      </c>
    </row>
    <row r="50" spans="1:8" ht="12.75">
      <c r="A50" s="9" t="s">
        <v>20</v>
      </c>
      <c r="B50" s="10">
        <f>EXP((LN(B36/B32)/4))-1</f>
        <v>0.029892729491932446</v>
      </c>
      <c r="C50" s="10">
        <f aca="true" t="shared" si="3" ref="C50:H50">EXP((LN(C36/C32)/4))-1</f>
        <v>0.021819751471787274</v>
      </c>
      <c r="D50" s="10">
        <f t="shared" si="3"/>
        <v>-0.0030580487587541505</v>
      </c>
      <c r="E50" s="10">
        <f t="shared" si="3"/>
        <v>-0.00018742310191843803</v>
      </c>
      <c r="F50" s="10">
        <f t="shared" si="3"/>
        <v>0.0011885596507263951</v>
      </c>
      <c r="G50" s="10">
        <f t="shared" si="3"/>
        <v>0.006096232877757624</v>
      </c>
      <c r="H50" s="10">
        <f t="shared" si="3"/>
        <v>0.01090977705277063</v>
      </c>
    </row>
    <row r="51" spans="1:8" ht="12.75">
      <c r="A51" s="9" t="s">
        <v>21</v>
      </c>
      <c r="B51" s="10">
        <f>EXP((LN(B44/B32)/12))-1</f>
        <v>0.015907886639871194</v>
      </c>
      <c r="C51" s="10">
        <f aca="true" t="shared" si="4" ref="C51:H51">EXP((LN(C44/C32)/12))-1</f>
        <v>0.014942854548223528</v>
      </c>
      <c r="D51" s="10">
        <f t="shared" si="4"/>
        <v>-0.001267288544006595</v>
      </c>
      <c r="E51" s="10">
        <f t="shared" si="4"/>
        <v>-0.0019801733601336746</v>
      </c>
      <c r="F51" s="10">
        <f t="shared" si="4"/>
        <v>0.004622637876791291</v>
      </c>
      <c r="G51" s="10">
        <f t="shared" si="4"/>
        <v>0.005952570802510326</v>
      </c>
      <c r="H51" s="10">
        <f t="shared" si="4"/>
        <v>0.005946952924883009</v>
      </c>
    </row>
    <row r="52" ht="13.5" customHeight="1">
      <c r="A52" s="3"/>
    </row>
  </sheetData>
  <sheetProtection/>
  <mergeCells count="5">
    <mergeCell ref="A1:H1"/>
    <mergeCell ref="A2:J2"/>
    <mergeCell ref="A3:H3"/>
    <mergeCell ref="A45:H45"/>
    <mergeCell ref="A47:H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zoomScalePageLayoutView="0" workbookViewId="0" topLeftCell="A1">
      <selection activeCell="F6" sqref="F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2" t="s">
        <v>12</v>
      </c>
      <c r="B1" s="12"/>
      <c r="C1" s="12"/>
      <c r="D1" s="12"/>
      <c r="E1" s="12"/>
      <c r="F1" s="12"/>
      <c r="G1" s="12"/>
      <c r="H1" s="12"/>
    </row>
    <row r="2" spans="1:11" ht="15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8" ht="15.75" customHeight="1">
      <c r="A3" s="12" t="s">
        <v>24</v>
      </c>
      <c r="B3" s="12"/>
      <c r="C3" s="12"/>
      <c r="D3" s="12"/>
      <c r="E3" s="12"/>
      <c r="F3" s="12"/>
      <c r="G3" s="12"/>
      <c r="H3" s="12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25</v>
      </c>
      <c r="H5" s="4" t="s">
        <v>7</v>
      </c>
    </row>
    <row r="6" spans="1:8" ht="13.5" thickBot="1">
      <c r="A6" s="5">
        <v>1990</v>
      </c>
      <c r="B6" s="6">
        <v>2108.7760150000004</v>
      </c>
      <c r="C6" s="6">
        <v>742.5492259774065</v>
      </c>
      <c r="D6" s="6">
        <v>1813.0723843825385</v>
      </c>
      <c r="E6" s="6">
        <v>87.44476700271828</v>
      </c>
      <c r="F6" s="6">
        <v>61.49611745616704</v>
      </c>
      <c r="G6" s="6">
        <v>45.97056145669444</v>
      </c>
      <c r="H6" s="6">
        <f>SUM(B6:G6)</f>
        <v>4859.309071275525</v>
      </c>
    </row>
    <row r="7" spans="1:8" ht="13.5" thickBot="1">
      <c r="A7" s="5">
        <v>1991</v>
      </c>
      <c r="B7" s="6">
        <v>2169.4555480000004</v>
      </c>
      <c r="C7" s="6">
        <v>766.0393766247993</v>
      </c>
      <c r="D7" s="6">
        <v>1660.6933444714139</v>
      </c>
      <c r="E7" s="6">
        <v>91.04393056958568</v>
      </c>
      <c r="F7" s="6">
        <v>59.58116445571361</v>
      </c>
      <c r="G7" s="6">
        <v>48.053883917290385</v>
      </c>
      <c r="H7" s="6">
        <f aca="true" t="shared" si="0" ref="H7:H44">SUM(B7:G7)</f>
        <v>4794.867248038803</v>
      </c>
    </row>
    <row r="8" spans="1:8" ht="13.5" thickBot="1">
      <c r="A8" s="5">
        <v>1992</v>
      </c>
      <c r="B8" s="6">
        <v>1961.107387</v>
      </c>
      <c r="C8" s="6">
        <v>694.6560442534645</v>
      </c>
      <c r="D8" s="6">
        <v>1549.1409764180949</v>
      </c>
      <c r="E8" s="6">
        <v>72.04664229892904</v>
      </c>
      <c r="F8" s="6">
        <v>51.61357200000002</v>
      </c>
      <c r="G8" s="6">
        <v>45.11815736342623</v>
      </c>
      <c r="H8" s="6">
        <f t="shared" si="0"/>
        <v>4373.682779333915</v>
      </c>
    </row>
    <row r="9" spans="1:8" ht="13.5" thickBot="1">
      <c r="A9" s="5">
        <v>1993</v>
      </c>
      <c r="B9" s="6">
        <v>2124.1224389896292</v>
      </c>
      <c r="C9" s="6">
        <v>716.6385068153496</v>
      </c>
      <c r="D9" s="6">
        <v>1570.4490403770153</v>
      </c>
      <c r="E9" s="6">
        <v>85.42120207959978</v>
      </c>
      <c r="F9" s="6">
        <v>59.21050339217794</v>
      </c>
      <c r="G9" s="6">
        <v>45.95947548828034</v>
      </c>
      <c r="H9" s="6">
        <f t="shared" si="0"/>
        <v>4601.801167142052</v>
      </c>
    </row>
    <row r="10" spans="1:8" ht="13.5" thickBot="1">
      <c r="A10" s="5">
        <v>1994</v>
      </c>
      <c r="B10" s="6">
        <v>2172.616364122522</v>
      </c>
      <c r="C10" s="6">
        <v>787.3220974169236</v>
      </c>
      <c r="D10" s="6">
        <v>1620.7905175520964</v>
      </c>
      <c r="E10" s="6">
        <v>74.3287844325204</v>
      </c>
      <c r="F10" s="6">
        <v>54.47581059837161</v>
      </c>
      <c r="G10" s="6">
        <v>45.5425936256678</v>
      </c>
      <c r="H10" s="6">
        <f t="shared" si="0"/>
        <v>4755.076167748102</v>
      </c>
    </row>
    <row r="11" spans="1:8" ht="13.5" thickBot="1">
      <c r="A11" s="5">
        <v>1995</v>
      </c>
      <c r="B11" s="6">
        <v>1958.8324230005362</v>
      </c>
      <c r="C11" s="6">
        <v>737.4556135990454</v>
      </c>
      <c r="D11" s="6">
        <v>1756.4407005465835</v>
      </c>
      <c r="E11" s="6">
        <v>81.76334717178472</v>
      </c>
      <c r="F11" s="6">
        <v>48.09401199999999</v>
      </c>
      <c r="G11" s="6">
        <v>37.74423505954225</v>
      </c>
      <c r="H11" s="6">
        <f t="shared" si="0"/>
        <v>4620.330331377491</v>
      </c>
    </row>
    <row r="12" spans="1:8" ht="13.5" thickBot="1">
      <c r="A12" s="5">
        <v>1996</v>
      </c>
      <c r="B12" s="6">
        <v>1973.489430895665</v>
      </c>
      <c r="C12" s="6">
        <v>737.0105447994733</v>
      </c>
      <c r="D12" s="6">
        <v>1854.9318803297408</v>
      </c>
      <c r="E12" s="6">
        <v>51.36472238395858</v>
      </c>
      <c r="F12" s="6">
        <v>54.34668200000001</v>
      </c>
      <c r="G12" s="6">
        <v>43.03102350422472</v>
      </c>
      <c r="H12" s="6">
        <f t="shared" si="0"/>
        <v>4714.174283913063</v>
      </c>
    </row>
    <row r="13" spans="1:8" ht="13.5" thickBot="1">
      <c r="A13" s="5">
        <v>1997</v>
      </c>
      <c r="B13" s="6">
        <v>1976.0811609999998</v>
      </c>
      <c r="C13" s="6">
        <v>741.2694791624334</v>
      </c>
      <c r="D13" s="6">
        <v>1922.697199725511</v>
      </c>
      <c r="E13" s="6">
        <v>75.96864066410762</v>
      </c>
      <c r="F13" s="6">
        <v>58.70185795675723</v>
      </c>
      <c r="G13" s="6">
        <v>47.50835342986792</v>
      </c>
      <c r="H13" s="6">
        <f t="shared" si="0"/>
        <v>4822.2266919386775</v>
      </c>
    </row>
    <row r="14" spans="1:8" ht="13.5" thickBot="1">
      <c r="A14" s="5">
        <v>1998</v>
      </c>
      <c r="B14" s="6">
        <v>2257.4715120612927</v>
      </c>
      <c r="C14" s="6">
        <v>843.8308384919276</v>
      </c>
      <c r="D14" s="6">
        <v>1797.470432775065</v>
      </c>
      <c r="E14" s="6">
        <v>151.0577338150833</v>
      </c>
      <c r="F14" s="6">
        <v>68.41309870857233</v>
      </c>
      <c r="G14" s="6">
        <v>46.59781373174929</v>
      </c>
      <c r="H14" s="6">
        <f t="shared" si="0"/>
        <v>5164.841429583691</v>
      </c>
    </row>
    <row r="15" spans="1:8" ht="13.5" thickBot="1">
      <c r="A15" s="5">
        <v>1999</v>
      </c>
      <c r="B15" s="6">
        <v>2419.6598719999997</v>
      </c>
      <c r="C15" s="6">
        <v>880.8475185483657</v>
      </c>
      <c r="D15" s="6">
        <v>1658.483474652679</v>
      </c>
      <c r="E15" s="6">
        <v>101.42235682612096</v>
      </c>
      <c r="F15" s="6">
        <v>72.89729239228156</v>
      </c>
      <c r="G15" s="6">
        <v>50.062273022444</v>
      </c>
      <c r="H15" s="6">
        <f t="shared" si="0"/>
        <v>5183.372787441892</v>
      </c>
    </row>
    <row r="16" spans="1:8" ht="13.5" thickBot="1">
      <c r="A16" s="5">
        <v>2000</v>
      </c>
      <c r="B16" s="6">
        <v>2178.082057000001</v>
      </c>
      <c r="C16" s="6">
        <v>887.8844075746127</v>
      </c>
      <c r="D16" s="6">
        <v>1789.514160562241</v>
      </c>
      <c r="E16" s="6">
        <v>101.65022893090813</v>
      </c>
      <c r="F16" s="6">
        <v>62.84662979402367</v>
      </c>
      <c r="G16" s="6">
        <v>53.804152275512116</v>
      </c>
      <c r="H16" s="6">
        <f t="shared" si="0"/>
        <v>5073.781636137299</v>
      </c>
    </row>
    <row r="17" spans="1:8" ht="13.5" thickBot="1">
      <c r="A17" s="5">
        <v>2001</v>
      </c>
      <c r="B17" s="6">
        <v>1965.0242053647523</v>
      </c>
      <c r="C17" s="6">
        <v>760.2409265092125</v>
      </c>
      <c r="D17" s="6">
        <v>1790.4794720064785</v>
      </c>
      <c r="E17" s="6">
        <v>35.59705413240426</v>
      </c>
      <c r="F17" s="6">
        <v>54.926809167177616</v>
      </c>
      <c r="G17" s="6">
        <v>81.155521634713</v>
      </c>
      <c r="H17" s="6">
        <f t="shared" si="0"/>
        <v>4687.423988814739</v>
      </c>
    </row>
    <row r="18" spans="1:8" ht="13.5" thickBot="1">
      <c r="A18" s="5">
        <v>2002</v>
      </c>
      <c r="B18" s="6">
        <v>2079.08872131169</v>
      </c>
      <c r="C18" s="6">
        <v>848.0693906516652</v>
      </c>
      <c r="D18" s="6">
        <v>1387.6852002909218</v>
      </c>
      <c r="E18" s="6">
        <v>15.71682778624045</v>
      </c>
      <c r="F18" s="6">
        <v>54.188653099531784</v>
      </c>
      <c r="G18" s="6">
        <v>32.45116357462531</v>
      </c>
      <c r="H18" s="6">
        <f t="shared" si="0"/>
        <v>4417.199956714675</v>
      </c>
    </row>
    <row r="19" spans="1:8" ht="13.5" thickBot="1">
      <c r="A19" s="5">
        <v>2003</v>
      </c>
      <c r="B19" s="6">
        <v>2044.2041978605764</v>
      </c>
      <c r="C19" s="6">
        <v>878.44714556887</v>
      </c>
      <c r="D19" s="6">
        <v>1447.060638798021</v>
      </c>
      <c r="E19" s="6">
        <v>15.794539427781418</v>
      </c>
      <c r="F19" s="6">
        <v>72.87233437330646</v>
      </c>
      <c r="G19" s="6">
        <v>45.01263223828463</v>
      </c>
      <c r="H19" s="6">
        <f t="shared" si="0"/>
        <v>4503.39148826684</v>
      </c>
    </row>
    <row r="20" spans="1:8" ht="13.5" thickBot="1">
      <c r="A20" s="5">
        <v>2004</v>
      </c>
      <c r="B20" s="6">
        <v>2071.1599015626193</v>
      </c>
      <c r="C20" s="6">
        <v>951.1974482149321</v>
      </c>
      <c r="D20" s="6">
        <v>2008.37219520722</v>
      </c>
      <c r="E20" s="6">
        <v>47.45032877991155</v>
      </c>
      <c r="F20" s="6">
        <v>65.073215896192</v>
      </c>
      <c r="G20" s="6">
        <v>60.71544781574842</v>
      </c>
      <c r="H20" s="6">
        <f t="shared" si="0"/>
        <v>5203.968537476623</v>
      </c>
    </row>
    <row r="21" spans="1:8" ht="13.5" thickBot="1">
      <c r="A21" s="5">
        <v>2005</v>
      </c>
      <c r="B21" s="6">
        <v>1980.6289911816452</v>
      </c>
      <c r="C21" s="6">
        <v>890.5177476691821</v>
      </c>
      <c r="D21" s="6">
        <v>1717.0734846034466</v>
      </c>
      <c r="E21" s="6">
        <v>79.09626170095552</v>
      </c>
      <c r="F21" s="6">
        <v>40.95747262438139</v>
      </c>
      <c r="G21" s="6">
        <v>60.586954945283765</v>
      </c>
      <c r="H21" s="6">
        <f t="shared" si="0"/>
        <v>4768.860912724895</v>
      </c>
    </row>
    <row r="22" spans="1:8" ht="13.5" thickBot="1">
      <c r="A22" s="5">
        <v>2006</v>
      </c>
      <c r="B22" s="6">
        <v>2020.62865516097</v>
      </c>
      <c r="C22" s="6">
        <v>917.6980872140792</v>
      </c>
      <c r="D22" s="6">
        <v>1775.2252297684238</v>
      </c>
      <c r="E22" s="6">
        <v>28.99101069011195</v>
      </c>
      <c r="F22" s="6">
        <v>40.99429193187012</v>
      </c>
      <c r="G22" s="6">
        <v>57.64855922841057</v>
      </c>
      <c r="H22" s="6">
        <f t="shared" si="0"/>
        <v>4841.185833993865</v>
      </c>
    </row>
    <row r="23" spans="1:8" ht="13.5" thickBot="1">
      <c r="A23" s="5">
        <v>2007</v>
      </c>
      <c r="B23" s="6">
        <v>2038.4762318227997</v>
      </c>
      <c r="C23" s="6">
        <v>883.5734892749678</v>
      </c>
      <c r="D23" s="6">
        <v>1506.5637008340484</v>
      </c>
      <c r="E23" s="6">
        <v>38.5610141078531</v>
      </c>
      <c r="F23" s="6">
        <v>46.189316240672966</v>
      </c>
      <c r="G23" s="6">
        <v>49.064911768981645</v>
      </c>
      <c r="H23" s="6">
        <f t="shared" si="0"/>
        <v>4562.428664049324</v>
      </c>
    </row>
    <row r="24" spans="1:8" ht="13.5" thickBot="1">
      <c r="A24" s="5">
        <v>2008</v>
      </c>
      <c r="B24" s="6">
        <v>2066.821956</v>
      </c>
      <c r="C24" s="6">
        <v>923.9022195604282</v>
      </c>
      <c r="D24" s="6">
        <v>1564.8231903477986</v>
      </c>
      <c r="E24" s="6">
        <v>44.88512787734085</v>
      </c>
      <c r="F24" s="6">
        <v>43.81019400000002</v>
      </c>
      <c r="G24" s="6">
        <v>62.46914385677639</v>
      </c>
      <c r="H24" s="6">
        <f t="shared" si="0"/>
        <v>4706.711831642344</v>
      </c>
    </row>
    <row r="25" spans="1:8" ht="13.5" thickBot="1">
      <c r="A25" s="5">
        <v>2009</v>
      </c>
      <c r="B25" s="6">
        <v>2053.1552102000005</v>
      </c>
      <c r="C25" s="6">
        <v>895.1827182616798</v>
      </c>
      <c r="D25" s="6">
        <v>1506.327428198134</v>
      </c>
      <c r="E25" s="6">
        <v>40.82387145818634</v>
      </c>
      <c r="F25" s="6">
        <v>36.91108546</v>
      </c>
      <c r="G25" s="6">
        <v>54.775516810731794</v>
      </c>
      <c r="H25" s="6">
        <f t="shared" si="0"/>
        <v>4587.175830388733</v>
      </c>
    </row>
    <row r="26" spans="1:8" ht="13.5" thickBot="1">
      <c r="A26" s="5">
        <v>2010</v>
      </c>
      <c r="B26" s="6">
        <v>2063.0964000179997</v>
      </c>
      <c r="C26" s="6">
        <v>889.5353838391864</v>
      </c>
      <c r="D26" s="6">
        <v>1520.3350106279804</v>
      </c>
      <c r="E26" s="6">
        <v>53.60552575379791</v>
      </c>
      <c r="F26" s="6">
        <v>34.77625334200002</v>
      </c>
      <c r="G26" s="6">
        <v>50.14973857637058</v>
      </c>
      <c r="H26" s="6">
        <f t="shared" si="0"/>
        <v>4611.498312157335</v>
      </c>
    </row>
    <row r="27" spans="1:8" ht="13.5" thickBot="1">
      <c r="A27" s="5">
        <v>2011</v>
      </c>
      <c r="B27" s="6">
        <v>2137.439543882</v>
      </c>
      <c r="C27" s="6">
        <v>921.4839067908164</v>
      </c>
      <c r="D27" s="6">
        <v>1601.4894823441145</v>
      </c>
      <c r="E27" s="6">
        <v>50.035146293838</v>
      </c>
      <c r="F27" s="6">
        <v>37.228197422</v>
      </c>
      <c r="G27" s="6">
        <v>53.523971069101165</v>
      </c>
      <c r="H27" s="6">
        <f t="shared" si="0"/>
        <v>4801.20024780187</v>
      </c>
    </row>
    <row r="28" spans="1:8" ht="13.5" thickBot="1">
      <c r="A28" s="5">
        <v>2012</v>
      </c>
      <c r="B28" s="6">
        <v>2012.8985797260004</v>
      </c>
      <c r="C28" s="6">
        <v>901.226277147611</v>
      </c>
      <c r="D28" s="6">
        <v>1688.9723918986822</v>
      </c>
      <c r="E28" s="6">
        <v>25.275366413582468</v>
      </c>
      <c r="F28" s="6">
        <v>37.10184034500001</v>
      </c>
      <c r="G28" s="6">
        <v>56.39771373303631</v>
      </c>
      <c r="H28" s="6">
        <f t="shared" si="0"/>
        <v>4721.872169263913</v>
      </c>
    </row>
    <row r="29" spans="1:8" ht="13.5" thickBot="1">
      <c r="A29" s="5">
        <v>2013</v>
      </c>
      <c r="B29" s="6">
        <v>2056.572061231</v>
      </c>
      <c r="C29" s="6">
        <v>913.3090060973784</v>
      </c>
      <c r="D29" s="6">
        <v>1685.4034772173704</v>
      </c>
      <c r="E29" s="6">
        <v>19.863995057770797</v>
      </c>
      <c r="F29" s="6">
        <v>39.03880020599999</v>
      </c>
      <c r="G29" s="6">
        <v>55.680519314655086</v>
      </c>
      <c r="H29" s="6">
        <f t="shared" si="0"/>
        <v>4769.867859124175</v>
      </c>
    </row>
    <row r="30" spans="1:8" ht="13.5" thickBot="1">
      <c r="A30" s="5">
        <v>2014</v>
      </c>
      <c r="B30" s="6">
        <v>1675.3203465700003</v>
      </c>
      <c r="C30" s="6">
        <v>833.1863904780157</v>
      </c>
      <c r="D30" s="6">
        <v>1763.7444537008957</v>
      </c>
      <c r="E30" s="6">
        <v>56.609323395805326</v>
      </c>
      <c r="F30" s="6">
        <v>34.136880999999995</v>
      </c>
      <c r="G30" s="6">
        <v>52.792028715903015</v>
      </c>
      <c r="H30" s="6">
        <f t="shared" si="0"/>
        <v>4415.78942386062</v>
      </c>
    </row>
    <row r="31" spans="1:8" ht="13.5" thickBot="1">
      <c r="A31" s="5">
        <v>2015</v>
      </c>
      <c r="B31" s="6">
        <v>1699.5695577899999</v>
      </c>
      <c r="C31" s="6">
        <v>837.9621303819051</v>
      </c>
      <c r="D31" s="6">
        <v>1754.530847542388</v>
      </c>
      <c r="E31" s="6">
        <v>56.401389127410596</v>
      </c>
      <c r="F31" s="6">
        <v>34.50837461999999</v>
      </c>
      <c r="G31" s="6">
        <v>53.34389718781639</v>
      </c>
      <c r="H31" s="6">
        <f t="shared" si="0"/>
        <v>4436.31619664952</v>
      </c>
    </row>
    <row r="32" spans="1:8" ht="13.5" thickBot="1">
      <c r="A32" s="5">
        <v>2016</v>
      </c>
      <c r="B32" s="6">
        <v>1754.6338695600002</v>
      </c>
      <c r="C32" s="6">
        <v>868.5529494625247</v>
      </c>
      <c r="D32" s="6">
        <v>1800.536139458027</v>
      </c>
      <c r="E32" s="6">
        <v>69.83724175999994</v>
      </c>
      <c r="F32" s="6">
        <v>36.15321234000002</v>
      </c>
      <c r="G32" s="6">
        <v>57.46012735738402</v>
      </c>
      <c r="H32" s="6">
        <f t="shared" si="0"/>
        <v>4587.173539937937</v>
      </c>
    </row>
    <row r="33" spans="1:8" ht="13.5" thickBot="1">
      <c r="A33" s="5">
        <v>2017</v>
      </c>
      <c r="B33" s="6">
        <v>1966.6336957004557</v>
      </c>
      <c r="C33" s="6">
        <v>932.2878235048298</v>
      </c>
      <c r="D33" s="6">
        <v>1813.212839367821</v>
      </c>
      <c r="E33" s="6">
        <v>69.43697914789418</v>
      </c>
      <c r="F33" s="6">
        <v>34.501825197662754</v>
      </c>
      <c r="G33" s="6">
        <v>58.50327413425232</v>
      </c>
      <c r="H33" s="6">
        <f t="shared" si="0"/>
        <v>4874.576437052915</v>
      </c>
    </row>
    <row r="34" spans="1:8" ht="13.5" thickBot="1">
      <c r="A34" s="5">
        <v>2018</v>
      </c>
      <c r="B34" s="6">
        <v>1970.8628542773654</v>
      </c>
      <c r="C34" s="6">
        <v>939.7760369314612</v>
      </c>
      <c r="D34" s="6">
        <v>1845.2780407349142</v>
      </c>
      <c r="E34" s="6">
        <v>71.31066011604139</v>
      </c>
      <c r="F34" s="6">
        <v>33.66500531684074</v>
      </c>
      <c r="G34" s="6">
        <v>58.94495665957711</v>
      </c>
      <c r="H34" s="6">
        <f t="shared" si="0"/>
        <v>4919.837554036199</v>
      </c>
    </row>
    <row r="35" spans="1:8" ht="13.5" thickBot="1">
      <c r="A35" s="5">
        <v>2019</v>
      </c>
      <c r="B35" s="6">
        <v>1974.5126471413055</v>
      </c>
      <c r="C35" s="6">
        <v>947.0766337151019</v>
      </c>
      <c r="D35" s="6">
        <v>1838.9682028068958</v>
      </c>
      <c r="E35" s="6">
        <v>71.32110036553452</v>
      </c>
      <c r="F35" s="6">
        <v>32.84816451110469</v>
      </c>
      <c r="G35" s="6">
        <v>59.343500106503534</v>
      </c>
      <c r="H35" s="6">
        <f t="shared" si="0"/>
        <v>4924.070248646446</v>
      </c>
    </row>
    <row r="36" spans="1:8" ht="13.5" thickBot="1">
      <c r="A36" s="5">
        <v>2020</v>
      </c>
      <c r="B36" s="6">
        <v>1988.8758670771128</v>
      </c>
      <c r="C36" s="6">
        <v>956.613000943333</v>
      </c>
      <c r="D36" s="6">
        <v>1837.0879814572863</v>
      </c>
      <c r="E36" s="6">
        <v>71.18852073870687</v>
      </c>
      <c r="F36" s="6">
        <v>32.050983879571795</v>
      </c>
      <c r="G36" s="6">
        <v>59.66056374222667</v>
      </c>
      <c r="H36" s="6">
        <f t="shared" si="0"/>
        <v>4945.476917838237</v>
      </c>
    </row>
    <row r="37" spans="1:8" ht="13.5" thickBot="1">
      <c r="A37" s="5">
        <v>2021</v>
      </c>
      <c r="B37" s="6">
        <v>2000.7200035698856</v>
      </c>
      <c r="C37" s="6">
        <v>964.648380952203</v>
      </c>
      <c r="D37" s="6">
        <v>1837.4736349952323</v>
      </c>
      <c r="E37" s="6">
        <v>70.89726833671425</v>
      </c>
      <c r="F37" s="6">
        <v>31.273320084693605</v>
      </c>
      <c r="G37" s="6">
        <v>59.85239281796394</v>
      </c>
      <c r="H37" s="6">
        <f t="shared" si="0"/>
        <v>4964.865000756692</v>
      </c>
    </row>
    <row r="38" spans="1:8" ht="13.5" thickBot="1">
      <c r="A38" s="5">
        <v>2022</v>
      </c>
      <c r="B38" s="6">
        <v>2017.7780239261635</v>
      </c>
      <c r="C38" s="6">
        <v>973.2044571683005</v>
      </c>
      <c r="D38" s="6">
        <v>1842.0407146328619</v>
      </c>
      <c r="E38" s="6">
        <v>70.84355306626328</v>
      </c>
      <c r="F38" s="6">
        <v>30.515392668385477</v>
      </c>
      <c r="G38" s="6">
        <v>60.04571789474187</v>
      </c>
      <c r="H38" s="6">
        <f t="shared" si="0"/>
        <v>4994.427859356716</v>
      </c>
    </row>
    <row r="39" spans="1:8" ht="13.5" thickBot="1">
      <c r="A39" s="5">
        <v>2023</v>
      </c>
      <c r="B39" s="6">
        <v>2037.0628395145136</v>
      </c>
      <c r="C39" s="6">
        <v>975.4203847656948</v>
      </c>
      <c r="D39" s="6">
        <v>1840.6146857650142</v>
      </c>
      <c r="E39" s="6">
        <v>70.86498113530588</v>
      </c>
      <c r="F39" s="6">
        <v>29.7781728672829</v>
      </c>
      <c r="G39" s="6">
        <v>60.43251830480237</v>
      </c>
      <c r="H39" s="6">
        <f t="shared" si="0"/>
        <v>5014.173582352613</v>
      </c>
    </row>
    <row r="40" spans="1:8" ht="13.5" thickBot="1">
      <c r="A40" s="5">
        <v>2024</v>
      </c>
      <c r="B40" s="6">
        <v>2058.703164626362</v>
      </c>
      <c r="C40" s="6">
        <v>977.3450835059037</v>
      </c>
      <c r="D40" s="6">
        <v>1845.33314243621</v>
      </c>
      <c r="E40" s="6">
        <v>70.77114195142161</v>
      </c>
      <c r="F40" s="6">
        <v>29.06419291207255</v>
      </c>
      <c r="G40" s="6">
        <v>60.81718655772885</v>
      </c>
      <c r="H40" s="6">
        <f t="shared" si="0"/>
        <v>5042.0339119897</v>
      </c>
    </row>
    <row r="41" spans="1:8" ht="13.5" thickBot="1">
      <c r="A41" s="8">
        <v>2025</v>
      </c>
      <c r="B41" s="6">
        <v>2079.5744732184953</v>
      </c>
      <c r="C41" s="6">
        <v>976.51888431073</v>
      </c>
      <c r="D41" s="6">
        <v>1842.0849894041146</v>
      </c>
      <c r="E41" s="6">
        <v>70.07609104706216</v>
      </c>
      <c r="F41" s="6">
        <v>28.379197385337093</v>
      </c>
      <c r="G41" s="6">
        <v>61.10433763255534</v>
      </c>
      <c r="H41" s="6">
        <f t="shared" si="0"/>
        <v>5057.737972998294</v>
      </c>
    </row>
    <row r="42" spans="1:8" ht="13.5" thickBot="1">
      <c r="A42" s="5">
        <v>2026</v>
      </c>
      <c r="B42" s="6">
        <v>2106.184755566041</v>
      </c>
      <c r="C42" s="6">
        <v>974.8894439561257</v>
      </c>
      <c r="D42" s="6">
        <v>1842.047969199771</v>
      </c>
      <c r="E42" s="6">
        <v>69.45165775624082</v>
      </c>
      <c r="F42" s="6">
        <v>27.73537030795879</v>
      </c>
      <c r="G42" s="6">
        <v>61.35782121007715</v>
      </c>
      <c r="H42" s="6">
        <f t="shared" si="0"/>
        <v>5081.667017996215</v>
      </c>
    </row>
    <row r="43" spans="1:8" ht="13.5" thickBot="1">
      <c r="A43" s="5">
        <v>2027</v>
      </c>
      <c r="B43" s="6">
        <v>2132.1967743419646</v>
      </c>
      <c r="C43" s="6">
        <v>972.2870526461923</v>
      </c>
      <c r="D43" s="6">
        <v>1843.887613656204</v>
      </c>
      <c r="E43" s="6">
        <v>68.98437013516073</v>
      </c>
      <c r="F43" s="6">
        <v>27.15704802502986</v>
      </c>
      <c r="G43" s="6">
        <v>61.62015317035236</v>
      </c>
      <c r="H43" s="6">
        <f t="shared" si="0"/>
        <v>5106.133011974905</v>
      </c>
    </row>
    <row r="44" spans="1:8" ht="13.5" thickBot="1">
      <c r="A44" s="5">
        <v>2028</v>
      </c>
      <c r="B44" s="6">
        <v>2157.347388090988</v>
      </c>
      <c r="C44" s="6">
        <v>967.8347946788198</v>
      </c>
      <c r="D44" s="6">
        <v>1843.953021156141</v>
      </c>
      <c r="E44" s="6">
        <v>68.43314807177323</v>
      </c>
      <c r="F44" s="6">
        <v>26.68852944233455</v>
      </c>
      <c r="G44" s="6">
        <v>61.915564718912016</v>
      </c>
      <c r="H44" s="6">
        <f t="shared" si="0"/>
        <v>5126.172446158968</v>
      </c>
    </row>
    <row r="45" spans="1:8" ht="12.75">
      <c r="A45" s="13" t="s">
        <v>8</v>
      </c>
      <c r="B45" s="13"/>
      <c r="C45" s="13"/>
      <c r="D45" s="13"/>
      <c r="E45" s="13"/>
      <c r="F45" s="13"/>
      <c r="G45" s="13"/>
      <c r="H45" s="13"/>
    </row>
    <row r="46" ht="13.5" customHeight="1">
      <c r="A46" s="3"/>
    </row>
    <row r="47" spans="1:8" ht="15.75">
      <c r="A47" s="14" t="s">
        <v>9</v>
      </c>
      <c r="B47" s="14"/>
      <c r="C47" s="14"/>
      <c r="D47" s="14"/>
      <c r="E47" s="14"/>
      <c r="F47" s="14"/>
      <c r="G47" s="14"/>
      <c r="H47" s="14"/>
    </row>
    <row r="48" spans="1:8" ht="12.75">
      <c r="A48" s="7" t="s">
        <v>10</v>
      </c>
      <c r="B48" s="10">
        <f>EXP((LN(B16/B6)/10))-1</f>
        <v>0.0032389348203016866</v>
      </c>
      <c r="C48" s="10">
        <f aca="true" t="shared" si="1" ref="C48:H48">EXP((LN(C16/C6)/10))-1</f>
        <v>0.018035957972295513</v>
      </c>
      <c r="D48" s="10">
        <f t="shared" si="1"/>
        <v>-0.001307014295962916</v>
      </c>
      <c r="E48" s="10">
        <f t="shared" si="1"/>
        <v>0.015166910932122413</v>
      </c>
      <c r="F48" s="10">
        <f t="shared" si="1"/>
        <v>0.0021746880680608704</v>
      </c>
      <c r="G48" s="10">
        <f t="shared" si="1"/>
        <v>0.015859388135714525</v>
      </c>
      <c r="H48" s="10">
        <f t="shared" si="1"/>
        <v>0.004328356693900748</v>
      </c>
    </row>
    <row r="49" spans="1:8" ht="12.75">
      <c r="A49" s="9" t="s">
        <v>19</v>
      </c>
      <c r="B49" s="10">
        <f>EXP((LN(B32/B16)/16))-1</f>
        <v>-0.013420659338848284</v>
      </c>
      <c r="C49" s="10">
        <f aca="true" t="shared" si="2" ref="C49:H49">EXP((LN(C32/C16)/16))-1</f>
        <v>-0.0013748672828083341</v>
      </c>
      <c r="D49" s="10">
        <f t="shared" si="2"/>
        <v>0.00038384311610273336</v>
      </c>
      <c r="E49" s="10">
        <f t="shared" si="2"/>
        <v>-0.023187587003054788</v>
      </c>
      <c r="F49" s="10">
        <f t="shared" si="2"/>
        <v>-0.03396790340497624</v>
      </c>
      <c r="G49" s="10">
        <f t="shared" si="2"/>
        <v>0.004117241769893143</v>
      </c>
      <c r="H49" s="10">
        <f t="shared" si="2"/>
        <v>-0.006281586357213653</v>
      </c>
    </row>
    <row r="50" spans="1:8" ht="12.75">
      <c r="A50" s="9" t="s">
        <v>20</v>
      </c>
      <c r="B50" s="10">
        <f>EXP((LN(B36/B32)/4))-1</f>
        <v>0.0318232093318096</v>
      </c>
      <c r="C50" s="10">
        <f aca="true" t="shared" si="3" ref="C50:H50">EXP((LN(C36/C32)/4))-1</f>
        <v>0.02443638481809618</v>
      </c>
      <c r="D50" s="10">
        <f t="shared" si="3"/>
        <v>0.005036948834120647</v>
      </c>
      <c r="E50" s="10">
        <f t="shared" si="3"/>
        <v>0.004802536083477804</v>
      </c>
      <c r="F50" s="10">
        <f t="shared" si="3"/>
        <v>-0.029660706201942277</v>
      </c>
      <c r="G50" s="10">
        <f t="shared" si="3"/>
        <v>0.009439261021659817</v>
      </c>
      <c r="H50" s="10">
        <f t="shared" si="3"/>
        <v>0.018980216313763343</v>
      </c>
    </row>
    <row r="51" spans="1:8" ht="12.75">
      <c r="A51" s="9" t="s">
        <v>21</v>
      </c>
      <c r="B51" s="10">
        <f>EXP((LN(B44/B32)/12))-1</f>
        <v>0.01736735480670526</v>
      </c>
      <c r="C51" s="10">
        <f aca="true" t="shared" si="4" ref="C51:H51">EXP((LN(C44/C32)/12))-1</f>
        <v>0.00906020203288782</v>
      </c>
      <c r="D51" s="10">
        <f t="shared" si="4"/>
        <v>0.0019875703050733495</v>
      </c>
      <c r="E51" s="10">
        <f t="shared" si="4"/>
        <v>-0.0016910759238430995</v>
      </c>
      <c r="F51" s="10">
        <f t="shared" si="4"/>
        <v>-0.024977107223588924</v>
      </c>
      <c r="G51" s="10">
        <f t="shared" si="4"/>
        <v>0.006242765968151209</v>
      </c>
      <c r="H51" s="10">
        <f t="shared" si="4"/>
        <v>0.00930092231546098</v>
      </c>
    </row>
    <row r="52" ht="13.5" customHeight="1">
      <c r="A52" s="3"/>
    </row>
  </sheetData>
  <sheetProtection/>
  <mergeCells count="5">
    <mergeCell ref="A1:H1"/>
    <mergeCell ref="A2:J2"/>
    <mergeCell ref="A3:H3"/>
    <mergeCell ref="A45:H45"/>
    <mergeCell ref="A47:H47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="80" zoomScaleNormal="80" zoomScalePageLayoutView="0" workbookViewId="0" topLeftCell="A1">
      <selection activeCell="H6" sqref="H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2" t="s">
        <v>22</v>
      </c>
      <c r="B1" s="12"/>
      <c r="C1" s="12"/>
      <c r="D1" s="12"/>
      <c r="E1" s="12"/>
      <c r="F1" s="12"/>
      <c r="G1" s="12"/>
      <c r="H1" s="12"/>
    </row>
    <row r="2" spans="1:11" ht="15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8" ht="15.75" customHeight="1">
      <c r="A3" s="12" t="s">
        <v>24</v>
      </c>
      <c r="B3" s="12"/>
      <c r="C3" s="12"/>
      <c r="D3" s="12"/>
      <c r="E3" s="12"/>
      <c r="F3" s="12"/>
      <c r="G3" s="12"/>
      <c r="H3" s="12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25</v>
      </c>
      <c r="H5" s="4" t="s">
        <v>7</v>
      </c>
    </row>
    <row r="6" spans="1:8" ht="13.5" thickBot="1">
      <c r="A6" s="5">
        <v>1990</v>
      </c>
      <c r="B6" s="6">
        <v>72.355322</v>
      </c>
      <c r="C6" s="6">
        <v>19.151978</v>
      </c>
      <c r="D6" s="6">
        <v>0.684518</v>
      </c>
      <c r="E6" s="6">
        <v>0.607873</v>
      </c>
      <c r="F6" s="6">
        <v>0.632377</v>
      </c>
      <c r="G6" s="6">
        <v>1.194408</v>
      </c>
      <c r="H6" s="6">
        <f>SUM(B6:G6)</f>
        <v>94.626476</v>
      </c>
    </row>
    <row r="7" spans="1:8" ht="13.5" thickBot="1">
      <c r="A7" s="5">
        <v>1991</v>
      </c>
      <c r="B7" s="6">
        <v>60.934844</v>
      </c>
      <c r="C7" s="6">
        <v>23.676553999999996</v>
      </c>
      <c r="D7" s="6">
        <v>0.929697</v>
      </c>
      <c r="E7" s="6">
        <v>0.753662</v>
      </c>
      <c r="F7" s="6">
        <v>0.816776</v>
      </c>
      <c r="G7" s="6">
        <v>0.945954</v>
      </c>
      <c r="H7" s="6">
        <f aca="true" t="shared" si="0" ref="H7:H44">SUM(B7:G7)</f>
        <v>88.05748700000001</v>
      </c>
    </row>
    <row r="8" spans="1:8" ht="13.5" thickBot="1">
      <c r="A8" s="5">
        <v>1992</v>
      </c>
      <c r="B8" s="6">
        <v>66.829433</v>
      </c>
      <c r="C8" s="6">
        <v>16.383839</v>
      </c>
      <c r="D8" s="6">
        <v>7.814751</v>
      </c>
      <c r="E8" s="6">
        <v>0.619381</v>
      </c>
      <c r="F8" s="6">
        <v>0.45582</v>
      </c>
      <c r="G8" s="6">
        <v>2.389486</v>
      </c>
      <c r="H8" s="6">
        <f t="shared" si="0"/>
        <v>94.49271</v>
      </c>
    </row>
    <row r="9" spans="1:8" ht="13.5" thickBot="1">
      <c r="A9" s="5">
        <v>1993</v>
      </c>
      <c r="B9" s="6">
        <v>72.155894</v>
      </c>
      <c r="C9" s="6">
        <v>16.862035</v>
      </c>
      <c r="D9" s="6">
        <v>9.898499</v>
      </c>
      <c r="E9" s="6">
        <v>0.577815</v>
      </c>
      <c r="F9" s="6">
        <v>0.390385</v>
      </c>
      <c r="G9" s="6">
        <v>2.582556</v>
      </c>
      <c r="H9" s="6">
        <f t="shared" si="0"/>
        <v>102.467184</v>
      </c>
    </row>
    <row r="10" spans="1:8" ht="13.5" thickBot="1">
      <c r="A10" s="5">
        <v>1994</v>
      </c>
      <c r="B10" s="6">
        <v>74.89854</v>
      </c>
      <c r="C10" s="6">
        <v>18.562709</v>
      </c>
      <c r="D10" s="6">
        <v>8.521495</v>
      </c>
      <c r="E10" s="6">
        <v>3.259106</v>
      </c>
      <c r="F10" s="6">
        <v>0.38277</v>
      </c>
      <c r="G10" s="6">
        <v>2.907876</v>
      </c>
      <c r="H10" s="6">
        <f t="shared" si="0"/>
        <v>108.532496</v>
      </c>
    </row>
    <row r="11" spans="1:8" ht="13.5" thickBot="1">
      <c r="A11" s="5">
        <v>1995</v>
      </c>
      <c r="B11" s="6">
        <v>70.954714</v>
      </c>
      <c r="C11" s="6">
        <v>14.300866</v>
      </c>
      <c r="D11" s="6">
        <v>10.691739</v>
      </c>
      <c r="E11" s="6">
        <v>4.397648</v>
      </c>
      <c r="F11" s="6">
        <v>0.147308</v>
      </c>
      <c r="G11" s="6">
        <v>2.192384</v>
      </c>
      <c r="H11" s="6">
        <f t="shared" si="0"/>
        <v>102.684659</v>
      </c>
    </row>
    <row r="12" spans="1:8" ht="13.5" thickBot="1">
      <c r="A12" s="5">
        <v>1996</v>
      </c>
      <c r="B12" s="6">
        <v>70.414445</v>
      </c>
      <c r="C12" s="6">
        <v>19.681045</v>
      </c>
      <c r="D12" s="6">
        <v>15.521455</v>
      </c>
      <c r="E12" s="6">
        <v>3.662439</v>
      </c>
      <c r="F12" s="6">
        <v>0.258345</v>
      </c>
      <c r="G12" s="6">
        <v>3.27116</v>
      </c>
      <c r="H12" s="6">
        <f t="shared" si="0"/>
        <v>112.80888900000001</v>
      </c>
    </row>
    <row r="13" spans="1:8" ht="13.5" thickBot="1">
      <c r="A13" s="5">
        <v>1997</v>
      </c>
      <c r="B13" s="6">
        <v>76.421177</v>
      </c>
      <c r="C13" s="6">
        <v>20.640231</v>
      </c>
      <c r="D13" s="6">
        <v>17.436069</v>
      </c>
      <c r="E13" s="6">
        <v>3.54432</v>
      </c>
      <c r="F13" s="6">
        <v>0.247483</v>
      </c>
      <c r="G13" s="6">
        <v>2.979283</v>
      </c>
      <c r="H13" s="6">
        <f t="shared" si="0"/>
        <v>121.268563</v>
      </c>
    </row>
    <row r="14" spans="1:8" ht="13.5" thickBot="1">
      <c r="A14" s="5">
        <v>1998</v>
      </c>
      <c r="B14" s="6">
        <v>90.567248</v>
      </c>
      <c r="C14" s="6">
        <v>23.317598</v>
      </c>
      <c r="D14" s="6">
        <v>14.02373</v>
      </c>
      <c r="E14" s="6">
        <v>2.88912</v>
      </c>
      <c r="F14" s="6">
        <v>0.17943</v>
      </c>
      <c r="G14" s="6">
        <v>3.272636</v>
      </c>
      <c r="H14" s="6">
        <f t="shared" si="0"/>
        <v>134.249762</v>
      </c>
    </row>
    <row r="15" spans="1:8" ht="13.5" thickBot="1">
      <c r="A15" s="5">
        <v>1999</v>
      </c>
      <c r="B15" s="6">
        <v>85.509086</v>
      </c>
      <c r="C15" s="6">
        <v>21.976633</v>
      </c>
      <c r="D15" s="6">
        <v>17.211617</v>
      </c>
      <c r="E15" s="6">
        <v>4.315921</v>
      </c>
      <c r="F15" s="6">
        <v>0.213474</v>
      </c>
      <c r="G15" s="6">
        <v>2.913671</v>
      </c>
      <c r="H15" s="6">
        <f t="shared" si="0"/>
        <v>132.14040199999997</v>
      </c>
    </row>
    <row r="16" spans="1:8" ht="13.5" thickBot="1">
      <c r="A16" s="5">
        <v>2000</v>
      </c>
      <c r="B16" s="6">
        <v>75.12</v>
      </c>
      <c r="C16" s="6">
        <v>16.591564</v>
      </c>
      <c r="D16" s="6">
        <v>20.443619</v>
      </c>
      <c r="E16" s="6">
        <v>3.632813</v>
      </c>
      <c r="F16" s="6">
        <v>0.171448</v>
      </c>
      <c r="G16" s="6">
        <v>2.799877</v>
      </c>
      <c r="H16" s="6">
        <f t="shared" si="0"/>
        <v>118.759321</v>
      </c>
    </row>
    <row r="17" spans="1:8" ht="13.5" thickBot="1">
      <c r="A17" s="5">
        <v>2001</v>
      </c>
      <c r="B17" s="6">
        <v>77.559999</v>
      </c>
      <c r="C17" s="6">
        <v>19.759256</v>
      </c>
      <c r="D17" s="6">
        <v>14.890982</v>
      </c>
      <c r="E17" s="6">
        <v>2.355132</v>
      </c>
      <c r="F17" s="6">
        <v>0.154262</v>
      </c>
      <c r="G17" s="6">
        <v>2.104666</v>
      </c>
      <c r="H17" s="6">
        <f t="shared" si="0"/>
        <v>116.82429699999999</v>
      </c>
    </row>
    <row r="18" spans="1:8" ht="13.5" thickBot="1">
      <c r="A18" s="5">
        <v>2002</v>
      </c>
      <c r="B18" s="6">
        <v>80.43</v>
      </c>
      <c r="C18" s="6">
        <v>20.261794</v>
      </c>
      <c r="D18" s="6">
        <v>16.96317</v>
      </c>
      <c r="E18" s="6">
        <v>3.12052</v>
      </c>
      <c r="F18" s="6">
        <v>0.172811</v>
      </c>
      <c r="G18" s="6">
        <v>3.283529</v>
      </c>
      <c r="H18" s="6">
        <f t="shared" si="0"/>
        <v>124.231824</v>
      </c>
    </row>
    <row r="19" spans="1:8" ht="13.5" thickBot="1">
      <c r="A19" s="5">
        <v>2003</v>
      </c>
      <c r="B19" s="6">
        <v>84.269999</v>
      </c>
      <c r="C19" s="6">
        <v>22.98769</v>
      </c>
      <c r="D19" s="6">
        <v>15.77701</v>
      </c>
      <c r="E19" s="6">
        <v>3.890378</v>
      </c>
      <c r="F19" s="6">
        <v>0.153652</v>
      </c>
      <c r="G19" s="6">
        <v>2.739279</v>
      </c>
      <c r="H19" s="6">
        <f t="shared" si="0"/>
        <v>129.818008</v>
      </c>
    </row>
    <row r="20" spans="1:8" ht="13.5" thickBot="1">
      <c r="A20" s="5">
        <v>2004</v>
      </c>
      <c r="B20" s="6">
        <v>98.93</v>
      </c>
      <c r="C20" s="6">
        <v>25.770001</v>
      </c>
      <c r="D20" s="6">
        <v>8.183752</v>
      </c>
      <c r="E20" s="6">
        <v>3.14053</v>
      </c>
      <c r="F20" s="6">
        <v>0.546896</v>
      </c>
      <c r="G20" s="6">
        <v>3.066556</v>
      </c>
      <c r="H20" s="6">
        <f t="shared" si="0"/>
        <v>139.63773500000002</v>
      </c>
    </row>
    <row r="21" spans="1:8" ht="13.5" thickBot="1">
      <c r="A21" s="5">
        <v>2005</v>
      </c>
      <c r="B21" s="6">
        <v>92.89</v>
      </c>
      <c r="C21" s="6">
        <v>25.069999</v>
      </c>
      <c r="D21" s="6">
        <v>1.783158</v>
      </c>
      <c r="E21" s="6">
        <v>1.140449</v>
      </c>
      <c r="F21" s="6">
        <v>0.284242</v>
      </c>
      <c r="G21" s="6">
        <v>3.240185</v>
      </c>
      <c r="H21" s="6">
        <f t="shared" si="0"/>
        <v>124.408033</v>
      </c>
    </row>
    <row r="22" spans="1:8" ht="13.5" thickBot="1">
      <c r="A22" s="5">
        <v>2006</v>
      </c>
      <c r="B22" s="6">
        <v>93.944132</v>
      </c>
      <c r="C22" s="6">
        <v>33.068439</v>
      </c>
      <c r="D22" s="6">
        <v>6.760901</v>
      </c>
      <c r="E22" s="6">
        <v>1.659844</v>
      </c>
      <c r="F22" s="6">
        <v>0.085457</v>
      </c>
      <c r="G22" s="6">
        <v>12.946195</v>
      </c>
      <c r="H22" s="6">
        <f t="shared" si="0"/>
        <v>148.46496799999997</v>
      </c>
    </row>
    <row r="23" spans="1:8" ht="13.5" thickBot="1">
      <c r="A23" s="5">
        <v>2007</v>
      </c>
      <c r="B23" s="6">
        <v>95.001868</v>
      </c>
      <c r="C23" s="6">
        <v>33.301972</v>
      </c>
      <c r="D23" s="6">
        <v>1.6506</v>
      </c>
      <c r="E23" s="6">
        <v>0.074804</v>
      </c>
      <c r="F23" s="6">
        <v>0.112819</v>
      </c>
      <c r="G23" s="6">
        <v>13.391806</v>
      </c>
      <c r="H23" s="6">
        <f t="shared" si="0"/>
        <v>143.533869</v>
      </c>
    </row>
    <row r="24" spans="1:8" ht="13.5" thickBot="1">
      <c r="A24" s="5">
        <v>2008</v>
      </c>
      <c r="B24" s="6">
        <v>92.882479</v>
      </c>
      <c r="C24" s="6">
        <v>30.26681</v>
      </c>
      <c r="D24" s="6">
        <v>3.835001</v>
      </c>
      <c r="E24" s="6">
        <v>0.955771</v>
      </c>
      <c r="F24" s="6">
        <v>0.084255</v>
      </c>
      <c r="G24" s="6">
        <v>6.556773</v>
      </c>
      <c r="H24" s="6">
        <f t="shared" si="0"/>
        <v>134.58108900000002</v>
      </c>
    </row>
    <row r="25" spans="1:8" ht="13.5" thickBot="1">
      <c r="A25" s="5">
        <v>2009</v>
      </c>
      <c r="B25" s="6">
        <v>94.857783</v>
      </c>
      <c r="C25" s="6">
        <v>32.901737</v>
      </c>
      <c r="D25" s="6">
        <v>2.330084</v>
      </c>
      <c r="E25" s="6">
        <v>0.985931</v>
      </c>
      <c r="F25" s="6">
        <v>0.105908</v>
      </c>
      <c r="G25" s="6">
        <v>6.809945</v>
      </c>
      <c r="H25" s="6">
        <f t="shared" si="0"/>
        <v>137.991388</v>
      </c>
    </row>
    <row r="26" spans="1:8" ht="13.5" thickBot="1">
      <c r="A26" s="5">
        <v>2010</v>
      </c>
      <c r="B26" s="6">
        <v>98.700778</v>
      </c>
      <c r="C26" s="6">
        <v>31.190567</v>
      </c>
      <c r="D26" s="6">
        <v>2.443296</v>
      </c>
      <c r="E26" s="6">
        <v>1.052816</v>
      </c>
      <c r="F26" s="6">
        <v>0.087388</v>
      </c>
      <c r="G26" s="6">
        <v>6.055789</v>
      </c>
      <c r="H26" s="6">
        <f t="shared" si="0"/>
        <v>139.53063400000002</v>
      </c>
    </row>
    <row r="27" spans="1:8" ht="13.5" thickBot="1">
      <c r="A27" s="5">
        <v>2011</v>
      </c>
      <c r="B27" s="6">
        <v>100.596766</v>
      </c>
      <c r="C27" s="6">
        <v>31.805211</v>
      </c>
      <c r="D27" s="6">
        <v>4.054247</v>
      </c>
      <c r="E27" s="6">
        <v>0.931737</v>
      </c>
      <c r="F27" s="6">
        <v>0.080871</v>
      </c>
      <c r="G27" s="6">
        <v>7.969793</v>
      </c>
      <c r="H27" s="6">
        <f t="shared" si="0"/>
        <v>145.438625</v>
      </c>
    </row>
    <row r="28" spans="1:8" ht="13.5" thickBot="1">
      <c r="A28" s="5">
        <v>2012</v>
      </c>
      <c r="B28" s="6">
        <v>93.704399</v>
      </c>
      <c r="C28" s="6">
        <v>29.701974</v>
      </c>
      <c r="D28" s="6">
        <v>4.08778</v>
      </c>
      <c r="E28" s="6">
        <v>0.597062</v>
      </c>
      <c r="F28" s="6">
        <v>0.068371</v>
      </c>
      <c r="G28" s="6">
        <v>5.596741</v>
      </c>
      <c r="H28" s="6">
        <f t="shared" si="0"/>
        <v>133.75632700000003</v>
      </c>
    </row>
    <row r="29" spans="1:8" ht="13.5" thickBot="1">
      <c r="A29" s="5">
        <v>2013</v>
      </c>
      <c r="B29" s="6">
        <v>98.638885</v>
      </c>
      <c r="C29" s="6">
        <v>30.914988</v>
      </c>
      <c r="D29" s="6">
        <v>5.314247</v>
      </c>
      <c r="E29" s="6">
        <v>0.64282</v>
      </c>
      <c r="F29" s="6">
        <v>0.069101</v>
      </c>
      <c r="G29" s="6">
        <v>4.159814</v>
      </c>
      <c r="H29" s="6">
        <f t="shared" si="0"/>
        <v>139.739855</v>
      </c>
    </row>
    <row r="30" spans="1:8" ht="13.5" thickBot="1">
      <c r="A30" s="5">
        <v>2014</v>
      </c>
      <c r="B30" s="6">
        <v>82.50661</v>
      </c>
      <c r="C30" s="6">
        <v>28.790682</v>
      </c>
      <c r="D30" s="6">
        <v>5.221635</v>
      </c>
      <c r="E30" s="6">
        <v>0.521685</v>
      </c>
      <c r="F30" s="6">
        <v>0.06329</v>
      </c>
      <c r="G30" s="6">
        <v>4.311247</v>
      </c>
      <c r="H30" s="6">
        <f t="shared" si="0"/>
        <v>121.415149</v>
      </c>
    </row>
    <row r="31" spans="1:8" ht="13.5" thickBot="1">
      <c r="A31" s="5">
        <v>2015</v>
      </c>
      <c r="B31" s="6">
        <v>88.105113</v>
      </c>
      <c r="C31" s="6">
        <v>29.866829999999997</v>
      </c>
      <c r="D31" s="6">
        <v>5.442685</v>
      </c>
      <c r="E31" s="6">
        <v>0.56969</v>
      </c>
      <c r="F31" s="6">
        <v>0.073441</v>
      </c>
      <c r="G31" s="6">
        <v>4.756923</v>
      </c>
      <c r="H31" s="6">
        <f t="shared" si="0"/>
        <v>128.81468199999998</v>
      </c>
    </row>
    <row r="32" spans="1:8" ht="13.5" thickBot="1">
      <c r="A32" s="5">
        <v>2016</v>
      </c>
      <c r="B32" s="6">
        <v>93.055953</v>
      </c>
      <c r="C32" s="6">
        <v>31.226602399999997</v>
      </c>
      <c r="D32" s="6">
        <v>6.321091</v>
      </c>
      <c r="E32" s="6">
        <v>0.610493</v>
      </c>
      <c r="F32" s="6">
        <v>0.068607</v>
      </c>
      <c r="G32" s="6">
        <v>5.931369</v>
      </c>
      <c r="H32" s="6">
        <f t="shared" si="0"/>
        <v>137.21411539999997</v>
      </c>
    </row>
    <row r="33" spans="1:8" ht="13.5" thickBot="1">
      <c r="A33" s="5">
        <v>2017</v>
      </c>
      <c r="B33" s="6">
        <v>104.81952145098066</v>
      </c>
      <c r="C33" s="6">
        <v>33.20974798987879</v>
      </c>
      <c r="D33" s="6">
        <v>6.3770946137530045</v>
      </c>
      <c r="E33" s="6">
        <v>0.6089412768815894</v>
      </c>
      <c r="F33" s="6">
        <v>0.06711599070385403</v>
      </c>
      <c r="G33" s="6">
        <v>5.9618652829322585</v>
      </c>
      <c r="H33" s="6">
        <f t="shared" si="0"/>
        <v>151.04428660513014</v>
      </c>
    </row>
    <row r="34" spans="1:8" ht="13.5" thickBot="1">
      <c r="A34" s="5">
        <v>2018</v>
      </c>
      <c r="B34" s="6">
        <v>105.4599693231012</v>
      </c>
      <c r="C34" s="6">
        <v>33.555196345351646</v>
      </c>
      <c r="D34" s="6">
        <v>6.38750295071607</v>
      </c>
      <c r="E34" s="6">
        <v>0.6096684467607835</v>
      </c>
      <c r="F34" s="6">
        <v>0.06679151777505916</v>
      </c>
      <c r="G34" s="6">
        <v>6.01556976913866</v>
      </c>
      <c r="H34" s="6">
        <f t="shared" si="0"/>
        <v>152.09469835284347</v>
      </c>
    </row>
    <row r="35" spans="1:8" ht="13.5" thickBot="1">
      <c r="A35" s="5">
        <v>2019</v>
      </c>
      <c r="B35" s="6">
        <v>106.16323428357705</v>
      </c>
      <c r="C35" s="6">
        <v>33.96864413513951</v>
      </c>
      <c r="D35" s="6">
        <v>6.3584241800336985</v>
      </c>
      <c r="E35" s="6">
        <v>0.6105355495385432</v>
      </c>
      <c r="F35" s="6">
        <v>0.06648010616332725</v>
      </c>
      <c r="G35" s="6">
        <v>6.064731202065502</v>
      </c>
      <c r="H35" s="6">
        <f t="shared" si="0"/>
        <v>153.23204945651764</v>
      </c>
    </row>
    <row r="36" spans="1:8" ht="13.5" thickBot="1">
      <c r="A36" s="5">
        <v>2020</v>
      </c>
      <c r="B36" s="6">
        <v>107.3680825309919</v>
      </c>
      <c r="C36" s="6">
        <v>34.46740139860332</v>
      </c>
      <c r="D36" s="6">
        <v>6.343049562496197</v>
      </c>
      <c r="E36" s="6">
        <v>0.6101465976648345</v>
      </c>
      <c r="F36" s="6">
        <v>0.06618262706891334</v>
      </c>
      <c r="G36" s="6">
        <v>6.0977092254839</v>
      </c>
      <c r="H36" s="6">
        <f t="shared" si="0"/>
        <v>154.95257194230905</v>
      </c>
    </row>
    <row r="37" spans="1:8" ht="13.5" thickBot="1">
      <c r="A37" s="5">
        <v>2021</v>
      </c>
      <c r="B37" s="6">
        <v>108.5141026405534</v>
      </c>
      <c r="C37" s="6">
        <v>34.93823893154745</v>
      </c>
      <c r="D37" s="6">
        <v>6.3359986421168</v>
      </c>
      <c r="E37" s="6">
        <v>0.6098731715045644</v>
      </c>
      <c r="F37" s="6">
        <v>0.0658989500270735</v>
      </c>
      <c r="G37" s="6">
        <v>6.124397711807146</v>
      </c>
      <c r="H37" s="6">
        <f t="shared" si="0"/>
        <v>156.58851004755647</v>
      </c>
    </row>
    <row r="38" spans="1:8" ht="13.5" thickBot="1">
      <c r="A38" s="5">
        <v>2022</v>
      </c>
      <c r="B38" s="6">
        <v>109.95989631262115</v>
      </c>
      <c r="C38" s="6">
        <v>35.45913252943975</v>
      </c>
      <c r="D38" s="6">
        <v>6.346238350028498</v>
      </c>
      <c r="E38" s="6">
        <v>0.6104664733683012</v>
      </c>
      <c r="F38" s="6">
        <v>0.06563157814153471</v>
      </c>
      <c r="G38" s="6">
        <v>6.158369426024169</v>
      </c>
      <c r="H38" s="6">
        <f t="shared" si="0"/>
        <v>158.5997346696234</v>
      </c>
    </row>
    <row r="39" spans="1:8" ht="13.5" thickBot="1">
      <c r="A39" s="5">
        <v>2023</v>
      </c>
      <c r="B39" s="6">
        <v>111.51606383052349</v>
      </c>
      <c r="C39" s="6">
        <v>35.79220853315345</v>
      </c>
      <c r="D39" s="6">
        <v>6.336827350076403</v>
      </c>
      <c r="E39" s="6">
        <v>0.6105087276046501</v>
      </c>
      <c r="F39" s="6">
        <v>0.06538794259794892</v>
      </c>
      <c r="G39" s="6">
        <v>6.208037427946646</v>
      </c>
      <c r="H39" s="6">
        <f t="shared" si="0"/>
        <v>160.52903381190254</v>
      </c>
    </row>
    <row r="40" spans="1:8" ht="13.5" thickBot="1">
      <c r="A40" s="5">
        <v>2024</v>
      </c>
      <c r="B40" s="6">
        <v>113.17495697013453</v>
      </c>
      <c r="C40" s="6">
        <v>36.13289720372349</v>
      </c>
      <c r="D40" s="6">
        <v>6.344293723702455</v>
      </c>
      <c r="E40" s="6">
        <v>0.610799326768826</v>
      </c>
      <c r="F40" s="6">
        <v>0.06518170267599259</v>
      </c>
      <c r="G40" s="6">
        <v>6.255058813192749</v>
      </c>
      <c r="H40" s="6">
        <f t="shared" si="0"/>
        <v>162.58318774019804</v>
      </c>
    </row>
    <row r="41" spans="1:8" ht="13.5" thickBot="1">
      <c r="A41" s="8">
        <v>2025</v>
      </c>
      <c r="B41" s="6">
        <v>114.76493772963384</v>
      </c>
      <c r="C41" s="6">
        <v>36.40257405031035</v>
      </c>
      <c r="D41" s="6">
        <v>6.330262961350653</v>
      </c>
      <c r="E41" s="6">
        <v>0.6071719354807981</v>
      </c>
      <c r="F41" s="6">
        <v>0.06503221459962341</v>
      </c>
      <c r="G41" s="6">
        <v>6.292951940693922</v>
      </c>
      <c r="H41" s="6">
        <f t="shared" si="0"/>
        <v>164.4629308320692</v>
      </c>
    </row>
    <row r="42" spans="1:8" ht="13.5" thickBot="1">
      <c r="A42" s="5">
        <v>2026</v>
      </c>
      <c r="B42" s="6">
        <v>116.43499529110747</v>
      </c>
      <c r="C42" s="6">
        <v>36.64599769835742</v>
      </c>
      <c r="D42" s="6">
        <v>6.325012601088395</v>
      </c>
      <c r="E42" s="6">
        <v>0.6032507053903697</v>
      </c>
      <c r="F42" s="6">
        <v>0.0649602254494137</v>
      </c>
      <c r="G42" s="6">
        <v>6.326911758873148</v>
      </c>
      <c r="H42" s="6">
        <f t="shared" si="0"/>
        <v>166.40112828026622</v>
      </c>
    </row>
    <row r="43" spans="1:8" ht="13.5" thickBot="1">
      <c r="A43" s="5">
        <v>2027</v>
      </c>
      <c r="B43" s="6">
        <v>118.08002519635323</v>
      </c>
      <c r="C43" s="6">
        <v>36.86060828097068</v>
      </c>
      <c r="D43" s="6">
        <v>6.327215252529127</v>
      </c>
      <c r="E43" s="6">
        <v>0.5998284770142989</v>
      </c>
      <c r="F43" s="6">
        <v>0.064975987418585</v>
      </c>
      <c r="G43" s="6">
        <v>6.362000030416349</v>
      </c>
      <c r="H43" s="6">
        <f t="shared" si="0"/>
        <v>168.29465322470227</v>
      </c>
    </row>
    <row r="44" spans="1:8" ht="13.5" thickBot="1">
      <c r="A44" s="5">
        <v>2028</v>
      </c>
      <c r="B44" s="6">
        <v>119.69945052014646</v>
      </c>
      <c r="C44" s="6">
        <v>37.00969566710945</v>
      </c>
      <c r="D44" s="6">
        <v>6.319984362095079</v>
      </c>
      <c r="E44" s="6">
        <v>0.5958966405823889</v>
      </c>
      <c r="F44" s="6">
        <v>0.06507004203867911</v>
      </c>
      <c r="G44" s="6">
        <v>6.400949953105768</v>
      </c>
      <c r="H44" s="6">
        <f t="shared" si="0"/>
        <v>170.09104718507783</v>
      </c>
    </row>
    <row r="45" spans="1:8" ht="12.75">
      <c r="A45" s="13" t="s">
        <v>8</v>
      </c>
      <c r="B45" s="13"/>
      <c r="C45" s="13"/>
      <c r="D45" s="13"/>
      <c r="E45" s="13"/>
      <c r="F45" s="13"/>
      <c r="G45" s="13"/>
      <c r="H45" s="13"/>
    </row>
    <row r="46" ht="13.5" customHeight="1">
      <c r="A46" s="3"/>
    </row>
    <row r="47" spans="1:8" ht="15.75">
      <c r="A47" s="14" t="s">
        <v>9</v>
      </c>
      <c r="B47" s="14"/>
      <c r="C47" s="14"/>
      <c r="D47" s="14"/>
      <c r="E47" s="14"/>
      <c r="F47" s="14"/>
      <c r="G47" s="14"/>
      <c r="H47" s="14"/>
    </row>
    <row r="48" spans="1:8" ht="12.75">
      <c r="A48" s="7" t="s">
        <v>10</v>
      </c>
      <c r="B48" s="10">
        <f>EXP((LN(B16/B6)/10))-1</f>
        <v>0.0037568217743497723</v>
      </c>
      <c r="C48" s="10">
        <f aca="true" t="shared" si="1" ref="C48:H48">EXP((LN(C16/C6)/10))-1</f>
        <v>-0.0142486755895872</v>
      </c>
      <c r="D48" s="10">
        <f t="shared" si="1"/>
        <v>0.4044855992955234</v>
      </c>
      <c r="E48" s="10">
        <f t="shared" si="1"/>
        <v>0.19575723956272295</v>
      </c>
      <c r="F48" s="10">
        <f t="shared" si="1"/>
        <v>-0.12236156216017802</v>
      </c>
      <c r="G48" s="10">
        <f t="shared" si="1"/>
        <v>0.08892664557855579</v>
      </c>
      <c r="H48" s="10">
        <f t="shared" si="1"/>
        <v>0.022976139081562152</v>
      </c>
    </row>
    <row r="49" spans="1:8" ht="12.75">
      <c r="A49" s="9" t="s">
        <v>19</v>
      </c>
      <c r="B49" s="10">
        <f>EXP((LN(B32/B16)/16))-1</f>
        <v>0.013472074148562108</v>
      </c>
      <c r="C49" s="10">
        <f aca="true" t="shared" si="2" ref="C49:H49">EXP((LN(C32/C16)/16))-1</f>
        <v>0.040314945942464986</v>
      </c>
      <c r="D49" s="10">
        <f t="shared" si="2"/>
        <v>-0.0707348686515551</v>
      </c>
      <c r="E49" s="10">
        <f t="shared" si="2"/>
        <v>-0.10548041662442609</v>
      </c>
      <c r="F49" s="10">
        <f t="shared" si="2"/>
        <v>-0.05563528820176822</v>
      </c>
      <c r="G49" s="10">
        <f t="shared" si="2"/>
        <v>0.04803551367813497</v>
      </c>
      <c r="H49" s="10">
        <f t="shared" si="2"/>
        <v>0.009068601562751244</v>
      </c>
    </row>
    <row r="50" spans="1:8" ht="12.75">
      <c r="A50" s="9" t="s">
        <v>20</v>
      </c>
      <c r="B50" s="10">
        <f>EXP((LN(B36/B32)/4))-1</f>
        <v>0.03641277851438196</v>
      </c>
      <c r="C50" s="10">
        <f aca="true" t="shared" si="3" ref="C50:H50">EXP((LN(C36/C32)/4))-1</f>
        <v>0.024993124180201054</v>
      </c>
      <c r="D50" s="10">
        <f t="shared" si="3"/>
        <v>0.0008673350450705275</v>
      </c>
      <c r="E50" s="10">
        <f t="shared" si="3"/>
        <v>-0.00014188371822443369</v>
      </c>
      <c r="F50" s="10">
        <f t="shared" si="3"/>
        <v>-0.008953816890678645</v>
      </c>
      <c r="G50" s="10">
        <f t="shared" si="3"/>
        <v>0.00693848991223045</v>
      </c>
      <c r="H50" s="10">
        <f t="shared" si="3"/>
        <v>0.03086073949371171</v>
      </c>
    </row>
    <row r="51" spans="1:8" ht="12.75">
      <c r="A51" s="9" t="s">
        <v>21</v>
      </c>
      <c r="B51" s="10">
        <f>EXP((LN(B44/B32)/12))-1</f>
        <v>0.0212035902100014</v>
      </c>
      <c r="C51" s="10">
        <f aca="true" t="shared" si="4" ref="C51:H51">EXP((LN(C44/C32)/12))-1</f>
        <v>0.014259844491073759</v>
      </c>
      <c r="D51" s="10">
        <f t="shared" si="4"/>
        <v>-1.4590396819946783E-05</v>
      </c>
      <c r="E51" s="10">
        <f t="shared" si="4"/>
        <v>-0.0020146010690718086</v>
      </c>
      <c r="F51" s="10">
        <f t="shared" si="4"/>
        <v>-0.004401145679246765</v>
      </c>
      <c r="G51" s="10">
        <f t="shared" si="4"/>
        <v>0.006369479668221212</v>
      </c>
      <c r="H51" s="10">
        <f t="shared" si="4"/>
        <v>0.01806042483506487</v>
      </c>
    </row>
    <row r="52" ht="13.5" customHeight="1">
      <c r="A52" s="3"/>
    </row>
  </sheetData>
  <sheetProtection/>
  <mergeCells count="5">
    <mergeCell ref="A1:H1"/>
    <mergeCell ref="A2:J2"/>
    <mergeCell ref="A3:H3"/>
    <mergeCell ref="A45:H45"/>
    <mergeCell ref="A47:H47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14.28125" style="1" bestFit="1" customWidth="1"/>
    <col min="2" max="6" width="17.140625" style="1" bestFit="1" customWidth="1"/>
    <col min="7" max="7" width="22.851562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12" t="s">
        <v>23</v>
      </c>
      <c r="B1" s="12"/>
      <c r="C1" s="12"/>
      <c r="D1" s="12"/>
      <c r="E1" s="12"/>
      <c r="F1" s="12"/>
      <c r="G1" s="12"/>
      <c r="H1" s="12"/>
    </row>
    <row r="2" spans="1:11" ht="15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2"/>
    </row>
    <row r="3" spans="1:8" ht="15.75" customHeight="1">
      <c r="A3" s="12" t="s">
        <v>24</v>
      </c>
      <c r="B3" s="12"/>
      <c r="C3" s="12"/>
      <c r="D3" s="12"/>
      <c r="E3" s="12"/>
      <c r="F3" s="12"/>
      <c r="G3" s="12"/>
      <c r="H3" s="12"/>
    </row>
    <row r="4" ht="13.5" customHeight="1" thickBot="1">
      <c r="A4" s="3"/>
    </row>
    <row r="5" spans="1:8" ht="26.25" thickBo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1" t="s">
        <v>25</v>
      </c>
      <c r="H5" s="4" t="s">
        <v>7</v>
      </c>
    </row>
    <row r="6" spans="1:8" ht="13.5" thickBot="1">
      <c r="A6" s="5">
        <v>1990</v>
      </c>
      <c r="B6" s="6">
        <f>'PGE Form 1.1'!B6+'SCG Form 1.1'!B6+'SDGE Form 1.1'!B6+'OTH Form 1.1'!B6</f>
        <v>5206.340127000001</v>
      </c>
      <c r="C6" s="6">
        <f>'PGE Form 1.1'!C6+'SCG Form 1.1'!C6+'SDGE Form 1.1'!C6+'OTH Form 1.1'!C6</f>
        <v>1660.6914613603853</v>
      </c>
      <c r="D6" s="6">
        <f>'PGE Form 1.1'!D6+'SCG Form 1.1'!D6+'SDGE Form 1.1'!D6+'OTH Form 1.1'!D6</f>
        <v>3100.9556972707383</v>
      </c>
      <c r="E6" s="6">
        <f>'PGE Form 1.1'!E6+'SCG Form 1.1'!E6+'SDGE Form 1.1'!E6+'OTH Form 1.1'!E6</f>
        <v>2506.2320564889824</v>
      </c>
      <c r="F6" s="6">
        <f>'PGE Form 1.1'!F6+'SCG Form 1.1'!F6+'SDGE Form 1.1'!F6+'OTH Form 1.1'!F6</f>
        <v>124.9299159188756</v>
      </c>
      <c r="G6" s="6">
        <f>'PGE Form 1.1'!G6+'SCG Form 1.1'!G6+'SDGE Form 1.1'!G6+'OTH Form 1.1'!G6</f>
        <v>124.98157048464505</v>
      </c>
      <c r="H6" s="6">
        <f>SUM(B6:G6)</f>
        <v>12724.130828523628</v>
      </c>
    </row>
    <row r="7" spans="1:8" ht="13.5" thickBot="1">
      <c r="A7" s="5">
        <v>1991</v>
      </c>
      <c r="B7" s="6">
        <f>'PGE Form 1.1'!B7+'SCG Form 1.1'!B7+'SDGE Form 1.1'!B7+'OTH Form 1.1'!B7</f>
        <v>5270.312955</v>
      </c>
      <c r="C7" s="6">
        <f>'PGE Form 1.1'!C7+'SCG Form 1.1'!C7+'SDGE Form 1.1'!C7+'OTH Form 1.1'!C7</f>
        <v>1666.1263531828915</v>
      </c>
      <c r="D7" s="6">
        <f>'PGE Form 1.1'!D7+'SCG Form 1.1'!D7+'SDGE Form 1.1'!D7+'OTH Form 1.1'!D7</f>
        <v>2845.684902439785</v>
      </c>
      <c r="E7" s="6">
        <f>'PGE Form 1.1'!E7+'SCG Form 1.1'!E7+'SDGE Form 1.1'!E7+'OTH Form 1.1'!E7</f>
        <v>2471.5555223113406</v>
      </c>
      <c r="F7" s="6">
        <f>'PGE Form 1.1'!F7+'SCG Form 1.1'!F7+'SDGE Form 1.1'!F7+'OTH Form 1.1'!F7</f>
        <v>118.04237745571362</v>
      </c>
      <c r="G7" s="6">
        <f>'PGE Form 1.1'!G7+'SCG Form 1.1'!G7+'SDGE Form 1.1'!G7+'OTH Form 1.1'!G7</f>
        <v>166.80738680115317</v>
      </c>
      <c r="H7" s="6">
        <f aca="true" t="shared" si="0" ref="H7:H44">SUM(B7:G7)</f>
        <v>12538.529497190884</v>
      </c>
    </row>
    <row r="8" spans="1:8" ht="13.5" thickBot="1">
      <c r="A8" s="5">
        <v>1992</v>
      </c>
      <c r="B8" s="6">
        <f>'PGE Form 1.1'!B8+'SCG Form 1.1'!B8+'SDGE Form 1.1'!B8+'OTH Form 1.1'!B8</f>
        <v>4982.036343</v>
      </c>
      <c r="C8" s="6">
        <f>'PGE Form 1.1'!C8+'SCG Form 1.1'!C8+'SDGE Form 1.1'!C8+'OTH Form 1.1'!C8</f>
        <v>1570.3644332669528</v>
      </c>
      <c r="D8" s="6">
        <f>'PGE Form 1.1'!D8+'SCG Form 1.1'!D8+'SDGE Form 1.1'!D8+'OTH Form 1.1'!D8</f>
        <v>2642.1094892695896</v>
      </c>
      <c r="E8" s="6">
        <f>'PGE Form 1.1'!E8+'SCG Form 1.1'!E8+'SDGE Form 1.1'!E8+'OTH Form 1.1'!E8</f>
        <v>2275.57776409311</v>
      </c>
      <c r="F8" s="6">
        <f>'PGE Form 1.1'!F8+'SCG Form 1.1'!F8+'SDGE Form 1.1'!F8+'OTH Form 1.1'!F8</f>
        <v>110.79513104299222</v>
      </c>
      <c r="G8" s="6">
        <f>'PGE Form 1.1'!G8+'SCG Form 1.1'!G8+'SDGE Form 1.1'!G8+'OTH Form 1.1'!G8</f>
        <v>131.54139630810064</v>
      </c>
      <c r="H8" s="6">
        <f t="shared" si="0"/>
        <v>11712.424556980746</v>
      </c>
    </row>
    <row r="9" spans="1:8" ht="13.5" thickBot="1">
      <c r="A9" s="5">
        <v>1993</v>
      </c>
      <c r="B9" s="6">
        <f>'PGE Form 1.1'!B9+'SCG Form 1.1'!B9+'SDGE Form 1.1'!B9+'OTH Form 1.1'!B9</f>
        <v>5140.314574989629</v>
      </c>
      <c r="C9" s="6">
        <f>'PGE Form 1.1'!C9+'SCG Form 1.1'!C9+'SDGE Form 1.1'!C9+'OTH Form 1.1'!C9</f>
        <v>1606.2738709107205</v>
      </c>
      <c r="D9" s="6">
        <f>'PGE Form 1.1'!D9+'SCG Form 1.1'!D9+'SDGE Form 1.1'!D9+'OTH Form 1.1'!D9</f>
        <v>2672.6678264540615</v>
      </c>
      <c r="E9" s="6">
        <f>'PGE Form 1.1'!E9+'SCG Form 1.1'!E9+'SDGE Form 1.1'!E9+'OTH Form 1.1'!E9</f>
        <v>2161.4747532486163</v>
      </c>
      <c r="F9" s="6">
        <f>'PGE Form 1.1'!F9+'SCG Form 1.1'!F9+'SDGE Form 1.1'!F9+'OTH Form 1.1'!F9</f>
        <v>115.79757939217792</v>
      </c>
      <c r="G9" s="6">
        <f>'PGE Form 1.1'!G9+'SCG Form 1.1'!G9+'SDGE Form 1.1'!G9+'OTH Form 1.1'!G9</f>
        <v>123.64082799727002</v>
      </c>
      <c r="H9" s="6">
        <f t="shared" si="0"/>
        <v>11820.169432992474</v>
      </c>
    </row>
    <row r="10" spans="1:8" ht="13.5" thickBot="1">
      <c r="A10" s="5">
        <v>1994</v>
      </c>
      <c r="B10" s="6">
        <f>'PGE Form 1.1'!B10+'SCG Form 1.1'!B10+'SDGE Form 1.1'!B10+'OTH Form 1.1'!B10</f>
        <v>5257.179631122523</v>
      </c>
      <c r="C10" s="6">
        <f>'PGE Form 1.1'!C10+'SCG Form 1.1'!C10+'SDGE Form 1.1'!C10+'OTH Form 1.1'!C10</f>
        <v>1695.243127609039</v>
      </c>
      <c r="D10" s="6">
        <f>'PGE Form 1.1'!D10+'SCG Form 1.1'!D10+'SDGE Form 1.1'!D10+'OTH Form 1.1'!D10</f>
        <v>2774.30091457391</v>
      </c>
      <c r="E10" s="6">
        <f>'PGE Form 1.1'!E10+'SCG Form 1.1'!E10+'SDGE Form 1.1'!E10+'OTH Form 1.1'!E10</f>
        <v>2111.829937452929</v>
      </c>
      <c r="F10" s="6">
        <f>'PGE Form 1.1'!F10+'SCG Form 1.1'!F10+'SDGE Form 1.1'!F10+'OTH Form 1.1'!F10</f>
        <v>117.4646845983716</v>
      </c>
      <c r="G10" s="6">
        <f>'PGE Form 1.1'!G10+'SCG Form 1.1'!G10+'SDGE Form 1.1'!G10+'OTH Form 1.1'!G10</f>
        <v>123.76391943392964</v>
      </c>
      <c r="H10" s="6">
        <f t="shared" si="0"/>
        <v>12079.782214790703</v>
      </c>
    </row>
    <row r="11" spans="1:8" ht="13.5" thickBot="1">
      <c r="A11" s="5">
        <v>1995</v>
      </c>
      <c r="B11" s="6">
        <f>'PGE Form 1.1'!B11+'SCG Form 1.1'!B11+'SDGE Form 1.1'!B11+'OTH Form 1.1'!B11</f>
        <v>4805.124767000536</v>
      </c>
      <c r="C11" s="6">
        <f>'PGE Form 1.1'!C11+'SCG Form 1.1'!C11+'SDGE Form 1.1'!C11+'OTH Form 1.1'!C11</f>
        <v>1600.0778440024426</v>
      </c>
      <c r="D11" s="6">
        <f>'PGE Form 1.1'!D11+'SCG Form 1.1'!D11+'SDGE Form 1.1'!D11+'OTH Form 1.1'!D11</f>
        <v>2869.1535907680263</v>
      </c>
      <c r="E11" s="6">
        <f>'PGE Form 1.1'!E11+'SCG Form 1.1'!E11+'SDGE Form 1.1'!E11+'OTH Form 1.1'!E11</f>
        <v>2061.7822684734306</v>
      </c>
      <c r="F11" s="6">
        <f>'PGE Form 1.1'!F11+'SCG Form 1.1'!F11+'SDGE Form 1.1'!F11+'OTH Form 1.1'!F11</f>
        <v>106.72887639557189</v>
      </c>
      <c r="G11" s="6">
        <f>'PGE Form 1.1'!G11+'SCG Form 1.1'!G11+'SDGE Form 1.1'!G11+'OTH Form 1.1'!G11</f>
        <v>149.28370272200146</v>
      </c>
      <c r="H11" s="6">
        <f t="shared" si="0"/>
        <v>11592.151049362008</v>
      </c>
    </row>
    <row r="12" spans="1:8" ht="13.5" thickBot="1">
      <c r="A12" s="5">
        <v>1996</v>
      </c>
      <c r="B12" s="6">
        <f>'PGE Form 1.1'!B12+'SCG Form 1.1'!B12+'SDGE Form 1.1'!B12+'OTH Form 1.1'!B12</f>
        <v>4842.637864895665</v>
      </c>
      <c r="C12" s="6">
        <f>'PGE Form 1.1'!C12+'SCG Form 1.1'!C12+'SDGE Form 1.1'!C12+'OTH Form 1.1'!C12</f>
        <v>1645.1182631020063</v>
      </c>
      <c r="D12" s="6">
        <f>'PGE Form 1.1'!D12+'SCG Form 1.1'!D12+'SDGE Form 1.1'!D12+'OTH Form 1.1'!D12</f>
        <v>3446.475105881131</v>
      </c>
      <c r="E12" s="6">
        <f>'PGE Form 1.1'!E12+'SCG Form 1.1'!E12+'SDGE Form 1.1'!E12+'OTH Form 1.1'!E12</f>
        <v>2157.180078825135</v>
      </c>
      <c r="F12" s="6">
        <f>'PGE Form 1.1'!F12+'SCG Form 1.1'!F12+'SDGE Form 1.1'!F12+'OTH Form 1.1'!F12</f>
        <v>123.04929800000002</v>
      </c>
      <c r="G12" s="6">
        <f>'PGE Form 1.1'!G12+'SCG Form 1.1'!G12+'SDGE Form 1.1'!G12+'OTH Form 1.1'!G12</f>
        <v>177.14408036022488</v>
      </c>
      <c r="H12" s="6">
        <f t="shared" si="0"/>
        <v>12391.604691064163</v>
      </c>
    </row>
    <row r="13" spans="1:8" ht="13.5" thickBot="1">
      <c r="A13" s="5">
        <v>1997</v>
      </c>
      <c r="B13" s="6">
        <f>'PGE Form 1.1'!B13+'SCG Form 1.1'!B13+'SDGE Form 1.1'!B13+'OTH Form 1.1'!B13</f>
        <v>4805.089004</v>
      </c>
      <c r="C13" s="6">
        <f>'PGE Form 1.1'!C13+'SCG Form 1.1'!C13+'SDGE Form 1.1'!C13+'OTH Form 1.1'!C13</f>
        <v>1645.3826699003878</v>
      </c>
      <c r="D13" s="6">
        <f>'PGE Form 1.1'!D13+'SCG Form 1.1'!D13+'SDGE Form 1.1'!D13+'OTH Form 1.1'!D13</f>
        <v>3481.3197789354717</v>
      </c>
      <c r="E13" s="6">
        <f>'PGE Form 1.1'!E13+'SCG Form 1.1'!E13+'SDGE Form 1.1'!E13+'OTH Form 1.1'!E13</f>
        <v>2465.1120617195766</v>
      </c>
      <c r="F13" s="6">
        <f>'PGE Form 1.1'!F13+'SCG Form 1.1'!F13+'SDGE Form 1.1'!F13+'OTH Form 1.1'!F13</f>
        <v>136.14877795675721</v>
      </c>
      <c r="G13" s="6">
        <f>'PGE Form 1.1'!G13+'SCG Form 1.1'!G13+'SDGE Form 1.1'!G13+'OTH Form 1.1'!G13</f>
        <v>161.72423143934185</v>
      </c>
      <c r="H13" s="6">
        <f t="shared" si="0"/>
        <v>12694.776523951537</v>
      </c>
    </row>
    <row r="14" spans="1:8" ht="13.5" thickBot="1">
      <c r="A14" s="5">
        <v>1998</v>
      </c>
      <c r="B14" s="6">
        <f>'PGE Form 1.1'!B14+'SCG Form 1.1'!B14+'SDGE Form 1.1'!B14+'OTH Form 1.1'!B14</f>
        <v>5483.943924061293</v>
      </c>
      <c r="C14" s="6">
        <f>'PGE Form 1.1'!C14+'SCG Form 1.1'!C14+'SDGE Form 1.1'!C14+'OTH Form 1.1'!C14</f>
        <v>1850.0733765736543</v>
      </c>
      <c r="D14" s="6">
        <f>'PGE Form 1.1'!D14+'SCG Form 1.1'!D14+'SDGE Form 1.1'!D14+'OTH Form 1.1'!D14</f>
        <v>3565.0894308321513</v>
      </c>
      <c r="E14" s="6">
        <f>'PGE Form 1.1'!E14+'SCG Form 1.1'!E14+'SDGE Form 1.1'!E14+'OTH Form 1.1'!E14</f>
        <v>2741.5536307192433</v>
      </c>
      <c r="F14" s="6">
        <f>'PGE Form 1.1'!F14+'SCG Form 1.1'!F14+'SDGE Form 1.1'!F14+'OTH Form 1.1'!F14</f>
        <v>148.43963270857233</v>
      </c>
      <c r="G14" s="6">
        <f>'PGE Form 1.1'!G14+'SCG Form 1.1'!G14+'SDGE Form 1.1'!G14+'OTH Form 1.1'!G14</f>
        <v>138.35208944791978</v>
      </c>
      <c r="H14" s="6">
        <f t="shared" si="0"/>
        <v>13927.452084342834</v>
      </c>
    </row>
    <row r="15" spans="1:8" ht="13.5" thickBot="1">
      <c r="A15" s="5">
        <v>1999</v>
      </c>
      <c r="B15" s="6">
        <f>'PGE Form 1.1'!B15+'SCG Form 1.1'!B15+'SDGE Form 1.1'!B15+'OTH Form 1.1'!B15</f>
        <v>5711.925591</v>
      </c>
      <c r="C15" s="6">
        <f>'PGE Form 1.1'!C15+'SCG Form 1.1'!C15+'SDGE Form 1.1'!C15+'OTH Form 1.1'!C15</f>
        <v>1929.6286429086908</v>
      </c>
      <c r="D15" s="6">
        <f>'PGE Form 1.1'!D15+'SCG Form 1.1'!D15+'SDGE Form 1.1'!D15+'OTH Form 1.1'!D15</f>
        <v>3421.0013676611607</v>
      </c>
      <c r="E15" s="6">
        <f>'PGE Form 1.1'!E15+'SCG Form 1.1'!E15+'SDGE Form 1.1'!E15+'OTH Form 1.1'!E15</f>
        <v>2723.376063052573</v>
      </c>
      <c r="F15" s="6">
        <f>'PGE Form 1.1'!F15+'SCG Form 1.1'!F15+'SDGE Form 1.1'!F15+'OTH Form 1.1'!F15</f>
        <v>167.17740139228158</v>
      </c>
      <c r="G15" s="6">
        <f>'PGE Form 1.1'!G15+'SCG Form 1.1'!G15+'SDGE Form 1.1'!G15+'OTH Form 1.1'!G15</f>
        <v>143.25627630334506</v>
      </c>
      <c r="H15" s="6">
        <f t="shared" si="0"/>
        <v>14096.365342318053</v>
      </c>
    </row>
    <row r="16" spans="1:8" ht="13.5" thickBot="1">
      <c r="A16" s="5">
        <v>2000</v>
      </c>
      <c r="B16" s="6">
        <f>'PGE Form 1.1'!B16+'SCG Form 1.1'!B16+'SDGE Form 1.1'!B16+'OTH Form 1.1'!B16</f>
        <v>5235.797307000001</v>
      </c>
      <c r="C16" s="6">
        <f>'PGE Form 1.1'!C16+'SCG Form 1.1'!C16+'SDGE Form 1.1'!C16+'OTH Form 1.1'!C16</f>
        <v>1894.5469072871078</v>
      </c>
      <c r="D16" s="6">
        <f>'PGE Form 1.1'!D16+'SCG Form 1.1'!D16+'SDGE Form 1.1'!D16+'OTH Form 1.1'!D16</f>
        <v>3522.717002275587</v>
      </c>
      <c r="E16" s="6">
        <f>'PGE Form 1.1'!E16+'SCG Form 1.1'!E16+'SDGE Form 1.1'!E16+'OTH Form 1.1'!E16</f>
        <v>2766.1840420252965</v>
      </c>
      <c r="F16" s="6">
        <f>'PGE Form 1.1'!F16+'SCG Form 1.1'!F16+'SDGE Form 1.1'!F16+'OTH Form 1.1'!F16</f>
        <v>158.85678079402368</v>
      </c>
      <c r="G16" s="6">
        <f>'PGE Form 1.1'!G16+'SCG Form 1.1'!G16+'SDGE Form 1.1'!G16+'OTH Form 1.1'!G16</f>
        <v>134.73424258475453</v>
      </c>
      <c r="H16" s="6">
        <f t="shared" si="0"/>
        <v>13712.83628196677</v>
      </c>
    </row>
    <row r="17" spans="1:8" ht="13.5" thickBot="1">
      <c r="A17" s="5">
        <v>2001</v>
      </c>
      <c r="B17" s="6">
        <f>'PGE Form 1.1'!B17+'SCG Form 1.1'!B17+'SDGE Form 1.1'!B17+'OTH Form 1.1'!B17</f>
        <v>5108.397915661376</v>
      </c>
      <c r="C17" s="6">
        <f>'PGE Form 1.1'!C17+'SCG Form 1.1'!C17+'SDGE Form 1.1'!C17+'OTH Form 1.1'!C17</f>
        <v>1803.9763092100104</v>
      </c>
      <c r="D17" s="6">
        <f>'PGE Form 1.1'!D17+'SCG Form 1.1'!D17+'SDGE Form 1.1'!D17+'OTH Form 1.1'!D17</f>
        <v>3348.9128170060535</v>
      </c>
      <c r="E17" s="6">
        <f>'PGE Form 1.1'!E17+'SCG Form 1.1'!E17+'SDGE Form 1.1'!E17+'OTH Form 1.1'!E17</f>
        <v>2765.9368792784517</v>
      </c>
      <c r="F17" s="6">
        <f>'PGE Form 1.1'!F17+'SCG Form 1.1'!F17+'SDGE Form 1.1'!F17+'OTH Form 1.1'!F17</f>
        <v>136.79117378716327</v>
      </c>
      <c r="G17" s="6">
        <f>'PGE Form 1.1'!G17+'SCG Form 1.1'!G17+'SDGE Form 1.1'!G17+'OTH Form 1.1'!G17</f>
        <v>163.076344634713</v>
      </c>
      <c r="H17" s="6">
        <f t="shared" si="0"/>
        <v>13327.091439577769</v>
      </c>
    </row>
    <row r="18" spans="1:8" ht="13.5" thickBot="1">
      <c r="A18" s="5">
        <v>2002</v>
      </c>
      <c r="B18" s="6">
        <f>'PGE Form 1.1'!B18+'SCG Form 1.1'!B18+'SDGE Form 1.1'!B18+'OTH Form 1.1'!B18</f>
        <v>5189.5016120086075</v>
      </c>
      <c r="C18" s="6">
        <f>'PGE Form 1.1'!C18+'SCG Form 1.1'!C18+'SDGE Form 1.1'!C18+'OTH Form 1.1'!C18</f>
        <v>1915.561913421374</v>
      </c>
      <c r="D18" s="6">
        <f>'PGE Form 1.1'!D18+'SCG Form 1.1'!D18+'SDGE Form 1.1'!D18+'OTH Form 1.1'!D18</f>
        <v>3064.9622105523426</v>
      </c>
      <c r="E18" s="6">
        <f>'PGE Form 1.1'!E18+'SCG Form 1.1'!E18+'SDGE Form 1.1'!E18+'OTH Form 1.1'!E18</f>
        <v>2691.04804155988</v>
      </c>
      <c r="F18" s="6">
        <f>'PGE Form 1.1'!F18+'SCG Form 1.1'!F18+'SDGE Form 1.1'!F18+'OTH Form 1.1'!F18</f>
        <v>147.09541997632522</v>
      </c>
      <c r="G18" s="6">
        <f>'PGE Form 1.1'!G18+'SCG Form 1.1'!G18+'SDGE Form 1.1'!G18+'OTH Form 1.1'!G18</f>
        <v>143.9271075746253</v>
      </c>
      <c r="H18" s="6">
        <f t="shared" si="0"/>
        <v>13152.096305093155</v>
      </c>
    </row>
    <row r="19" spans="1:8" ht="13.5" thickBot="1">
      <c r="A19" s="5">
        <v>2003</v>
      </c>
      <c r="B19" s="6">
        <f>'PGE Form 1.1'!B19+'SCG Form 1.1'!B19+'SDGE Form 1.1'!B19+'OTH Form 1.1'!B19</f>
        <v>4982.150004255258</v>
      </c>
      <c r="C19" s="6">
        <f>'PGE Form 1.1'!C19+'SCG Form 1.1'!C19+'SDGE Form 1.1'!C19+'OTH Form 1.1'!C19</f>
        <v>1968.288327454329</v>
      </c>
      <c r="D19" s="6">
        <f>'PGE Form 1.1'!D19+'SCG Form 1.1'!D19+'SDGE Form 1.1'!D19+'OTH Form 1.1'!D19</f>
        <v>2985.874063685893</v>
      </c>
      <c r="E19" s="6">
        <f>'PGE Form 1.1'!E19+'SCG Form 1.1'!E19+'SDGE Form 1.1'!E19+'OTH Form 1.1'!E19</f>
        <v>2521.6403265570552</v>
      </c>
      <c r="F19" s="6">
        <f>'PGE Form 1.1'!F19+'SCG Form 1.1'!F19+'SDGE Form 1.1'!F19+'OTH Form 1.1'!F19</f>
        <v>179.0841925913238</v>
      </c>
      <c r="G19" s="6">
        <f>'PGE Form 1.1'!G19+'SCG Form 1.1'!G19+'SDGE Form 1.1'!G19+'OTH Form 1.1'!G19</f>
        <v>145.88134123828465</v>
      </c>
      <c r="H19" s="6">
        <f t="shared" si="0"/>
        <v>12782.918255782144</v>
      </c>
    </row>
    <row r="20" spans="1:8" ht="13.5" thickBot="1">
      <c r="A20" s="5">
        <v>2004</v>
      </c>
      <c r="B20" s="6">
        <f>'PGE Form 1.1'!B20+'SCG Form 1.1'!B20+'SDGE Form 1.1'!B20+'OTH Form 1.1'!B20</f>
        <v>5191.954191917066</v>
      </c>
      <c r="C20" s="6">
        <f>'PGE Form 1.1'!C20+'SCG Form 1.1'!C20+'SDGE Form 1.1'!C20+'OTH Form 1.1'!C20</f>
        <v>2102.420152786389</v>
      </c>
      <c r="D20" s="6">
        <f>'PGE Form 1.1'!D20+'SCG Form 1.1'!D20+'SDGE Form 1.1'!D20+'OTH Form 1.1'!D20</f>
        <v>3548.869173292495</v>
      </c>
      <c r="E20" s="6">
        <f>'PGE Form 1.1'!E20+'SCG Form 1.1'!E20+'SDGE Form 1.1'!E20+'OTH Form 1.1'!E20</f>
        <v>2584.991503194278</v>
      </c>
      <c r="F20" s="6">
        <f>'PGE Form 1.1'!F20+'SCG Form 1.1'!F20+'SDGE Form 1.1'!F20+'OTH Form 1.1'!F20</f>
        <v>173.54339513446155</v>
      </c>
      <c r="G20" s="6">
        <f>'PGE Form 1.1'!G20+'SCG Form 1.1'!G20+'SDGE Form 1.1'!G20+'OTH Form 1.1'!G20</f>
        <v>156.96913381574842</v>
      </c>
      <c r="H20" s="6">
        <f t="shared" si="0"/>
        <v>13758.747550140439</v>
      </c>
    </row>
    <row r="21" spans="1:8" ht="13.5" thickBot="1">
      <c r="A21" s="5">
        <v>2005</v>
      </c>
      <c r="B21" s="6">
        <f>'PGE Form 1.1'!B21+'SCG Form 1.1'!B21+'SDGE Form 1.1'!B21+'OTH Form 1.1'!B21</f>
        <v>4889.715244656492</v>
      </c>
      <c r="C21" s="6">
        <f>'PGE Form 1.1'!C21+'SCG Form 1.1'!C21+'SDGE Form 1.1'!C21+'OTH Form 1.1'!C21</f>
        <v>2031.9136677867098</v>
      </c>
      <c r="D21" s="6">
        <f>'PGE Form 1.1'!D21+'SCG Form 1.1'!D21+'SDGE Form 1.1'!D21+'OTH Form 1.1'!D21</f>
        <v>3246.0155761605156</v>
      </c>
      <c r="E21" s="6">
        <f>'PGE Form 1.1'!E21+'SCG Form 1.1'!E21+'SDGE Form 1.1'!E21+'OTH Form 1.1'!E21</f>
        <v>2502.1657661603545</v>
      </c>
      <c r="F21" s="6">
        <f>'PGE Form 1.1'!F21+'SCG Form 1.1'!F21+'SDGE Form 1.1'!F21+'OTH Form 1.1'!F21</f>
        <v>131.41591885984636</v>
      </c>
      <c r="G21" s="6">
        <f>'PGE Form 1.1'!G21+'SCG Form 1.1'!G21+'SDGE Form 1.1'!G21+'OTH Form 1.1'!G21</f>
        <v>158.46528594528377</v>
      </c>
      <c r="H21" s="6">
        <f t="shared" si="0"/>
        <v>12959.691459569201</v>
      </c>
    </row>
    <row r="22" spans="1:8" ht="13.5" thickBot="1">
      <c r="A22" s="5">
        <v>2006</v>
      </c>
      <c r="B22" s="6">
        <f>'PGE Form 1.1'!B22+'SCG Form 1.1'!B22+'SDGE Form 1.1'!B22+'OTH Form 1.1'!B22</f>
        <v>5003.95088480904</v>
      </c>
      <c r="C22" s="6">
        <f>'PGE Form 1.1'!C22+'SCG Form 1.1'!C22+'SDGE Form 1.1'!C22+'OTH Form 1.1'!C22</f>
        <v>2052.471534977307</v>
      </c>
      <c r="D22" s="6">
        <f>'PGE Form 1.1'!D22+'SCG Form 1.1'!D22+'SDGE Form 1.1'!D22+'OTH Form 1.1'!D22</f>
        <v>3273.871655009524</v>
      </c>
      <c r="E22" s="6">
        <f>'PGE Form 1.1'!E22+'SCG Form 1.1'!E22+'SDGE Form 1.1'!E22+'OTH Form 1.1'!E22</f>
        <v>2447.018962923662</v>
      </c>
      <c r="F22" s="6">
        <f>'PGE Form 1.1'!F22+'SCG Form 1.1'!F22+'SDGE Form 1.1'!F22+'OTH Form 1.1'!F22</f>
        <v>131.95357311748333</v>
      </c>
      <c r="G22" s="6">
        <f>'PGE Form 1.1'!G22+'SCG Form 1.1'!G22+'SDGE Form 1.1'!G22+'OTH Form 1.1'!G22</f>
        <v>164.64717722841056</v>
      </c>
      <c r="H22" s="6">
        <f t="shared" si="0"/>
        <v>13073.913788065429</v>
      </c>
    </row>
    <row r="23" spans="1:8" ht="13.5" thickBot="1">
      <c r="A23" s="5">
        <v>2007</v>
      </c>
      <c r="B23" s="6">
        <f>'PGE Form 1.1'!B23+'SCG Form 1.1'!B23+'SDGE Form 1.1'!B23+'OTH Form 1.1'!B23</f>
        <v>5033.6515445760415</v>
      </c>
      <c r="C23" s="6">
        <f>'PGE Form 1.1'!C23+'SCG Form 1.1'!C23+'SDGE Form 1.1'!C23+'OTH Form 1.1'!C23</f>
        <v>2022.000098364885</v>
      </c>
      <c r="D23" s="6">
        <f>'PGE Form 1.1'!D23+'SCG Form 1.1'!D23+'SDGE Form 1.1'!D23+'OTH Form 1.1'!D23</f>
        <v>3060.3545376808465</v>
      </c>
      <c r="E23" s="6">
        <f>'PGE Form 1.1'!E23+'SCG Form 1.1'!E23+'SDGE Form 1.1'!E23+'OTH Form 1.1'!E23</f>
        <v>2563.5997186351906</v>
      </c>
      <c r="F23" s="6">
        <f>'PGE Form 1.1'!F23+'SCG Form 1.1'!F23+'SDGE Form 1.1'!F23+'OTH Form 1.1'!F23</f>
        <v>137.06500700510372</v>
      </c>
      <c r="G23" s="6">
        <f>'PGE Form 1.1'!G23+'SCG Form 1.1'!G23+'SDGE Form 1.1'!G23+'OTH Form 1.1'!G23</f>
        <v>147.61929776898165</v>
      </c>
      <c r="H23" s="6">
        <f t="shared" si="0"/>
        <v>12964.29020403105</v>
      </c>
    </row>
    <row r="24" spans="1:8" ht="13.5" thickBot="1">
      <c r="A24" s="5">
        <v>2008</v>
      </c>
      <c r="B24" s="6">
        <f>'PGE Form 1.1'!B24+'SCG Form 1.1'!B24+'SDGE Form 1.1'!B24+'OTH Form 1.1'!B24</f>
        <v>5017.09641</v>
      </c>
      <c r="C24" s="6">
        <f>'PGE Form 1.1'!C24+'SCG Form 1.1'!C24+'SDGE Form 1.1'!C24+'OTH Form 1.1'!C24</f>
        <v>2015.3956049279561</v>
      </c>
      <c r="D24" s="6">
        <f>'PGE Form 1.1'!D24+'SCG Form 1.1'!D24+'SDGE Form 1.1'!D24+'OTH Form 1.1'!D24</f>
        <v>3161.796558431261</v>
      </c>
      <c r="E24" s="6">
        <f>'PGE Form 1.1'!E24+'SCG Form 1.1'!E24+'SDGE Form 1.1'!E24+'OTH Form 1.1'!E24</f>
        <v>2455.860038996648</v>
      </c>
      <c r="F24" s="6">
        <f>'PGE Form 1.1'!F24+'SCG Form 1.1'!F24+'SDGE Form 1.1'!F24+'OTH Form 1.1'!F24</f>
        <v>130.34764100000004</v>
      </c>
      <c r="G24" s="6">
        <f>'PGE Form 1.1'!G24+'SCG Form 1.1'!G24+'SDGE Form 1.1'!G24+'OTH Form 1.1'!G24</f>
        <v>148.11612985677638</v>
      </c>
      <c r="H24" s="6">
        <f t="shared" si="0"/>
        <v>12928.612383212643</v>
      </c>
    </row>
    <row r="25" spans="1:8" ht="13.5" thickBot="1">
      <c r="A25" s="5">
        <v>2009</v>
      </c>
      <c r="B25" s="6">
        <f>'PGE Form 1.1'!B25+'SCG Form 1.1'!B25+'SDGE Form 1.1'!B25+'OTH Form 1.1'!B25</f>
        <v>4957.101767200001</v>
      </c>
      <c r="C25" s="6">
        <f>'PGE Form 1.1'!C25+'SCG Form 1.1'!C25+'SDGE Form 1.1'!C25+'OTH Form 1.1'!C25</f>
        <v>1974.379664685855</v>
      </c>
      <c r="D25" s="6">
        <f>'PGE Form 1.1'!D25+'SCG Form 1.1'!D25+'SDGE Form 1.1'!D25+'OTH Form 1.1'!D25</f>
        <v>2985.4440403241256</v>
      </c>
      <c r="E25" s="6">
        <f>'PGE Form 1.1'!E25+'SCG Form 1.1'!E25+'SDGE Form 1.1'!E25+'OTH Form 1.1'!E25</f>
        <v>2354.0692218432705</v>
      </c>
      <c r="F25" s="6">
        <f>'PGE Form 1.1'!F25+'SCG Form 1.1'!F25+'SDGE Form 1.1'!F25+'OTH Form 1.1'!F25</f>
        <v>119.95195245999999</v>
      </c>
      <c r="G25" s="6">
        <f>'PGE Form 1.1'!G25+'SCG Form 1.1'!G25+'SDGE Form 1.1'!G25+'OTH Form 1.1'!G25</f>
        <v>135.1760418107318</v>
      </c>
      <c r="H25" s="6">
        <f t="shared" si="0"/>
        <v>12526.122688323983</v>
      </c>
    </row>
    <row r="26" spans="1:8" ht="13.5" thickBot="1">
      <c r="A26" s="5">
        <v>2010</v>
      </c>
      <c r="B26" s="6">
        <f>'PGE Form 1.1'!B26+'SCG Form 1.1'!B26+'SDGE Form 1.1'!B26+'OTH Form 1.1'!B26</f>
        <v>5085.453388018</v>
      </c>
      <c r="C26" s="6">
        <f>'PGE Form 1.1'!C26+'SCG Form 1.1'!C26+'SDGE Form 1.1'!C26+'OTH Form 1.1'!C26</f>
        <v>2008.8224836768138</v>
      </c>
      <c r="D26" s="6">
        <f>'PGE Form 1.1'!D26+'SCG Form 1.1'!D26+'SDGE Form 1.1'!D26+'OTH Form 1.1'!D26</f>
        <v>3132.8165116106193</v>
      </c>
      <c r="E26" s="6">
        <f>'PGE Form 1.1'!E26+'SCG Form 1.1'!E26+'SDGE Form 1.1'!E26+'OTH Form 1.1'!E26</f>
        <v>2192.937511109116</v>
      </c>
      <c r="F26" s="6">
        <f>'PGE Form 1.1'!F26+'SCG Form 1.1'!F26+'SDGE Form 1.1'!F26+'OTH Form 1.1'!F26</f>
        <v>104.91221434200003</v>
      </c>
      <c r="G26" s="6">
        <f>'PGE Form 1.1'!G26+'SCG Form 1.1'!G26+'SDGE Form 1.1'!G26+'OTH Form 1.1'!G26</f>
        <v>134.30683857637058</v>
      </c>
      <c r="H26" s="6">
        <f t="shared" si="0"/>
        <v>12659.24894733292</v>
      </c>
    </row>
    <row r="27" spans="1:8" ht="13.5" thickBot="1">
      <c r="A27" s="5">
        <v>2011</v>
      </c>
      <c r="B27" s="6">
        <f>'PGE Form 1.1'!B27+'SCG Form 1.1'!B27+'SDGE Form 1.1'!B27+'OTH Form 1.1'!B27</f>
        <v>5185.057679881999</v>
      </c>
      <c r="C27" s="6">
        <f>'PGE Form 1.1'!C27+'SCG Form 1.1'!C27+'SDGE Form 1.1'!C27+'OTH Form 1.1'!C27</f>
        <v>2045.8632941546025</v>
      </c>
      <c r="D27" s="6">
        <f>'PGE Form 1.1'!D27+'SCG Form 1.1'!D27+'SDGE Form 1.1'!D27+'OTH Form 1.1'!D27</f>
        <v>3213.8614131178497</v>
      </c>
      <c r="E27" s="6">
        <f>'PGE Form 1.1'!E27+'SCG Form 1.1'!E27+'SDGE Form 1.1'!E27+'OTH Form 1.1'!E27</f>
        <v>2231.4302937073835</v>
      </c>
      <c r="F27" s="6">
        <f>'PGE Form 1.1'!F27+'SCG Form 1.1'!F27+'SDGE Form 1.1'!F27+'OTH Form 1.1'!F27</f>
        <v>104.642668422</v>
      </c>
      <c r="G27" s="6">
        <f>'PGE Form 1.1'!G27+'SCG Form 1.1'!G27+'SDGE Form 1.1'!G27+'OTH Form 1.1'!G27</f>
        <v>138.07236706910118</v>
      </c>
      <c r="H27" s="6">
        <f t="shared" si="0"/>
        <v>12918.927716352935</v>
      </c>
    </row>
    <row r="28" spans="1:8" ht="13.5" thickBot="1">
      <c r="A28" s="5">
        <v>2012</v>
      </c>
      <c r="B28" s="6">
        <f>'PGE Form 1.1'!B28+'SCG Form 1.1'!B28+'SDGE Form 1.1'!B28+'OTH Form 1.1'!B28</f>
        <v>4854.200378726</v>
      </c>
      <c r="C28" s="6">
        <f>'PGE Form 1.1'!C28+'SCG Form 1.1'!C28+'SDGE Form 1.1'!C28+'OTH Form 1.1'!C28</f>
        <v>2037.6554479587894</v>
      </c>
      <c r="D28" s="6">
        <f>'PGE Form 1.1'!D28+'SCG Form 1.1'!D28+'SDGE Form 1.1'!D28+'OTH Form 1.1'!D28</f>
        <v>3306.551518306753</v>
      </c>
      <c r="E28" s="6">
        <f>'PGE Form 1.1'!E28+'SCG Form 1.1'!E28+'SDGE Form 1.1'!E28+'OTH Form 1.1'!E28</f>
        <v>2170.1665194135826</v>
      </c>
      <c r="F28" s="6">
        <f>'PGE Form 1.1'!F28+'SCG Form 1.1'!F28+'SDGE Form 1.1'!F28+'OTH Form 1.1'!F28</f>
        <v>112.70044334500001</v>
      </c>
      <c r="G28" s="6">
        <f>'PGE Form 1.1'!G28+'SCG Form 1.1'!G28+'SDGE Form 1.1'!G28+'OTH Form 1.1'!G28</f>
        <v>139.8687937330363</v>
      </c>
      <c r="H28" s="6">
        <f t="shared" si="0"/>
        <v>12621.143101483161</v>
      </c>
    </row>
    <row r="29" spans="1:8" ht="13.5" thickBot="1">
      <c r="A29" s="5">
        <v>2013</v>
      </c>
      <c r="B29" s="6">
        <f>'PGE Form 1.1'!B29+'SCG Form 1.1'!B29+'SDGE Form 1.1'!B29+'OTH Form 1.1'!B29</f>
        <v>4997.488280531001</v>
      </c>
      <c r="C29" s="6">
        <f>'PGE Form 1.1'!C29+'SCG Form 1.1'!C29+'SDGE Form 1.1'!C29+'OTH Form 1.1'!C29</f>
        <v>2053.306545207164</v>
      </c>
      <c r="D29" s="6">
        <f>'PGE Form 1.1'!D29+'SCG Form 1.1'!D29+'SDGE Form 1.1'!D29+'OTH Form 1.1'!D29</f>
        <v>3363.2697078433835</v>
      </c>
      <c r="E29" s="6">
        <f>'PGE Form 1.1'!E29+'SCG Form 1.1'!E29+'SDGE Form 1.1'!E29+'OTH Form 1.1'!E29</f>
        <v>2544.7470062837865</v>
      </c>
      <c r="F29" s="6">
        <f>'PGE Form 1.1'!F29+'SCG Form 1.1'!F29+'SDGE Form 1.1'!F29+'OTH Form 1.1'!F29</f>
        <v>116.14029620599999</v>
      </c>
      <c r="G29" s="6">
        <f>'PGE Form 1.1'!G29+'SCG Form 1.1'!G29+'SDGE Form 1.1'!G29+'OTH Form 1.1'!G29</f>
        <v>138.2534923146551</v>
      </c>
      <c r="H29" s="6">
        <f t="shared" si="0"/>
        <v>13213.205328385991</v>
      </c>
    </row>
    <row r="30" spans="1:8" ht="13.5" thickBot="1">
      <c r="A30" s="5">
        <v>2014</v>
      </c>
      <c r="B30" s="6">
        <f>'PGE Form 1.1'!B30+'SCG Form 1.1'!B30+'SDGE Form 1.1'!B30+'OTH Form 1.1'!B30</f>
        <v>4067.4697225700006</v>
      </c>
      <c r="C30" s="6">
        <f>'PGE Form 1.1'!C30+'SCG Form 1.1'!C30+'SDGE Form 1.1'!C30+'OTH Form 1.1'!C30</f>
        <v>1882.2527883433513</v>
      </c>
      <c r="D30" s="6">
        <f>'PGE Form 1.1'!D30+'SCG Form 1.1'!D30+'SDGE Form 1.1'!D30+'OTH Form 1.1'!D30</f>
        <v>3457.778715491627</v>
      </c>
      <c r="E30" s="6">
        <f>'PGE Form 1.1'!E30+'SCG Form 1.1'!E30+'SDGE Form 1.1'!E30+'OTH Form 1.1'!E30</f>
        <v>2606.7857003427343</v>
      </c>
      <c r="F30" s="6">
        <f>'PGE Form 1.1'!F30+'SCG Form 1.1'!F30+'SDGE Form 1.1'!F30+'OTH Form 1.1'!F30</f>
        <v>108.93357400000001</v>
      </c>
      <c r="G30" s="6">
        <f>'PGE Form 1.1'!G30+'SCG Form 1.1'!G30+'SDGE Form 1.1'!G30+'OTH Form 1.1'!G30</f>
        <v>133.89596471590303</v>
      </c>
      <c r="H30" s="6">
        <f t="shared" si="0"/>
        <v>12257.116465463618</v>
      </c>
    </row>
    <row r="31" spans="1:8" ht="13.5" thickBot="1">
      <c r="A31" s="5">
        <v>2015</v>
      </c>
      <c r="B31" s="6">
        <f>'PGE Form 1.1'!B31+'SCG Form 1.1'!B31+'SDGE Form 1.1'!B31+'OTH Form 1.1'!B31</f>
        <v>4125.850132289999</v>
      </c>
      <c r="C31" s="6">
        <f>'PGE Form 1.1'!C31+'SCG Form 1.1'!C31+'SDGE Form 1.1'!C31+'OTH Form 1.1'!C31</f>
        <v>1897.618967292835</v>
      </c>
      <c r="D31" s="6">
        <f>'PGE Form 1.1'!D31+'SCG Form 1.1'!D31+'SDGE Form 1.1'!D31+'OTH Form 1.1'!D31</f>
        <v>3400.86959305999</v>
      </c>
      <c r="E31" s="6">
        <f>'PGE Form 1.1'!E31+'SCG Form 1.1'!E31+'SDGE Form 1.1'!E31+'OTH Form 1.1'!E31</f>
        <v>2640.76066967392</v>
      </c>
      <c r="F31" s="6">
        <f>'PGE Form 1.1'!F31+'SCG Form 1.1'!F31+'SDGE Form 1.1'!F31+'OTH Form 1.1'!F31</f>
        <v>110.49257362000002</v>
      </c>
      <c r="G31" s="6">
        <f>'PGE Form 1.1'!G31+'SCG Form 1.1'!G31+'SDGE Form 1.1'!G31+'OTH Form 1.1'!G31</f>
        <v>139.4659471878164</v>
      </c>
      <c r="H31" s="6">
        <f t="shared" si="0"/>
        <v>12315.057883124562</v>
      </c>
    </row>
    <row r="32" spans="1:8" ht="13.5" thickBot="1">
      <c r="A32" s="5">
        <v>2016</v>
      </c>
      <c r="B32" s="6">
        <f>'PGE Form 1.1'!B32+'SCG Form 1.1'!B32+'SDGE Form 1.1'!B32+'OTH Form 1.1'!B32</f>
        <v>4297.510483360001</v>
      </c>
      <c r="C32" s="6">
        <f>'PGE Form 1.1'!C32+'SCG Form 1.1'!C32+'SDGE Form 1.1'!C32+'OTH Form 1.1'!C32</f>
        <v>1978.1260090785681</v>
      </c>
      <c r="D32" s="6">
        <f>'PGE Form 1.1'!D32+'SCG Form 1.1'!D32+'SDGE Form 1.1'!D32+'OTH Form 1.1'!D32</f>
        <v>3554.9934861140955</v>
      </c>
      <c r="E32" s="6">
        <f>'PGE Form 1.1'!E32+'SCG Form 1.1'!E32+'SDGE Form 1.1'!E32+'OTH Form 1.1'!E32</f>
        <v>2650.04491594</v>
      </c>
      <c r="F32" s="6">
        <f>'PGE Form 1.1'!F32+'SCG Form 1.1'!F32+'SDGE Form 1.1'!F32+'OTH Form 1.1'!F32</f>
        <v>116.53858634000004</v>
      </c>
      <c r="G32" s="6">
        <f>'PGE Form 1.1'!G32+'SCG Form 1.1'!G32+'SDGE Form 1.1'!G32+'OTH Form 1.1'!G32</f>
        <v>153.883987357384</v>
      </c>
      <c r="H32" s="6">
        <f t="shared" si="0"/>
        <v>12751.097468190048</v>
      </c>
    </row>
    <row r="33" spans="1:8" ht="13.5" thickBot="1">
      <c r="A33" s="5">
        <v>2017</v>
      </c>
      <c r="B33" s="6">
        <f>'PGE Form 1.1'!B33+'SCG Form 1.1'!B33+'SDGE Form 1.1'!B33+'OTH Form 1.1'!B33</f>
        <v>4816.802350321989</v>
      </c>
      <c r="C33" s="6">
        <f>'PGE Form 1.1'!C33+'SCG Form 1.1'!C33+'SDGE Form 1.1'!C33+'OTH Form 1.1'!C33</f>
        <v>2099.5693220664853</v>
      </c>
      <c r="D33" s="6">
        <f>'PGE Form 1.1'!D33+'SCG Form 1.1'!D33+'SDGE Form 1.1'!D33+'OTH Form 1.1'!D33</f>
        <v>3583.4283526436534</v>
      </c>
      <c r="E33" s="6">
        <f>'PGE Form 1.1'!E33+'SCG Form 1.1'!E33+'SDGE Form 1.1'!E33+'OTH Form 1.1'!E33</f>
        <v>2643.3091532680437</v>
      </c>
      <c r="F33" s="6">
        <f>'PGE Form 1.1'!F33+'SCG Form 1.1'!F33+'SDGE Form 1.1'!F33+'OTH Form 1.1'!F33</f>
        <v>114.00589848609812</v>
      </c>
      <c r="G33" s="6">
        <f>'PGE Form 1.1'!G33+'SCG Form 1.1'!G33+'SDGE Form 1.1'!G33+'OTH Form 1.1'!G33</f>
        <v>155.36641112457326</v>
      </c>
      <c r="H33" s="6">
        <f t="shared" si="0"/>
        <v>13412.481487910843</v>
      </c>
    </row>
    <row r="34" spans="1:8" ht="13.5" thickBot="1">
      <c r="A34" s="5">
        <v>2018</v>
      </c>
      <c r="B34" s="6">
        <f>'PGE Form 1.1'!B34+'SCG Form 1.1'!B34+'SDGE Form 1.1'!B34+'OTH Form 1.1'!B34</f>
        <v>4821.4156774920075</v>
      </c>
      <c r="C34" s="6">
        <f>'PGE Form 1.1'!C34+'SCG Form 1.1'!C34+'SDGE Form 1.1'!C34+'OTH Form 1.1'!C34</f>
        <v>2117.1451341076586</v>
      </c>
      <c r="D34" s="6">
        <f>'PGE Form 1.1'!D34+'SCG Form 1.1'!D34+'SDGE Form 1.1'!D34+'OTH Form 1.1'!D34</f>
        <v>3589.3337791960453</v>
      </c>
      <c r="E34" s="6">
        <f>'PGE Form 1.1'!E34+'SCG Form 1.1'!E34+'SDGE Form 1.1'!E34+'OTH Form 1.1'!E34</f>
        <v>2646.4656724113966</v>
      </c>
      <c r="F34" s="6">
        <f>'PGE Form 1.1'!F34+'SCG Form 1.1'!F34+'SDGE Form 1.1'!F34+'OTH Form 1.1'!F34</f>
        <v>113.45473582882768</v>
      </c>
      <c r="G34" s="6">
        <f>'PGE Form 1.1'!G34+'SCG Form 1.1'!G34+'SDGE Form 1.1'!G34+'OTH Form 1.1'!G34</f>
        <v>156.568960829453</v>
      </c>
      <c r="H34" s="6">
        <f t="shared" si="0"/>
        <v>13444.383959865389</v>
      </c>
    </row>
    <row r="35" spans="1:8" ht="13.5" thickBot="1">
      <c r="A35" s="5">
        <v>2019</v>
      </c>
      <c r="B35" s="6">
        <f>'PGE Form 1.1'!B35+'SCG Form 1.1'!B35+'SDGE Form 1.1'!B35+'OTH Form 1.1'!B35</f>
        <v>4828.268047045168</v>
      </c>
      <c r="C35" s="6">
        <f>'PGE Form 1.1'!C35+'SCG Form 1.1'!C35+'SDGE Form 1.1'!C35+'OTH Form 1.1'!C35</f>
        <v>2138.9291081933543</v>
      </c>
      <c r="D35" s="6">
        <f>'PGE Form 1.1'!D35+'SCG Form 1.1'!D35+'SDGE Form 1.1'!D35+'OTH Form 1.1'!D35</f>
        <v>3573.086570739228</v>
      </c>
      <c r="E35" s="6">
        <f>'PGE Form 1.1'!E35+'SCG Form 1.1'!E35+'SDGE Form 1.1'!E35+'OTH Form 1.1'!E35</f>
        <v>2650.2296161548948</v>
      </c>
      <c r="F35" s="6">
        <f>'PGE Form 1.1'!F35+'SCG Form 1.1'!F35+'SDGE Form 1.1'!F35+'OTH Form 1.1'!F35</f>
        <v>112.92575964562337</v>
      </c>
      <c r="G35" s="6">
        <f>'PGE Form 1.1'!G35+'SCG Form 1.1'!G35+'SDGE Form 1.1'!G35+'OTH Form 1.1'!G35</f>
        <v>157.68444499718115</v>
      </c>
      <c r="H35" s="6">
        <f t="shared" si="0"/>
        <v>13461.123546775449</v>
      </c>
    </row>
    <row r="36" spans="1:8" ht="13.5" thickBot="1">
      <c r="A36" s="5">
        <v>2020</v>
      </c>
      <c r="B36" s="6">
        <f>'PGE Form 1.1'!B36+'SCG Form 1.1'!B36+'SDGE Form 1.1'!B36+'OTH Form 1.1'!B36</f>
        <v>4857.743560431882</v>
      </c>
      <c r="C36" s="6">
        <f>'PGE Form 1.1'!C36+'SCG Form 1.1'!C36+'SDGE Form 1.1'!C36+'OTH Form 1.1'!C36</f>
        <v>2166.001746701304</v>
      </c>
      <c r="D36" s="6">
        <f>'PGE Form 1.1'!D36+'SCG Form 1.1'!D36+'SDGE Form 1.1'!D36+'OTH Form 1.1'!D36</f>
        <v>3564.6591907372776</v>
      </c>
      <c r="E36" s="6">
        <f>'PGE Form 1.1'!E36+'SCG Form 1.1'!E36+'SDGE Form 1.1'!E36+'OTH Form 1.1'!E36</f>
        <v>2648.5412430933416</v>
      </c>
      <c r="F36" s="6">
        <f>'PGE Form 1.1'!F36+'SCG Form 1.1'!F36+'SDGE Form 1.1'!F36+'OTH Form 1.1'!F36</f>
        <v>112.42044979198306</v>
      </c>
      <c r="G36" s="6">
        <f>'PGE Form 1.1'!G36+'SCG Form 1.1'!G36+'SDGE Form 1.1'!G36+'OTH Form 1.1'!G36</f>
        <v>158.63098626074077</v>
      </c>
      <c r="H36" s="6">
        <f t="shared" si="0"/>
        <v>13507.997177016528</v>
      </c>
    </row>
    <row r="37" spans="1:8" ht="13.5" thickBot="1">
      <c r="A37" s="5">
        <v>2021</v>
      </c>
      <c r="B37" s="6">
        <f>'PGE Form 1.1'!B37+'SCG Form 1.1'!B37+'SDGE Form 1.1'!B37+'OTH Form 1.1'!B37</f>
        <v>4884.460538788024</v>
      </c>
      <c r="C37" s="6">
        <f>'PGE Form 1.1'!C37+'SCG Form 1.1'!C37+'SDGE Form 1.1'!C37+'OTH Form 1.1'!C37</f>
        <v>2191.291508526394</v>
      </c>
      <c r="D37" s="6">
        <f>'PGE Form 1.1'!D37+'SCG Form 1.1'!D37+'SDGE Form 1.1'!D37+'OTH Form 1.1'!D37</f>
        <v>3561.130595237876</v>
      </c>
      <c r="E37" s="6">
        <f>'PGE Form 1.1'!E37+'SCG Form 1.1'!E37+'SDGE Form 1.1'!E37+'OTH Form 1.1'!E37</f>
        <v>2647.35434724702</v>
      </c>
      <c r="F37" s="6">
        <f>'PGE Form 1.1'!F37+'SCG Form 1.1'!F37+'SDGE Form 1.1'!F37+'OTH Form 1.1'!F37</f>
        <v>111.93858465528959</v>
      </c>
      <c r="G37" s="6">
        <f>'PGE Form 1.1'!G37+'SCG Form 1.1'!G37+'SDGE Form 1.1'!G37+'OTH Form 1.1'!G37</f>
        <v>159.36932753162324</v>
      </c>
      <c r="H37" s="6">
        <f t="shared" si="0"/>
        <v>13555.544901986226</v>
      </c>
    </row>
    <row r="38" spans="1:8" ht="13.5" thickBot="1">
      <c r="A38" s="5">
        <v>2022</v>
      </c>
      <c r="B38" s="6">
        <f>'PGE Form 1.1'!B38+'SCG Form 1.1'!B38+'SDGE Form 1.1'!B38+'OTH Form 1.1'!B38</f>
        <v>4924.495008684878</v>
      </c>
      <c r="C38" s="6">
        <f>'PGE Form 1.1'!C38+'SCG Form 1.1'!C38+'SDGE Form 1.1'!C38+'OTH Form 1.1'!C38</f>
        <v>2219.570833671493</v>
      </c>
      <c r="D38" s="6">
        <f>'PGE Form 1.1'!D38+'SCG Form 1.1'!D38+'SDGE Form 1.1'!D38+'OTH Form 1.1'!D38</f>
        <v>3567.7094889313485</v>
      </c>
      <c r="E38" s="6">
        <f>'PGE Form 1.1'!E38+'SCG Form 1.1'!E38+'SDGE Form 1.1'!E38+'OTH Form 1.1'!E38</f>
        <v>2649.9297684027306</v>
      </c>
      <c r="F38" s="6">
        <f>'PGE Form 1.1'!F38+'SCG Form 1.1'!F38+'SDGE Form 1.1'!F38+'OTH Form 1.1'!F38</f>
        <v>111.4844161073608</v>
      </c>
      <c r="G38" s="6">
        <f>'PGE Form 1.1'!G38+'SCG Form 1.1'!G38+'SDGE Form 1.1'!G38+'OTH Form 1.1'!G38</f>
        <v>160.11479519779962</v>
      </c>
      <c r="H38" s="6">
        <f t="shared" si="0"/>
        <v>13633.304310995612</v>
      </c>
    </row>
    <row r="39" spans="1:8" ht="13.5" thickBot="1">
      <c r="A39" s="5">
        <v>2023</v>
      </c>
      <c r="B39" s="6">
        <f>'PGE Form 1.1'!B39+'SCG Form 1.1'!B39+'SDGE Form 1.1'!B39+'OTH Form 1.1'!B39</f>
        <v>4969.469324817702</v>
      </c>
      <c r="C39" s="6">
        <f>'PGE Form 1.1'!C39+'SCG Form 1.1'!C39+'SDGE Form 1.1'!C39+'OTH Form 1.1'!C39</f>
        <v>2235.842098839547</v>
      </c>
      <c r="D39" s="6">
        <f>'PGE Form 1.1'!D39+'SCG Form 1.1'!D39+'SDGE Form 1.1'!D39+'OTH Form 1.1'!D39</f>
        <v>3563.8063866925822</v>
      </c>
      <c r="E39" s="6">
        <f>'PGE Form 1.1'!E39+'SCG Form 1.1'!E39+'SDGE Form 1.1'!E39+'OTH Form 1.1'!E39</f>
        <v>2650.113186761685</v>
      </c>
      <c r="F39" s="6">
        <f>'PGE Form 1.1'!F39+'SCG Form 1.1'!F39+'SDGE Form 1.1'!F39+'OTH Form 1.1'!F39</f>
        <v>111.07056705651081</v>
      </c>
      <c r="G39" s="6">
        <f>'PGE Form 1.1'!G39+'SCG Form 1.1'!G39+'SDGE Form 1.1'!G39+'OTH Form 1.1'!G39</f>
        <v>161.22311605607075</v>
      </c>
      <c r="H39" s="6">
        <f t="shared" si="0"/>
        <v>13691.5246802241</v>
      </c>
    </row>
    <row r="40" spans="1:8" ht="13.5" thickBot="1">
      <c r="A40" s="5">
        <v>2024</v>
      </c>
      <c r="B40" s="6">
        <f>'PGE Form 1.1'!B40+'SCG Form 1.1'!B40+'SDGE Form 1.1'!B40+'OTH Form 1.1'!B40</f>
        <v>5018.886417076958</v>
      </c>
      <c r="C40" s="6">
        <f>'PGE Form 1.1'!C40+'SCG Form 1.1'!C40+'SDGE Form 1.1'!C40+'OTH Form 1.1'!C40</f>
        <v>2252.4264659051187</v>
      </c>
      <c r="D40" s="6">
        <f>'PGE Form 1.1'!D40+'SCG Form 1.1'!D40+'SDGE Form 1.1'!D40+'OTH Form 1.1'!D40</f>
        <v>3570.0294012885365</v>
      </c>
      <c r="E40" s="6">
        <f>'PGE Form 1.1'!E40+'SCG Form 1.1'!E40+'SDGE Form 1.1'!E40+'OTH Form 1.1'!E40</f>
        <v>2651.374627658797</v>
      </c>
      <c r="F40" s="6">
        <f>'PGE Form 1.1'!F40+'SCG Form 1.1'!F40+'SDGE Form 1.1'!F40+'OTH Form 1.1'!F40</f>
        <v>110.72023969994862</v>
      </c>
      <c r="G40" s="6">
        <f>'PGE Form 1.1'!G40+'SCG Form 1.1'!G40+'SDGE Form 1.1'!G40+'OTH Form 1.1'!G40</f>
        <v>162.31882726376807</v>
      </c>
      <c r="H40" s="6">
        <f t="shared" si="0"/>
        <v>13765.755978893128</v>
      </c>
    </row>
    <row r="41" spans="1:8" ht="13.5" thickBot="1">
      <c r="A41" s="8">
        <v>2025</v>
      </c>
      <c r="B41" s="6">
        <f>'PGE Form 1.1'!B41+'SCG Form 1.1'!B41+'SDGE Form 1.1'!B41+'OTH Form 1.1'!B41</f>
        <v>5064.666700054723</v>
      </c>
      <c r="C41" s="6">
        <f>'PGE Form 1.1'!C41+'SCG Form 1.1'!C41+'SDGE Form 1.1'!C41+'OTH Form 1.1'!C41</f>
        <v>2264.3374740063778</v>
      </c>
      <c r="D41" s="6">
        <f>'PGE Form 1.1'!D41+'SCG Form 1.1'!D41+'SDGE Form 1.1'!D41+'OTH Form 1.1'!D41</f>
        <v>3564.5975180827045</v>
      </c>
      <c r="E41" s="6">
        <f>'PGE Form 1.1'!E41+'SCG Form 1.1'!E41+'SDGE Form 1.1'!E41+'OTH Form 1.1'!E41</f>
        <v>2635.6287471311525</v>
      </c>
      <c r="F41" s="6">
        <f>'PGE Form 1.1'!F41+'SCG Form 1.1'!F41+'SDGE Form 1.1'!F41+'OTH Form 1.1'!F41</f>
        <v>110.46631329164117</v>
      </c>
      <c r="G41" s="6">
        <f>'PGE Form 1.1'!G41+'SCG Form 1.1'!G41+'SDGE Form 1.1'!G41+'OTH Form 1.1'!G41</f>
        <v>163.22171444693487</v>
      </c>
      <c r="H41" s="6">
        <f t="shared" si="0"/>
        <v>13802.918467013533</v>
      </c>
    </row>
    <row r="42" spans="1:8" ht="13.5" thickBot="1">
      <c r="A42" s="5">
        <v>2026</v>
      </c>
      <c r="B42" s="6">
        <f>'PGE Form 1.1'!B42+'SCG Form 1.1'!B42+'SDGE Form 1.1'!B42+'OTH Form 1.1'!B42</f>
        <v>5125.238424643388</v>
      </c>
      <c r="C42" s="6">
        <f>'PGE Form 1.1'!C42+'SCG Form 1.1'!C42+'SDGE Form 1.1'!C42+'OTH Form 1.1'!C42</f>
        <v>2274.424157823163</v>
      </c>
      <c r="D42" s="6">
        <f>'PGE Form 1.1'!D42+'SCG Form 1.1'!D42+'SDGE Form 1.1'!D42+'OTH Form 1.1'!D42</f>
        <v>3564.166673157768</v>
      </c>
      <c r="E42" s="6">
        <f>'PGE Form 1.1'!E42+'SCG Form 1.1'!E42+'SDGE Form 1.1'!E42+'OTH Form 1.1'!E42</f>
        <v>2618.607362995101</v>
      </c>
      <c r="F42" s="6">
        <f>'PGE Form 1.1'!F42+'SCG Form 1.1'!F42+'SDGE Form 1.1'!F42+'OTH Form 1.1'!F42</f>
        <v>110.34402965007021</v>
      </c>
      <c r="G42" s="6">
        <f>'PGE Form 1.1'!G42+'SCG Form 1.1'!G42+'SDGE Form 1.1'!G42+'OTH Form 1.1'!G42</f>
        <v>164.05379745262508</v>
      </c>
      <c r="H42" s="6">
        <f t="shared" si="0"/>
        <v>13856.834445722114</v>
      </c>
    </row>
    <row r="43" spans="1:8" ht="13.5" thickBot="1">
      <c r="A43" s="5">
        <v>2027</v>
      </c>
      <c r="B43" s="6">
        <f>'PGE Form 1.1'!B43+'SCG Form 1.1'!B43+'SDGE Form 1.1'!B43+'OTH Form 1.1'!B43</f>
        <v>5183.2620103423415</v>
      </c>
      <c r="C43" s="6">
        <f>'PGE Form 1.1'!C43+'SCG Form 1.1'!C43+'SDGE Form 1.1'!C43+'OTH Form 1.1'!C43</f>
        <v>2282.062452279427</v>
      </c>
      <c r="D43" s="6">
        <f>'PGE Form 1.1'!D43+'SCG Form 1.1'!D43+'SDGE Form 1.1'!D43+'OTH Form 1.1'!D43</f>
        <v>3567.6886695734597</v>
      </c>
      <c r="E43" s="6">
        <f>'PGE Form 1.1'!E43+'SCG Form 1.1'!E43+'SDGE Form 1.1'!E43+'OTH Form 1.1'!E43</f>
        <v>2603.7520593156282</v>
      </c>
      <c r="F43" s="6">
        <f>'PGE Form 1.1'!F43+'SCG Form 1.1'!F43+'SDGE Form 1.1'!F43+'OTH Form 1.1'!F43</f>
        <v>110.37080355951325</v>
      </c>
      <c r="G43" s="6">
        <f>'PGE Form 1.1'!G43+'SCG Form 1.1'!G43+'SDGE Form 1.1'!G43+'OTH Form 1.1'!G43</f>
        <v>164.89614117995245</v>
      </c>
      <c r="H43" s="6">
        <f t="shared" si="0"/>
        <v>13912.032136250322</v>
      </c>
    </row>
    <row r="44" spans="1:8" ht="13.5" thickBot="1">
      <c r="A44" s="5">
        <v>2028</v>
      </c>
      <c r="B44" s="6">
        <f>'PGE Form 1.1'!B44+'SCG Form 1.1'!B44+'SDGE Form 1.1'!B44+'OTH Form 1.1'!B44</f>
        <v>5238.584772071096</v>
      </c>
      <c r="C44" s="6">
        <f>'PGE Form 1.1'!C44+'SCG Form 1.1'!C44+'SDGE Form 1.1'!C44+'OTH Form 1.1'!C44</f>
        <v>2284.8540522939356</v>
      </c>
      <c r="D44" s="6">
        <f>'PGE Form 1.1'!D44+'SCG Form 1.1'!D44+'SDGE Form 1.1'!D44+'OTH Form 1.1'!D44</f>
        <v>3565.533026444627</v>
      </c>
      <c r="E44" s="6">
        <f>'PGE Form 1.1'!E44+'SCG Form 1.1'!E44+'SDGE Form 1.1'!E44+'OTH Form 1.1'!E44</f>
        <v>2586.684634878836</v>
      </c>
      <c r="F44" s="6">
        <f>'PGE Form 1.1'!F44+'SCG Form 1.1'!F44+'SDGE Form 1.1'!F44+'OTH Form 1.1'!F44</f>
        <v>110.53056848823061</v>
      </c>
      <c r="G44" s="6">
        <f>'PGE Form 1.1'!G44+'SCG Form 1.1'!G44+'SDGE Form 1.1'!G44+'OTH Form 1.1'!G44</f>
        <v>165.79945526784593</v>
      </c>
      <c r="H44" s="6">
        <f t="shared" si="0"/>
        <v>13951.986509444572</v>
      </c>
    </row>
    <row r="45" spans="1:8" ht="12.75">
      <c r="A45" s="13" t="s">
        <v>8</v>
      </c>
      <c r="B45" s="13"/>
      <c r="C45" s="13"/>
      <c r="D45" s="13"/>
      <c r="E45" s="13"/>
      <c r="F45" s="13"/>
      <c r="G45" s="13"/>
      <c r="H45" s="13"/>
    </row>
    <row r="46" ht="13.5" customHeight="1">
      <c r="A46" s="3"/>
    </row>
    <row r="47" spans="1:8" ht="15.75">
      <c r="A47" s="14" t="s">
        <v>9</v>
      </c>
      <c r="B47" s="14"/>
      <c r="C47" s="14"/>
      <c r="D47" s="14"/>
      <c r="E47" s="14"/>
      <c r="F47" s="14"/>
      <c r="G47" s="14"/>
      <c r="H47" s="14"/>
    </row>
    <row r="48" spans="1:8" ht="12.75">
      <c r="A48" s="7" t="s">
        <v>10</v>
      </c>
      <c r="B48" s="10">
        <f>EXP((LN(B16/B6)/10))-1</f>
        <v>0.0005643589692034823</v>
      </c>
      <c r="C48" s="10">
        <f aca="true" t="shared" si="1" ref="C48:H48">EXP((LN(C16/C6)/10))-1</f>
        <v>0.013261732185617658</v>
      </c>
      <c r="D48" s="10">
        <f t="shared" si="1"/>
        <v>0.012833877715210829</v>
      </c>
      <c r="E48" s="10">
        <f t="shared" si="1"/>
        <v>0.009917689081683223</v>
      </c>
      <c r="F48" s="10">
        <f t="shared" si="1"/>
        <v>0.024315939723112745</v>
      </c>
      <c r="G48" s="10">
        <f t="shared" si="1"/>
        <v>0.007542096859840974</v>
      </c>
      <c r="H48" s="10">
        <f t="shared" si="1"/>
        <v>0.007511278502224439</v>
      </c>
    </row>
    <row r="49" spans="1:8" ht="12.75">
      <c r="A49" s="9" t="s">
        <v>19</v>
      </c>
      <c r="B49" s="10">
        <f>EXP((LN(B32/B16)/16))-1</f>
        <v>-0.012266843657499082</v>
      </c>
      <c r="C49" s="10">
        <f aca="true" t="shared" si="2" ref="C49:H49">EXP((LN(C32/C16)/16))-1</f>
        <v>0.0027017823519956963</v>
      </c>
      <c r="D49" s="10">
        <f t="shared" si="2"/>
        <v>0.0005702039684580829</v>
      </c>
      <c r="E49" s="10">
        <f t="shared" si="2"/>
        <v>-0.0026771711565911627</v>
      </c>
      <c r="F49" s="10">
        <f t="shared" si="2"/>
        <v>-0.019175062499062312</v>
      </c>
      <c r="G49" s="10">
        <f t="shared" si="2"/>
        <v>0.00834051016071169</v>
      </c>
      <c r="H49" s="10">
        <f t="shared" si="2"/>
        <v>-0.004534376359078607</v>
      </c>
    </row>
    <row r="50" spans="1:8" ht="12.75">
      <c r="A50" s="9" t="s">
        <v>20</v>
      </c>
      <c r="B50" s="10">
        <f>EXP((LN(B36/B32)/4))-1</f>
        <v>0.03110860205787369</v>
      </c>
      <c r="C50" s="10">
        <f aca="true" t="shared" si="3" ref="C50:H50">EXP((LN(C36/C32)/4))-1</f>
        <v>0.022942475935979978</v>
      </c>
      <c r="D50" s="10">
        <f t="shared" si="3"/>
        <v>0.0006790353623067347</v>
      </c>
      <c r="E50" s="10">
        <f t="shared" si="3"/>
        <v>-0.00014188371822443369</v>
      </c>
      <c r="F50" s="10">
        <f t="shared" si="3"/>
        <v>-0.008953816890678645</v>
      </c>
      <c r="G50" s="10">
        <f t="shared" si="3"/>
        <v>0.00762433688463382</v>
      </c>
      <c r="H50" s="10">
        <f t="shared" si="3"/>
        <v>0.014520551078137656</v>
      </c>
    </row>
    <row r="51" spans="1:8" ht="12.75">
      <c r="A51" s="9" t="s">
        <v>21</v>
      </c>
      <c r="B51" s="10">
        <f>EXP((LN(B44/B32)/12))-1</f>
        <v>0.0166381884609208</v>
      </c>
      <c r="C51" s="10">
        <f aca="true" t="shared" si="4" ref="C51:H51">EXP((LN(C44/C32)/12))-1</f>
        <v>0.012085126557853876</v>
      </c>
      <c r="D51" s="10">
        <f t="shared" si="4"/>
        <v>0.00024672445540785404</v>
      </c>
      <c r="E51" s="10">
        <f t="shared" si="4"/>
        <v>-0.0020146010690718086</v>
      </c>
      <c r="F51" s="10">
        <f t="shared" si="4"/>
        <v>-0.004401145679246765</v>
      </c>
      <c r="G51" s="10">
        <f t="shared" si="4"/>
        <v>0.0062343504638548985</v>
      </c>
      <c r="H51" s="10">
        <f t="shared" si="4"/>
        <v>0.007528578003338504</v>
      </c>
    </row>
    <row r="52" ht="13.5" customHeight="1">
      <c r="A52" s="3"/>
    </row>
  </sheetData>
  <sheetProtection/>
  <mergeCells count="5">
    <mergeCell ref="A1:H1"/>
    <mergeCell ref="A2:J2"/>
    <mergeCell ref="A3:H3"/>
    <mergeCell ref="A45:H45"/>
    <mergeCell ref="A47:H47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0" width="14.28125" style="1" bestFit="1" customWidth="1"/>
    <col min="11" max="16384" width="9.140625" style="1" customWidth="1"/>
  </cols>
  <sheetData>
    <row r="1" spans="1:9" ht="15.7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</row>
    <row r="2" spans="1:10" ht="15.7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</row>
    <row r="3" spans="1:9" ht="15.75" customHeight="1">
      <c r="A3" s="12" t="s">
        <v>27</v>
      </c>
      <c r="B3" s="12"/>
      <c r="C3" s="12"/>
      <c r="D3" s="12"/>
      <c r="E3" s="12"/>
      <c r="F3" s="12"/>
      <c r="G3" s="12"/>
      <c r="H3" s="12"/>
      <c r="I3" s="12"/>
    </row>
    <row r="4" ht="13.5" customHeight="1" thickBot="1">
      <c r="A4" s="3"/>
    </row>
    <row r="5" spans="1:10" ht="13.5" thickBot="1">
      <c r="A5" s="11" t="s">
        <v>14</v>
      </c>
      <c r="B5" s="15" t="s">
        <v>15</v>
      </c>
      <c r="C5" s="16"/>
      <c r="D5" s="17"/>
      <c r="E5" s="15" t="s">
        <v>16</v>
      </c>
      <c r="F5" s="16"/>
      <c r="G5" s="17"/>
      <c r="H5" s="15" t="s">
        <v>17</v>
      </c>
      <c r="I5" s="16"/>
      <c r="J5" s="17"/>
    </row>
    <row r="6" spans="1:10" ht="13.5" thickBot="1">
      <c r="A6" s="11" t="s">
        <v>1</v>
      </c>
      <c r="B6" s="11" t="s">
        <v>2</v>
      </c>
      <c r="C6" s="11" t="s">
        <v>3</v>
      </c>
      <c r="D6" s="11" t="s">
        <v>18</v>
      </c>
      <c r="E6" s="11" t="s">
        <v>2</v>
      </c>
      <c r="F6" s="11" t="s">
        <v>3</v>
      </c>
      <c r="G6" s="11" t="s">
        <v>18</v>
      </c>
      <c r="H6" s="11" t="s">
        <v>2</v>
      </c>
      <c r="I6" s="11" t="s">
        <v>3</v>
      </c>
      <c r="J6" s="11" t="s">
        <v>18</v>
      </c>
    </row>
    <row r="7" spans="1:10" ht="13.5" thickBot="1">
      <c r="A7" s="18">
        <v>1990</v>
      </c>
      <c r="B7" s="19">
        <v>0.905355512291774</v>
      </c>
      <c r="C7" s="19">
        <v>0.9653290580314904</v>
      </c>
      <c r="D7" s="19">
        <v>0.6436615444330862</v>
      </c>
      <c r="E7" s="19">
        <v>0.9588980425885991</v>
      </c>
      <c r="F7" s="19">
        <v>0.9823393445454158</v>
      </c>
      <c r="G7" s="19">
        <v>0.8701619561312953</v>
      </c>
      <c r="H7" s="19">
        <v>0.9554203565122376</v>
      </c>
      <c r="I7" s="19">
        <v>0.9654329891301447</v>
      </c>
      <c r="J7" s="19">
        <v>0.6231424</v>
      </c>
    </row>
    <row r="8" spans="1:10" ht="13.5" thickBot="1">
      <c r="A8" s="18">
        <v>1991</v>
      </c>
      <c r="B8" s="19">
        <v>0.9148931159166872</v>
      </c>
      <c r="C8" s="19">
        <v>0.9575077900869984</v>
      </c>
      <c r="D8" s="19">
        <v>0.5473036188946825</v>
      </c>
      <c r="E8" s="19">
        <v>1.05219184831542</v>
      </c>
      <c r="F8" s="19">
        <v>1.0669682846037558</v>
      </c>
      <c r="G8" s="19">
        <v>0.9764207245252989</v>
      </c>
      <c r="H8" s="19">
        <v>0.892375857521101</v>
      </c>
      <c r="I8" s="19">
        <v>0.8953160065595502</v>
      </c>
      <c r="J8" s="19">
        <v>0.5489588</v>
      </c>
    </row>
    <row r="9" spans="1:10" ht="13.5" thickBot="1">
      <c r="A9" s="18">
        <v>1992</v>
      </c>
      <c r="B9" s="19">
        <v>0.8670071916905994</v>
      </c>
      <c r="C9" s="19">
        <v>0.9611723827514957</v>
      </c>
      <c r="D9" s="19">
        <v>0.4262962496355592</v>
      </c>
      <c r="E9" s="19">
        <v>0.9339533293034399</v>
      </c>
      <c r="F9" s="19">
        <v>0.9852792014763339</v>
      </c>
      <c r="G9" s="19">
        <v>0.8709502483368095</v>
      </c>
      <c r="H9" s="19">
        <v>0.9160804863259467</v>
      </c>
      <c r="I9" s="19">
        <v>0.9322881618899668</v>
      </c>
      <c r="J9" s="19">
        <v>0.5579661</v>
      </c>
    </row>
    <row r="10" spans="1:10" ht="13.5" thickBot="1">
      <c r="A10" s="18">
        <v>1993</v>
      </c>
      <c r="B10" s="19">
        <v>0.8388063963448747</v>
      </c>
      <c r="C10" s="19">
        <v>0.8833983630907307</v>
      </c>
      <c r="D10" s="19">
        <v>0.46146941962321214</v>
      </c>
      <c r="E10" s="19">
        <v>1.0013188510532802</v>
      </c>
      <c r="F10" s="19">
        <v>1.0509187824286395</v>
      </c>
      <c r="G10" s="19">
        <v>0.9471248790860591</v>
      </c>
      <c r="H10" s="19">
        <v>0.9626309448323578</v>
      </c>
      <c r="I10" s="19">
        <v>1.0046770165574936</v>
      </c>
      <c r="J10" s="19">
        <v>0.5276666</v>
      </c>
    </row>
    <row r="11" spans="1:10" ht="13.5" thickBot="1">
      <c r="A11" s="18">
        <v>1994</v>
      </c>
      <c r="B11" s="19">
        <v>0.8693210078526741</v>
      </c>
      <c r="C11" s="19">
        <v>0.8907497078760308</v>
      </c>
      <c r="D11" s="19">
        <v>0.5972851962651111</v>
      </c>
      <c r="E11" s="19">
        <v>0.9810366627955039</v>
      </c>
      <c r="F11" s="19">
        <v>1.0171516216788916</v>
      </c>
      <c r="G11" s="19">
        <v>0.9354325262625092</v>
      </c>
      <c r="H11" s="19">
        <v>0.9781019397350872</v>
      </c>
      <c r="I11" s="19">
        <v>0.9365181334675082</v>
      </c>
      <c r="J11" s="19">
        <v>0.4993633</v>
      </c>
    </row>
    <row r="12" spans="1:10" ht="13.5" thickBot="1">
      <c r="A12" s="18">
        <v>1995</v>
      </c>
      <c r="B12" s="19">
        <v>0.9042451132566829</v>
      </c>
      <c r="C12" s="19">
        <v>0.9263346343574932</v>
      </c>
      <c r="D12" s="19">
        <v>0.5742180266231998</v>
      </c>
      <c r="E12" s="19">
        <v>0.9333712931617562</v>
      </c>
      <c r="F12" s="19">
        <v>1.0003234503650416</v>
      </c>
      <c r="G12" s="19">
        <v>0.8795746699366516</v>
      </c>
      <c r="H12" s="19">
        <v>0.9257645929622272</v>
      </c>
      <c r="I12" s="19">
        <v>0.8901761801006648</v>
      </c>
      <c r="J12" s="19">
        <v>0.3847171</v>
      </c>
    </row>
    <row r="13" spans="1:10" ht="13.5" thickBot="1">
      <c r="A13" s="18">
        <v>1996</v>
      </c>
      <c r="B13" s="19">
        <v>0.8238481669964419</v>
      </c>
      <c r="C13" s="19">
        <v>0.8162953647601462</v>
      </c>
      <c r="D13" s="19">
        <v>0.5757211985390219</v>
      </c>
      <c r="E13" s="19">
        <v>0.9687305699418122</v>
      </c>
      <c r="F13" s="19">
        <v>0.8800313435803462</v>
      </c>
      <c r="G13" s="19">
        <v>0.7473132973701713</v>
      </c>
      <c r="H13" s="19">
        <v>0.9359676302331599</v>
      </c>
      <c r="I13" s="19">
        <v>0.9046563959803609</v>
      </c>
      <c r="J13" s="19">
        <v>0.4484161</v>
      </c>
    </row>
    <row r="14" spans="1:10" ht="13.5" thickBot="1">
      <c r="A14" s="18">
        <v>1997</v>
      </c>
      <c r="B14" s="19">
        <v>0.8493758567830154</v>
      </c>
      <c r="C14" s="19">
        <v>0.8522943346639652</v>
      </c>
      <c r="D14" s="19">
        <v>0.6288480588890102</v>
      </c>
      <c r="E14" s="19">
        <v>1.006281029431561</v>
      </c>
      <c r="F14" s="19">
        <v>0.9187623454506044</v>
      </c>
      <c r="G14" s="19">
        <v>0.7425251092638988</v>
      </c>
      <c r="H14" s="19">
        <v>1.0332793337856676</v>
      </c>
      <c r="I14" s="19">
        <v>0.9608755937746298</v>
      </c>
      <c r="J14" s="19">
        <v>0.5044832</v>
      </c>
    </row>
    <row r="15" spans="1:10" ht="13.5" thickBot="1">
      <c r="A15" s="18">
        <v>1998</v>
      </c>
      <c r="B15" s="19">
        <v>0.8685987213627817</v>
      </c>
      <c r="C15" s="19">
        <v>0.907659015030562</v>
      </c>
      <c r="D15" s="19">
        <v>0.8995395402279242</v>
      </c>
      <c r="E15" s="19">
        <v>1.003654508544212</v>
      </c>
      <c r="F15" s="19">
        <v>0.8296684136863126</v>
      </c>
      <c r="G15" s="19">
        <v>0.682181922260512</v>
      </c>
      <c r="H15" s="19">
        <v>1.0016352365657162</v>
      </c>
      <c r="I15" s="19">
        <v>0.8850286158037598</v>
      </c>
      <c r="J15" s="19">
        <v>0.5582949</v>
      </c>
    </row>
    <row r="16" spans="1:10" ht="13.5" thickBot="1">
      <c r="A16" s="18">
        <v>1999</v>
      </c>
      <c r="B16" s="19">
        <v>0.8949792953218413</v>
      </c>
      <c r="C16" s="19">
        <v>0.9220392787424467</v>
      </c>
      <c r="D16" s="19">
        <v>0.6639481174706687</v>
      </c>
      <c r="E16" s="19">
        <v>0.8920294049796734</v>
      </c>
      <c r="F16" s="19">
        <v>0.7505872369834018</v>
      </c>
      <c r="G16" s="19">
        <v>0.6052888261816153</v>
      </c>
      <c r="H16" s="19">
        <v>0.9607553387418936</v>
      </c>
      <c r="I16" s="19">
        <v>0.8101754300888822</v>
      </c>
      <c r="J16" s="19">
        <v>0.6136177</v>
      </c>
    </row>
    <row r="17" spans="1:10" ht="13.5" thickBot="1">
      <c r="A17" s="18">
        <v>2000</v>
      </c>
      <c r="B17" s="19">
        <v>1.0573388161950221</v>
      </c>
      <c r="C17" s="19">
        <v>1.0363133856285047</v>
      </c>
      <c r="D17" s="19">
        <v>0.9749458397698249</v>
      </c>
      <c r="E17" s="19">
        <v>1.1361061428963062</v>
      </c>
      <c r="F17" s="19">
        <v>0.9589024986925677</v>
      </c>
      <c r="G17" s="19">
        <v>0.8244757312932773</v>
      </c>
      <c r="H17" s="19">
        <v>1.1214941520241648</v>
      </c>
      <c r="I17" s="19">
        <v>0.9984515763850359</v>
      </c>
      <c r="J17" s="19">
        <v>0.7443171</v>
      </c>
    </row>
    <row r="18" spans="1:10" ht="13.5" thickBot="1">
      <c r="A18" s="18">
        <v>2001</v>
      </c>
      <c r="B18" s="19">
        <v>0.7639568521416801</v>
      </c>
      <c r="C18" s="19">
        <v>1.3686858950057939</v>
      </c>
      <c r="D18" s="19">
        <v>1.1510643011790698</v>
      </c>
      <c r="E18" s="19">
        <v>1.1443472642889763</v>
      </c>
      <c r="F18" s="19">
        <v>0.9579180590342732</v>
      </c>
      <c r="G18" s="19">
        <v>0.827170160040741</v>
      </c>
      <c r="H18" s="19">
        <v>1.7522511540109997</v>
      </c>
      <c r="I18" s="19">
        <v>1.6060066191259992</v>
      </c>
      <c r="J18" s="19">
        <v>1.3631685</v>
      </c>
    </row>
    <row r="19" spans="1:10" ht="13.5" thickBot="1">
      <c r="A19" s="18">
        <v>2002</v>
      </c>
      <c r="B19" s="19">
        <v>0.869730770162949</v>
      </c>
      <c r="C19" s="19">
        <v>0.7707961774165181</v>
      </c>
      <c r="D19" s="19">
        <v>0.7147874104987986</v>
      </c>
      <c r="E19" s="19">
        <v>0.9144342476536497</v>
      </c>
      <c r="F19" s="19">
        <v>0.7492606130613242</v>
      </c>
      <c r="G19" s="19">
        <v>0.6208153212691687</v>
      </c>
      <c r="H19" s="19">
        <v>0.9526667360588248</v>
      </c>
      <c r="I19" s="19">
        <v>0.7653284440541588</v>
      </c>
      <c r="J19" s="19">
        <v>0.4534014</v>
      </c>
    </row>
    <row r="20" spans="1:10" ht="13.5" thickBot="1">
      <c r="A20" s="18">
        <v>2003</v>
      </c>
      <c r="B20" s="19">
        <v>1.156567839840565</v>
      </c>
      <c r="C20" s="19">
        <v>1.0549589609083905</v>
      </c>
      <c r="D20" s="19">
        <v>1.0295258067673645</v>
      </c>
      <c r="E20" s="19">
        <v>1.129425607140492</v>
      </c>
      <c r="F20" s="19">
        <v>0.9846942958360165</v>
      </c>
      <c r="G20" s="19">
        <v>0.8310567084945161</v>
      </c>
      <c r="H20" s="19">
        <v>1.134827672046579</v>
      </c>
      <c r="I20" s="19">
        <v>0.9565799454057752</v>
      </c>
      <c r="J20" s="19">
        <v>0.725368</v>
      </c>
    </row>
    <row r="21" spans="1:10" ht="13.5" thickBot="1">
      <c r="A21" s="18">
        <v>2004</v>
      </c>
      <c r="B21" s="19">
        <v>1.17317099406754</v>
      </c>
      <c r="C21" s="19">
        <v>1.0338898989020546</v>
      </c>
      <c r="D21" s="19">
        <v>1.0261212132347803</v>
      </c>
      <c r="E21" s="19">
        <v>1.2096727422511933</v>
      </c>
      <c r="F21" s="19">
        <v>1.0568438750516447</v>
      </c>
      <c r="G21" s="19">
        <v>0.9139650210775764</v>
      </c>
      <c r="H21" s="19">
        <v>1.2022082048249447</v>
      </c>
      <c r="I21" s="19">
        <v>1.001248265929434</v>
      </c>
      <c r="J21" s="19">
        <v>0.7899429</v>
      </c>
    </row>
    <row r="22" spans="1:10" ht="13.5" thickBot="1">
      <c r="A22" s="18">
        <v>2005</v>
      </c>
      <c r="B22" s="19">
        <v>1.4190724947914108</v>
      </c>
      <c r="C22" s="19">
        <v>1.2939206710818545</v>
      </c>
      <c r="D22" s="19">
        <v>1.2505732363390583</v>
      </c>
      <c r="E22" s="19">
        <v>1.362543243221815</v>
      </c>
      <c r="F22" s="19">
        <v>1.2277090689903307</v>
      </c>
      <c r="G22" s="19">
        <v>1.0954421900770377</v>
      </c>
      <c r="H22" s="19">
        <v>1.434250038659479</v>
      </c>
      <c r="I22" s="19">
        <v>1.2077198808867133</v>
      </c>
      <c r="J22" s="19">
        <v>0.8768815</v>
      </c>
    </row>
    <row r="23" spans="1:10" ht="13.5" thickBot="1">
      <c r="A23" s="18">
        <v>2006</v>
      </c>
      <c r="B23" s="19">
        <v>1.4300593221398588</v>
      </c>
      <c r="C23" s="19">
        <v>1.2783082754616617</v>
      </c>
      <c r="D23" s="19">
        <v>1.1964105899770758</v>
      </c>
      <c r="E23" s="19">
        <v>1.2561270891624299</v>
      </c>
      <c r="F23" s="19">
        <v>1.1127524540412608</v>
      </c>
      <c r="G23" s="19">
        <v>0.9653666071380861</v>
      </c>
      <c r="H23" s="19">
        <v>1.4478693736967185</v>
      </c>
      <c r="I23" s="19">
        <v>1.1758207546954305</v>
      </c>
      <c r="J23" s="19">
        <v>0.8768815</v>
      </c>
    </row>
    <row r="24" spans="1:10" ht="13.5" thickBot="1">
      <c r="A24" s="18">
        <v>2007</v>
      </c>
      <c r="B24" s="19">
        <v>1.3452726204755348</v>
      </c>
      <c r="C24" s="19">
        <v>1.2705425538144903</v>
      </c>
      <c r="D24" s="19">
        <v>1.1578496740551512</v>
      </c>
      <c r="E24" s="19">
        <v>1.2120369001346176</v>
      </c>
      <c r="F24" s="19">
        <v>1.0376256531730885</v>
      </c>
      <c r="G24" s="19">
        <v>0.9118231855774173</v>
      </c>
      <c r="H24" s="19">
        <v>1.3838055318382485</v>
      </c>
      <c r="I24" s="19">
        <v>1.0985648964774692</v>
      </c>
      <c r="J24" s="19">
        <v>0.8832265</v>
      </c>
    </row>
    <row r="25" spans="1:10" ht="13.5" thickBot="1">
      <c r="A25" s="18">
        <v>2008</v>
      </c>
      <c r="B25" s="19">
        <v>1.41598777957421</v>
      </c>
      <c r="C25" s="19">
        <v>1.337112216254241</v>
      </c>
      <c r="D25" s="19">
        <v>1.2718744740077077</v>
      </c>
      <c r="E25" s="19">
        <v>1.3453886051490715</v>
      </c>
      <c r="F25" s="19">
        <v>1.2443675265418666</v>
      </c>
      <c r="G25" s="19">
        <v>1.1106310914236286</v>
      </c>
      <c r="H25" s="19">
        <v>1.4898474240232056</v>
      </c>
      <c r="I25" s="19">
        <v>1.2132239135278087</v>
      </c>
      <c r="J25" s="19">
        <v>1.1459103</v>
      </c>
    </row>
    <row r="26" spans="1:10" ht="13.5" thickBot="1">
      <c r="A26" s="18">
        <v>2009</v>
      </c>
      <c r="B26" s="19">
        <v>1.0847791162143319</v>
      </c>
      <c r="C26" s="19">
        <v>0.9429693837786532</v>
      </c>
      <c r="D26" s="19">
        <v>0.8455737991204902</v>
      </c>
      <c r="E26" s="19">
        <v>0.9395308906755772</v>
      </c>
      <c r="F26" s="19">
        <v>0.7703455022082133</v>
      </c>
      <c r="G26" s="19">
        <v>0.624855986141748</v>
      </c>
      <c r="H26" s="19">
        <v>1.0955151455040135</v>
      </c>
      <c r="I26" s="19">
        <v>0.7473690120234786</v>
      </c>
      <c r="J26" s="19">
        <v>0.5061194</v>
      </c>
    </row>
    <row r="27" spans="1:10" ht="13.5" thickBot="1">
      <c r="A27" s="18">
        <v>2010</v>
      </c>
      <c r="B27" s="19">
        <v>1.0925936479327518</v>
      </c>
      <c r="C27" s="19">
        <v>0.947170040661868</v>
      </c>
      <c r="D27" s="19">
        <v>0.8446712437735925</v>
      </c>
      <c r="E27" s="19">
        <v>1.0076434675880075</v>
      </c>
      <c r="F27" s="19">
        <v>0.8510629185209128</v>
      </c>
      <c r="G27" s="19">
        <v>0.7028777993961451</v>
      </c>
      <c r="H27" s="19">
        <v>1.1657652191535417</v>
      </c>
      <c r="I27" s="19">
        <v>0.7993552247266609</v>
      </c>
      <c r="J27" s="19">
        <v>0.5566452</v>
      </c>
    </row>
    <row r="28" spans="1:10" ht="13.5" thickBot="1">
      <c r="A28" s="18">
        <v>2011</v>
      </c>
      <c r="B28" s="19">
        <v>1.0903088732457742</v>
      </c>
      <c r="C28" s="19">
        <v>0.9427684304925903</v>
      </c>
      <c r="D28" s="19">
        <v>0.8470324104888627</v>
      </c>
      <c r="E28" s="19">
        <v>0.9771903691917623</v>
      </c>
      <c r="F28" s="19">
        <v>0.8305361639530174</v>
      </c>
      <c r="G28" s="19">
        <v>0.6860646147985698</v>
      </c>
      <c r="H28" s="19">
        <v>1.1117395172733548</v>
      </c>
      <c r="I28" s="19">
        <v>0.7387861262239895</v>
      </c>
      <c r="J28" s="19">
        <v>0.5465793</v>
      </c>
    </row>
    <row r="29" spans="1:10" ht="13.5" thickBot="1">
      <c r="A29" s="18">
        <v>2012</v>
      </c>
      <c r="B29" s="19">
        <v>1.0296082781674396</v>
      </c>
      <c r="C29" s="19">
        <v>0.8512962808517885</v>
      </c>
      <c r="D29" s="19">
        <v>0.7305685709332937</v>
      </c>
      <c r="E29" s="19">
        <v>0.8629483698138144</v>
      </c>
      <c r="F29" s="19">
        <v>0.6773759107611071</v>
      </c>
      <c r="G29" s="19">
        <v>0.5331958009673282</v>
      </c>
      <c r="H29" s="19">
        <v>0.9017518204934117</v>
      </c>
      <c r="I29" s="19">
        <v>0.5391058397499009</v>
      </c>
      <c r="J29" s="19">
        <v>0.4402059</v>
      </c>
    </row>
    <row r="30" spans="1:10" ht="13.5" thickBot="1">
      <c r="A30" s="18">
        <v>2013</v>
      </c>
      <c r="B30" s="19">
        <v>1.0432832346592402</v>
      </c>
      <c r="C30" s="19">
        <v>0.8602952877175533</v>
      </c>
      <c r="D30" s="19">
        <v>0.7720643250561454</v>
      </c>
      <c r="E30" s="19">
        <v>0.9544763956610854</v>
      </c>
      <c r="F30" s="19">
        <v>0.7585684480118412</v>
      </c>
      <c r="G30" s="19">
        <v>0.6159311640202254</v>
      </c>
      <c r="H30" s="19">
        <v>1.061694434077876</v>
      </c>
      <c r="I30" s="19">
        <v>0.67465614558614</v>
      </c>
      <c r="J30" s="19">
        <v>0.595096</v>
      </c>
    </row>
    <row r="31" spans="1:10" ht="13.5" thickBot="1">
      <c r="A31" s="18">
        <v>2014</v>
      </c>
      <c r="B31" s="19">
        <v>1.1697995329365591</v>
      </c>
      <c r="C31" s="19">
        <v>0.9975506922091627</v>
      </c>
      <c r="D31" s="19">
        <v>0.9064385977178382</v>
      </c>
      <c r="E31" s="19">
        <v>1.1097262461294168</v>
      </c>
      <c r="F31" s="19">
        <v>0.8601800664245542</v>
      </c>
      <c r="G31" s="19">
        <v>0.7115155080723495</v>
      </c>
      <c r="H31" s="19">
        <v>1.2289776590728325</v>
      </c>
      <c r="I31" s="19">
        <v>0.770146083630691</v>
      </c>
      <c r="J31" s="19">
        <v>0.6149888</v>
      </c>
    </row>
    <row r="32" spans="1:10" ht="13.5" thickBot="1">
      <c r="A32" s="18">
        <v>2015</v>
      </c>
      <c r="B32" s="19">
        <v>1.2379636726580636</v>
      </c>
      <c r="C32" s="19">
        <v>0.9411556553343031</v>
      </c>
      <c r="D32" s="19">
        <v>0.7946059628504818</v>
      </c>
      <c r="E32" s="19">
        <v>1.0180023189660599</v>
      </c>
      <c r="F32" s="19">
        <v>0.7142653866153629</v>
      </c>
      <c r="G32" s="19">
        <v>0.5624174759661521</v>
      </c>
      <c r="H32" s="19">
        <v>1.2001529987404347</v>
      </c>
      <c r="I32" s="19">
        <v>0.6976654101522382</v>
      </c>
      <c r="J32" s="19">
        <v>0.6253782</v>
      </c>
    </row>
    <row r="33" spans="1:10" ht="13.5" thickBot="1">
      <c r="A33" s="18">
        <v>2016</v>
      </c>
      <c r="B33" s="19">
        <v>1.3027687249609763</v>
      </c>
      <c r="C33" s="19">
        <v>0.9942550025768189</v>
      </c>
      <c r="D33" s="19">
        <v>0.7315224778354921</v>
      </c>
      <c r="E33" s="19">
        <v>0.9101247116697955</v>
      </c>
      <c r="F33" s="19">
        <v>0.7715176431543986</v>
      </c>
      <c r="G33" s="19">
        <v>0.7700026175213908</v>
      </c>
      <c r="H33" s="19">
        <v>1.257566334357338</v>
      </c>
      <c r="I33" s="19">
        <v>0.7150080916922379</v>
      </c>
      <c r="J33" s="19">
        <v>0.6701119</v>
      </c>
    </row>
    <row r="34" spans="1:10" ht="13.5" thickBot="1">
      <c r="A34" s="18">
        <v>2017</v>
      </c>
      <c r="B34" s="19">
        <v>1.3634129737213434</v>
      </c>
      <c r="C34" s="19">
        <v>1.0462539602234362</v>
      </c>
      <c r="D34" s="19">
        <v>0.7047681944930376</v>
      </c>
      <c r="E34" s="19">
        <v>0.8730567363538327</v>
      </c>
      <c r="F34" s="19">
        <v>0.733559384990895</v>
      </c>
      <c r="G34" s="19">
        <v>0.7321188978141523</v>
      </c>
      <c r="H34" s="19">
        <v>1.309960502121947</v>
      </c>
      <c r="I34" s="19">
        <v>0.739065720185235</v>
      </c>
      <c r="J34" s="19">
        <v>0.7096152</v>
      </c>
    </row>
    <row r="35" spans="1:10" ht="13.5" thickBot="1">
      <c r="A35" s="18">
        <v>2018</v>
      </c>
      <c r="B35" s="19">
        <v>1.4323788295668018</v>
      </c>
      <c r="C35" s="19">
        <v>1.1004536970618504</v>
      </c>
      <c r="D35" s="19">
        <v>0.6053555078055126</v>
      </c>
      <c r="E35" s="19">
        <v>0.9557717175575787</v>
      </c>
      <c r="F35" s="19">
        <v>0.8153377545794589</v>
      </c>
      <c r="G35" s="19">
        <v>0.8137366795960062</v>
      </c>
      <c r="H35" s="19">
        <v>1.3723930055911446</v>
      </c>
      <c r="I35" s="19">
        <v>0.7496934547722371</v>
      </c>
      <c r="J35" s="19">
        <v>0.7482212851971716</v>
      </c>
    </row>
    <row r="36" spans="1:10" ht="13.5" thickBot="1">
      <c r="A36" s="18">
        <v>2019</v>
      </c>
      <c r="B36" s="19">
        <v>1.4847014712420779</v>
      </c>
      <c r="C36" s="19">
        <v>1.1502518755166709</v>
      </c>
      <c r="D36" s="19">
        <v>0.6512596278081288</v>
      </c>
      <c r="E36" s="19">
        <v>0.9940712858873725</v>
      </c>
      <c r="F36" s="19">
        <v>0.8527077282171669</v>
      </c>
      <c r="G36" s="19">
        <v>0.8510332699890556</v>
      </c>
      <c r="H36" s="19">
        <v>1.4147488376511654</v>
      </c>
      <c r="I36" s="19">
        <v>0.7871809771712291</v>
      </c>
      <c r="J36" s="19">
        <v>0.7856351935215455</v>
      </c>
    </row>
    <row r="37" spans="1:10" ht="13.5" thickBot="1">
      <c r="A37" s="18">
        <v>2020</v>
      </c>
      <c r="B37" s="19">
        <v>1.512075530080707</v>
      </c>
      <c r="C37" s="19">
        <v>1.1750891082460313</v>
      </c>
      <c r="D37" s="19">
        <v>0.672220814907478</v>
      </c>
      <c r="E37" s="19">
        <v>1.019290670877689</v>
      </c>
      <c r="F37" s="19">
        <v>0.8769942829153956</v>
      </c>
      <c r="G37" s="19">
        <v>0.8752721332919784</v>
      </c>
      <c r="H37" s="19">
        <v>1.4437783740371812</v>
      </c>
      <c r="I37" s="19">
        <v>0.8113068929468843</v>
      </c>
      <c r="J37" s="19">
        <v>0.8097137333478052</v>
      </c>
    </row>
    <row r="38" spans="1:10" ht="13.5" thickBot="1">
      <c r="A38" s="18">
        <v>2021</v>
      </c>
      <c r="B38" s="19">
        <v>1.5314167050879284</v>
      </c>
      <c r="C38" s="19">
        <v>1.1918754251551327</v>
      </c>
      <c r="D38" s="19">
        <v>0.6851156396710065</v>
      </c>
      <c r="E38" s="19">
        <v>1.0382855256337136</v>
      </c>
      <c r="F38" s="19">
        <v>0.8950507807954692</v>
      </c>
      <c r="G38" s="19">
        <v>0.8932931737105494</v>
      </c>
      <c r="H38" s="19">
        <v>1.466482622973552</v>
      </c>
      <c r="I38" s="19">
        <v>0.8290696094602221</v>
      </c>
      <c r="J38" s="19">
        <v>0.8274415692967536</v>
      </c>
    </row>
    <row r="39" spans="1:10" ht="13.5" thickBot="1">
      <c r="A39" s="18">
        <v>2022</v>
      </c>
      <c r="B39" s="19">
        <v>1.5374868041823027</v>
      </c>
      <c r="C39" s="19">
        <v>1.1953741692973474</v>
      </c>
      <c r="D39" s="19">
        <v>0.6847174730933131</v>
      </c>
      <c r="E39" s="19">
        <v>1.0444400268785408</v>
      </c>
      <c r="F39" s="19">
        <v>0.9002634887236631</v>
      </c>
      <c r="G39" s="19">
        <v>0.8984956454682569</v>
      </c>
      <c r="H39" s="19">
        <v>1.4760961577409566</v>
      </c>
      <c r="I39" s="19">
        <v>0.8337055740469408</v>
      </c>
      <c r="J39" s="19">
        <v>0.8320684302612221</v>
      </c>
    </row>
    <row r="40" spans="1:10" ht="13.5" thickBot="1">
      <c r="A40" s="18">
        <v>2023</v>
      </c>
      <c r="B40" s="19">
        <v>1.5740245275376317</v>
      </c>
      <c r="C40" s="19">
        <v>1.2293096447651688</v>
      </c>
      <c r="D40" s="19">
        <v>0.7146645007104188</v>
      </c>
      <c r="E40" s="19">
        <v>1.070269301789354</v>
      </c>
      <c r="F40" s="19">
        <v>0.9251368960911781</v>
      </c>
      <c r="G40" s="19">
        <v>0.9233202090405894</v>
      </c>
      <c r="H40" s="19">
        <v>1.505835564167584</v>
      </c>
      <c r="I40" s="19">
        <v>0.8584202396892113</v>
      </c>
      <c r="J40" s="19">
        <v>0.8567345638287027</v>
      </c>
    </row>
    <row r="41" spans="1:10" ht="13.5" thickBot="1">
      <c r="A41" s="18">
        <v>2024</v>
      </c>
      <c r="B41" s="19">
        <v>1.5808238989627221</v>
      </c>
      <c r="C41" s="19">
        <v>1.2334952861268527</v>
      </c>
      <c r="D41" s="19">
        <v>0.7148880857271038</v>
      </c>
      <c r="E41" s="19">
        <v>1.0816468772300256</v>
      </c>
      <c r="F41" s="19">
        <v>0.9355555667915778</v>
      </c>
      <c r="G41" s="19">
        <v>0.933718420645448</v>
      </c>
      <c r="H41" s="19">
        <v>1.5208403245242217</v>
      </c>
      <c r="I41" s="19">
        <v>0.8683640953482309</v>
      </c>
      <c r="J41" s="19">
        <v>0.8666588927842852</v>
      </c>
    </row>
    <row r="42" spans="1:10" ht="13.5" thickBot="1">
      <c r="A42" s="18">
        <v>2025</v>
      </c>
      <c r="B42" s="19">
        <v>1.614209996462244</v>
      </c>
      <c r="C42" s="19">
        <v>1.2642376787717808</v>
      </c>
      <c r="D42" s="19">
        <v>0.7415839829881771</v>
      </c>
      <c r="E42" s="19">
        <v>1.1001339029038508</v>
      </c>
      <c r="F42" s="19">
        <v>0.9530735745272292</v>
      </c>
      <c r="G42" s="19">
        <v>0.9512020283502063</v>
      </c>
      <c r="H42" s="19">
        <v>1.5431432641958325</v>
      </c>
      <c r="I42" s="19">
        <v>0.8855624657080853</v>
      </c>
      <c r="J42" s="19">
        <v>0.8838234907836855</v>
      </c>
    </row>
    <row r="43" spans="1:10" ht="13.5" thickBot="1">
      <c r="A43" s="18">
        <v>2026</v>
      </c>
      <c r="B43" s="19">
        <v>1.6349170577679688</v>
      </c>
      <c r="C43" s="19">
        <v>1.2822836575313254</v>
      </c>
      <c r="D43" s="19">
        <v>0.7555758448852186</v>
      </c>
      <c r="E43" s="19">
        <v>1.1145293420949742</v>
      </c>
      <c r="F43" s="19">
        <v>0.9664934620366752</v>
      </c>
      <c r="G43" s="19">
        <v>0.9645955632885233</v>
      </c>
      <c r="H43" s="19">
        <v>1.5612936520673673</v>
      </c>
      <c r="I43" s="19">
        <v>0.8985680068198413</v>
      </c>
      <c r="J43" s="19">
        <v>0.8968034929744199</v>
      </c>
    </row>
    <row r="44" spans="1:10" ht="13.5" thickBot="1">
      <c r="A44" s="18">
        <v>2027</v>
      </c>
      <c r="B44" s="19">
        <v>1.6503267389547625</v>
      </c>
      <c r="C44" s="19">
        <v>1.2950123019846864</v>
      </c>
      <c r="D44" s="19">
        <v>0.7642279948804298</v>
      </c>
      <c r="E44" s="19">
        <v>1.1238395208618208</v>
      </c>
      <c r="F44" s="19">
        <v>0.97482181434584</v>
      </c>
      <c r="G44" s="19">
        <v>0.9729075612507186</v>
      </c>
      <c r="H44" s="19">
        <v>1.5742720708824804</v>
      </c>
      <c r="I44" s="19">
        <v>0.9063612930321925</v>
      </c>
      <c r="J44" s="19">
        <v>0.9045814755466253</v>
      </c>
    </row>
    <row r="45" spans="1:10" ht="13.5" thickBot="1">
      <c r="A45" s="18">
        <v>2028</v>
      </c>
      <c r="B45" s="19">
        <v>1.6752826899319302</v>
      </c>
      <c r="C45" s="19">
        <v>1.3172622570819719</v>
      </c>
      <c r="D45" s="19">
        <v>0.7823496713217207</v>
      </c>
      <c r="E45" s="19">
        <v>1.1438128926759032</v>
      </c>
      <c r="F45" s="19">
        <v>0.9938018979563694</v>
      </c>
      <c r="G45" s="19">
        <v>0.9918503737587113</v>
      </c>
      <c r="H45" s="19">
        <v>1.5981708316927437</v>
      </c>
      <c r="I45" s="19">
        <v>0.9250290585990649</v>
      </c>
      <c r="J45" s="19">
        <v>0.9232125833084613</v>
      </c>
    </row>
    <row r="46" ht="13.5" customHeight="1">
      <c r="A46" s="3"/>
    </row>
  </sheetData>
  <sheetProtection/>
  <mergeCells count="6">
    <mergeCell ref="A1:I1"/>
    <mergeCell ref="A2:J2"/>
    <mergeCell ref="A3:I3"/>
    <mergeCell ref="B5:D5"/>
    <mergeCell ref="E5:G5"/>
    <mergeCell ref="H5:J5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Natural Gas Planning Area and Sector High</dc:title>
  <dc:subject/>
  <dc:creator>Kavalec, Chris@Energy</dc:creator>
  <cp:keywords/>
  <dc:description/>
  <cp:lastModifiedBy>CNRA</cp:lastModifiedBy>
  <dcterms:created xsi:type="dcterms:W3CDTF">2014-02-07T17:53:54Z</dcterms:created>
  <dcterms:modified xsi:type="dcterms:W3CDTF">2017-07-02T09:59:00Z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Z5JXHV6S7NA6-3-112565</vt:lpwstr>
  </property>
  <property fmtid="{D5CDD505-2E9C-101B-9397-08002B2CF9AE}" pid="4" name="_dlc_DocIdItemGu">
    <vt:lpwstr>d27a1ae5-7aa3-4952-9c79-a09985d7691e</vt:lpwstr>
  </property>
  <property fmtid="{D5CDD505-2E9C-101B-9397-08002B2CF9AE}" pid="5" name="_dlc_DocIdU">
    <vt:lpwstr>http://efilingspinternal/_layouts/DocIdRedir.aspx?ID=Z5JXHV6S7NA6-3-112565, Z5JXHV6S7NA6-3-112565</vt:lpwstr>
  </property>
  <property fmtid="{D5CDD505-2E9C-101B-9397-08002B2CF9AE}" pid="6" name="_CopySour">
    <vt:lpwstr>http://efilingspinternal/PendingDocuments/17-IEPR-03/20170816T112443_CED_2017_Preliminary_Natural_Gas_Planning_Area_and_Sector_High.xls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2395400.00000000</vt:lpwstr>
  </property>
  <property fmtid="{D5CDD505-2E9C-101B-9397-08002B2CF9AE}" pid="14" name="bfc617c42d804116a0a5feb0906d72">
    <vt:lpwstr>IEPR 2017-08-03 Workshop|8346dfa5-1a0d-4982-b666-5616bf6b0384</vt:lpwstr>
  </property>
  <property fmtid="{D5CDD505-2E9C-101B-9397-08002B2CF9AE}" pid="15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6" name="jbf85ac70d5848c6836ba15e22d94e">
    <vt:lpwstr>Document|6786e4f6-aafd-416d-a977-1b2d5f456edf</vt:lpwstr>
  </property>
  <property fmtid="{D5CDD505-2E9C-101B-9397-08002B2CF9AE}" pid="17" name="k2a3b5fc29f742a38f72e68b777baa">
    <vt:lpwstr>Document|f3c81208-9d0f-49cc-afc5-e227f36ec0e7</vt:lpwstr>
  </property>
  <property fmtid="{D5CDD505-2E9C-101B-9397-08002B2CF9AE}" pid="18" name="Document Ty">
    <vt:lpwstr>3;#Document|f3c81208-9d0f-49cc-afc5-e227f36ec0e7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