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1" activeTab="1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5" sheetId="7" r:id="rId7"/>
    <sheet name="Form 1.7a" sheetId="8" r:id="rId8"/>
    <sheet name="Form 2.2" sheetId="9" r:id="rId9"/>
    <sheet name="Form 2.3" sheetId="10" r:id="rId10"/>
  </sheets>
  <definedNames/>
  <calcPr fullCalcOnLoad="1"/>
</workbook>
</file>

<file path=xl/sharedStrings.xml><?xml version="1.0" encoding="utf-8"?>
<sst xmlns="http://schemas.openxmlformats.org/spreadsheetml/2006/main" count="197" uniqueCount="88">
  <si>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</si>
  <si>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</si>
  <si>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</si>
  <si>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</si>
  <si>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</si>
  <si>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</si>
  <si>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</si>
  <si>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</si>
  <si>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</si>
  <si>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</si>
  <si>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</si>
  <si>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</si>
  <si>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</si>
  <si>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</si>
  <si>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</si>
  <si>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</si>
  <si>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</si>
  <si>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</si>
  <si>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</si>
  <si>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</si>
  <si>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</si>
  <si>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</si>
  <si>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</si>
  <si>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</si>
  <si>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</si>
  <si>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</si>
  <si>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</si>
  <si>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</si>
  <si>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2015-2027</t>
  </si>
  <si>
    <t>Electricity Sales by Sector (GWh)</t>
  </si>
  <si>
    <t>Total Sales</t>
  </si>
  <si>
    <t>Last historic year is 2015. Sales excludes self-generation.</t>
  </si>
  <si>
    <t>Gross
Generation</t>
  </si>
  <si>
    <t>Non-PV
Self Generation</t>
  </si>
  <si>
    <t>PV</t>
  </si>
  <si>
    <t>Total
Private Supply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</si>
  <si>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</si>
  <si>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</si>
  <si>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</si>
  <si>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</si>
  <si>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</si>
  <si>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</si>
  <si>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</si>
  <si>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</si>
  <si>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</si>
  <si>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</si>
  <si>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</si>
  <si>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</si>
  <si>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</si>
  <si>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</si>
  <si>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</si>
  <si>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</si>
  <si>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</si>
  <si>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</si>
  <si>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Manufacturing
Output
(Millions 2009$)</t>
  </si>
  <si>
    <t>Last historic year is 2015.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</si>
  <si>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</si>
  <si>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</si>
  <si>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</si>
  <si>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</si>
  <si>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</si>
  <si>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</si>
  <si>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</si>
  <si>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</si>
  <si>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</si>
  <si>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</si>
  <si>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</si>
  <si>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</si>
  <si>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</si>
  <si>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</si>
  <si>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</si>
  <si>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</si>
  <si>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</si>
  <si>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</si>
  <si>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</si>
  <si>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</si>
  <si>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</si>
  <si>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Electricity Prices (2016 cents/kWh)</t>
  </si>
  <si>
    <t>California Energy Demand 2018-2028 Preliminary Baseline Forecast - High Demand Case</t>
  </si>
  <si>
    <t>Form 1.1 - LADWP Planning Area</t>
  </si>
  <si>
    <t>Form 1.1b - LADWP Planning Area</t>
  </si>
  <si>
    <t>Form 1.2 - LADWP Planning Area</t>
  </si>
  <si>
    <t>Form 1.3 - LADWP Planning Area</t>
  </si>
  <si>
    <t>Form 1.4 - LADWP Planning Area</t>
  </si>
  <si>
    <t>Form 1.5 - LADWP Planning Area</t>
  </si>
  <si>
    <t>Form 1.7a - LADWP Planning Area</t>
  </si>
  <si>
    <t>Form 2.2 - LADWP Planning Area</t>
  </si>
  <si>
    <t>Form 2.3 - LADWP Planning Area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</si>
</sst>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8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5">
      <c r="A2" s="11" t="s">
        <v>57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61</v>
      </c>
    </row>
    <row r="9" ht="15">
      <c r="A9" s="2" t="s">
        <v>70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31" t="s">
        <v>87</v>
      </c>
      <c r="B1" s="31"/>
      <c r="C1" s="31"/>
      <c r="D1" s="31"/>
      <c r="E1" s="31"/>
    </row>
    <row r="2" spans="1:6" ht="15.75" customHeight="1">
      <c r="A2" s="32" t="s">
        <v>78</v>
      </c>
      <c r="B2" s="31"/>
      <c r="C2" s="31"/>
      <c r="D2" s="31"/>
      <c r="E2" s="31"/>
      <c r="F2" s="31"/>
    </row>
    <row r="3" spans="1:5" ht="15.75" customHeight="1">
      <c r="A3" s="31" t="s">
        <v>77</v>
      </c>
      <c r="B3" s="31"/>
      <c r="C3" s="31"/>
      <c r="D3" s="31"/>
      <c r="E3" s="31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56</v>
      </c>
      <c r="E5" s="5" t="s">
        <v>18</v>
      </c>
    </row>
    <row r="6" spans="1:5" ht="15.75" thickBot="1">
      <c r="A6" s="6">
        <v>1990</v>
      </c>
      <c r="B6" s="10">
        <v>14.8225498014937</v>
      </c>
      <c r="C6" s="10">
        <v>14.2927746204602</v>
      </c>
      <c r="D6" s="10">
        <v>12.133151399219</v>
      </c>
      <c r="E6" s="10">
        <v>14.8233062466345</v>
      </c>
    </row>
    <row r="7" spans="1:5" ht="15.75" thickBot="1">
      <c r="A7" s="6">
        <v>1991</v>
      </c>
      <c r="B7" s="10">
        <v>14.4939598802671</v>
      </c>
      <c r="C7" s="10">
        <v>13.1952809632199</v>
      </c>
      <c r="D7" s="10">
        <v>11.8910000438243</v>
      </c>
      <c r="E7" s="10">
        <v>14.3466026573614</v>
      </c>
    </row>
    <row r="8" spans="1:5" ht="15.75" thickBot="1">
      <c r="A8" s="6">
        <v>1992</v>
      </c>
      <c r="B8" s="10">
        <v>14.4860375797947</v>
      </c>
      <c r="C8" s="10">
        <v>13.5738430450329</v>
      </c>
      <c r="D8" s="10">
        <v>12.2819967767263</v>
      </c>
      <c r="E8" s="10">
        <v>12.8563871514281</v>
      </c>
    </row>
    <row r="9" spans="1:5" ht="15.75" thickBot="1">
      <c r="A9" s="6">
        <v>1993</v>
      </c>
      <c r="B9" s="10">
        <v>15.1367581960785</v>
      </c>
      <c r="C9" s="10">
        <v>13.7875566876655</v>
      </c>
      <c r="D9" s="10">
        <v>13.07190185585</v>
      </c>
      <c r="E9" s="10">
        <v>16.0601373433302</v>
      </c>
    </row>
    <row r="10" spans="1:5" ht="15.75" thickBot="1">
      <c r="A10" s="6">
        <v>1994</v>
      </c>
      <c r="B10" s="10">
        <v>15.0078467896676</v>
      </c>
      <c r="C10" s="10">
        <v>14.6769787034063</v>
      </c>
      <c r="D10" s="10">
        <v>12.868684974485</v>
      </c>
      <c r="E10" s="10">
        <v>13.9105589230616</v>
      </c>
    </row>
    <row r="11" spans="1:5" ht="15.75" thickBot="1">
      <c r="A11" s="6">
        <v>1995</v>
      </c>
      <c r="B11" s="10">
        <v>14.5586585957305</v>
      </c>
      <c r="C11" s="10">
        <v>13.4259400177247</v>
      </c>
      <c r="D11" s="10">
        <v>12.0959344488378</v>
      </c>
      <c r="E11" s="10">
        <v>13.4869037973186</v>
      </c>
    </row>
    <row r="12" spans="1:5" ht="15.75" thickBot="1">
      <c r="A12" s="6">
        <v>1996</v>
      </c>
      <c r="B12" s="10">
        <v>14.1911662724396</v>
      </c>
      <c r="C12" s="10">
        <v>13.0312526704398</v>
      </c>
      <c r="D12" s="10">
        <v>11.5613649166709</v>
      </c>
      <c r="E12" s="10">
        <v>12.3151098877378</v>
      </c>
    </row>
    <row r="13" spans="1:5" ht="15.75" thickBot="1">
      <c r="A13" s="6">
        <v>1997</v>
      </c>
      <c r="B13" s="10">
        <v>14.5428111675945</v>
      </c>
      <c r="C13" s="10">
        <v>13.2947543524596</v>
      </c>
      <c r="D13" s="10">
        <v>11.5252948702595</v>
      </c>
      <c r="E13" s="10">
        <v>12.3496623928139</v>
      </c>
    </row>
    <row r="14" spans="1:5" ht="15.75" thickBot="1">
      <c r="A14" s="6">
        <v>1998</v>
      </c>
      <c r="B14" s="10">
        <v>14.5709910770614</v>
      </c>
      <c r="C14" s="10">
        <v>13.412391189471</v>
      </c>
      <c r="D14" s="10">
        <v>11.6736516288229</v>
      </c>
      <c r="E14" s="10">
        <v>12.7733422723387</v>
      </c>
    </row>
    <row r="15" spans="1:5" ht="15.75" thickBot="1">
      <c r="A15" s="6">
        <v>1999</v>
      </c>
      <c r="B15" s="10">
        <v>14.331062170584</v>
      </c>
      <c r="C15" s="10">
        <v>13.0998278999232</v>
      </c>
      <c r="D15" s="10">
        <v>11.5303246867917</v>
      </c>
      <c r="E15" s="10">
        <v>11.1522400034225</v>
      </c>
    </row>
    <row r="16" spans="1:5" ht="15.75" thickBot="1">
      <c r="A16" s="6">
        <v>2000</v>
      </c>
      <c r="B16" s="10">
        <v>13.7883797685525</v>
      </c>
      <c r="C16" s="10">
        <v>12.9239607191216</v>
      </c>
      <c r="D16" s="10">
        <v>11.2865661576073</v>
      </c>
      <c r="E16" s="10">
        <v>11.8645026500444</v>
      </c>
    </row>
    <row r="17" spans="1:5" ht="15.75" thickBot="1">
      <c r="A17" s="6">
        <v>2001</v>
      </c>
      <c r="B17" s="10">
        <v>13.4794693679944</v>
      </c>
      <c r="C17" s="10">
        <v>12.6309927091174</v>
      </c>
      <c r="D17" s="10">
        <v>11.0525482335184</v>
      </c>
      <c r="E17" s="10">
        <v>11.3858273466055</v>
      </c>
    </row>
    <row r="18" spans="1:5" ht="15.75" thickBot="1">
      <c r="A18" s="6">
        <v>2002</v>
      </c>
      <c r="B18" s="10">
        <v>13.3013144366954</v>
      </c>
      <c r="C18" s="10">
        <v>12.5065737358097</v>
      </c>
      <c r="D18" s="10">
        <v>10.7190955413957</v>
      </c>
      <c r="E18" s="10">
        <v>12.0167578181167</v>
      </c>
    </row>
    <row r="19" spans="1:5" ht="15.75" thickBot="1">
      <c r="A19" s="6">
        <v>2003</v>
      </c>
      <c r="B19" s="10">
        <v>13.0851930654249</v>
      </c>
      <c r="C19" s="10">
        <v>12.3034953021886</v>
      </c>
      <c r="D19" s="10">
        <v>10.9572451932924</v>
      </c>
      <c r="E19" s="10">
        <v>11.6807132539313</v>
      </c>
    </row>
    <row r="20" spans="1:5" ht="15.75" thickBot="1">
      <c r="A20" s="6">
        <v>2004</v>
      </c>
      <c r="B20" s="10">
        <v>12.7914026472513</v>
      </c>
      <c r="C20" s="10">
        <v>12.0359183234831</v>
      </c>
      <c r="D20" s="10">
        <v>10.6856130774914</v>
      </c>
      <c r="E20" s="10">
        <v>11.5268637536816</v>
      </c>
    </row>
    <row r="21" spans="1:5" ht="15.75" thickBot="1">
      <c r="A21" s="6">
        <v>2005</v>
      </c>
      <c r="B21" s="10">
        <v>12.4041688752805</v>
      </c>
      <c r="C21" s="10">
        <v>11.56656765097</v>
      </c>
      <c r="D21" s="10">
        <v>10.2518144919721</v>
      </c>
      <c r="E21" s="10">
        <v>11.3949441336608</v>
      </c>
    </row>
    <row r="22" spans="1:5" ht="15.75" thickBot="1">
      <c r="A22" s="6">
        <v>2006</v>
      </c>
      <c r="B22" s="10">
        <v>12.0466156603438</v>
      </c>
      <c r="C22" s="10">
        <v>11.2118504874248</v>
      </c>
      <c r="D22" s="10">
        <v>10.3423516596527</v>
      </c>
      <c r="E22" s="10">
        <v>11.8483385934311</v>
      </c>
    </row>
    <row r="23" spans="1:5" ht="15.75" thickBot="1">
      <c r="A23" s="6">
        <v>2007</v>
      </c>
      <c r="B23" s="10">
        <v>11.8739710410946</v>
      </c>
      <c r="C23" s="10">
        <v>11.0652938426852</v>
      </c>
      <c r="D23" s="10">
        <v>10.134607859997</v>
      </c>
      <c r="E23" s="10">
        <v>11.176773145075</v>
      </c>
    </row>
    <row r="24" spans="1:5" ht="15.75" thickBot="1">
      <c r="A24" s="6">
        <v>2008</v>
      </c>
      <c r="B24" s="10">
        <v>12.0858164493196</v>
      </c>
      <c r="C24" s="10">
        <v>11.2895601876001</v>
      </c>
      <c r="D24" s="10">
        <v>10.3846124576687</v>
      </c>
      <c r="E24" s="10">
        <v>11.7246906648713</v>
      </c>
    </row>
    <row r="25" spans="1:5" ht="15.75" thickBot="1">
      <c r="A25" s="6">
        <v>2009</v>
      </c>
      <c r="B25" s="10">
        <v>13.0468686993382</v>
      </c>
      <c r="C25" s="10">
        <v>12.3807552301048</v>
      </c>
      <c r="D25" s="10">
        <v>11.0313008660122</v>
      </c>
      <c r="E25" s="10">
        <v>12.6009308380704</v>
      </c>
    </row>
    <row r="26" spans="1:5" ht="15.75" thickBot="1">
      <c r="A26" s="6">
        <v>2010</v>
      </c>
      <c r="B26" s="10">
        <v>13.7038009023217</v>
      </c>
      <c r="C26" s="10">
        <v>13.2402982849169</v>
      </c>
      <c r="D26" s="10">
        <v>11.9586597849964</v>
      </c>
      <c r="E26" s="10">
        <v>13.1060299554268</v>
      </c>
    </row>
    <row r="27" spans="1:5" ht="15.75" thickBot="1">
      <c r="A27" s="6">
        <v>2011</v>
      </c>
      <c r="B27" s="10">
        <v>14.0414826575353</v>
      </c>
      <c r="C27" s="10">
        <v>13.7686920979076</v>
      </c>
      <c r="D27" s="10">
        <v>12.0190470932046</v>
      </c>
      <c r="E27" s="10">
        <v>14.0774787313837</v>
      </c>
    </row>
    <row r="28" spans="1:5" ht="15.75" thickBot="1">
      <c r="A28" s="6">
        <v>2012</v>
      </c>
      <c r="B28" s="10">
        <v>13.7503269623773</v>
      </c>
      <c r="C28" s="10">
        <v>13.4652717390195</v>
      </c>
      <c r="D28" s="10">
        <v>12.3774779103931</v>
      </c>
      <c r="E28" s="10">
        <v>14.0307037625967</v>
      </c>
    </row>
    <row r="29" spans="1:5" ht="15.75" thickBot="1">
      <c r="A29" s="6">
        <v>2013</v>
      </c>
      <c r="B29" s="10">
        <v>14.7151399144399</v>
      </c>
      <c r="C29" s="10">
        <v>14.4104480300585</v>
      </c>
      <c r="D29" s="10">
        <v>13.1639845122747</v>
      </c>
      <c r="E29" s="10">
        <v>14.2308284949566</v>
      </c>
    </row>
    <row r="30" spans="1:5" ht="15.75" thickBot="1">
      <c r="A30" s="6">
        <v>2014</v>
      </c>
      <c r="B30" s="10">
        <v>15.3528673244505</v>
      </c>
      <c r="C30" s="10">
        <v>14.9272093836015</v>
      </c>
      <c r="D30" s="10">
        <v>14.11569076786</v>
      </c>
      <c r="E30" s="10">
        <v>14.5480238948202</v>
      </c>
    </row>
    <row r="31" spans="1:5" ht="15.75" thickBot="1">
      <c r="A31" s="6">
        <v>2015</v>
      </c>
      <c r="B31" s="10">
        <v>15.5862525399478</v>
      </c>
      <c r="C31" s="10">
        <v>15.1127736274404</v>
      </c>
      <c r="D31" s="10">
        <v>14.3476423469556</v>
      </c>
      <c r="E31" s="10">
        <v>15.54111107496718</v>
      </c>
    </row>
    <row r="32" spans="1:5" ht="15.75" thickBot="1">
      <c r="A32" s="6">
        <v>2016</v>
      </c>
      <c r="B32" s="10">
        <v>15.8455367057961</v>
      </c>
      <c r="C32" s="10">
        <v>15.1478893911888</v>
      </c>
      <c r="D32" s="10">
        <v>14.4234646977869</v>
      </c>
      <c r="E32" s="10">
        <v>15.62324049719134</v>
      </c>
    </row>
    <row r="33" spans="1:5" ht="15.75" thickBot="1">
      <c r="A33" s="6">
        <v>2017</v>
      </c>
      <c r="B33" s="10">
        <v>16.0083920882182</v>
      </c>
      <c r="C33" s="10">
        <v>15.3184324159763</v>
      </c>
      <c r="D33" s="10">
        <v>14.6707354780731</v>
      </c>
      <c r="E33" s="10">
        <v>15.891079809678597</v>
      </c>
    </row>
    <row r="34" spans="1:5" ht="15.75" thickBot="1">
      <c r="A34" s="6">
        <v>2018</v>
      </c>
      <c r="B34" s="10">
        <v>15.9621581176728</v>
      </c>
      <c r="C34" s="10">
        <v>15.2853946868794</v>
      </c>
      <c r="D34" s="10">
        <v>14.7034737682717</v>
      </c>
      <c r="E34" s="10">
        <v>15.926541343502578</v>
      </c>
    </row>
    <row r="35" spans="1:5" ht="15.75" thickBot="1">
      <c r="A35" s="6">
        <v>2019</v>
      </c>
      <c r="B35" s="10">
        <v>15.881081361483</v>
      </c>
      <c r="C35" s="10">
        <v>15.2189102550693</v>
      </c>
      <c r="D35" s="10">
        <v>14.7039014086615</v>
      </c>
      <c r="E35" s="10">
        <v>15.92700455596894</v>
      </c>
    </row>
    <row r="36" spans="1:6" ht="15.75" thickBot="1">
      <c r="A36" s="6">
        <v>2020</v>
      </c>
      <c r="B36" s="10">
        <v>15.8485174225281</v>
      </c>
      <c r="C36" s="10">
        <v>15.1988442141114</v>
      </c>
      <c r="D36" s="10">
        <v>14.7490932601524</v>
      </c>
      <c r="E36" s="10">
        <v>15.975955565948118</v>
      </c>
      <c r="F36" s="1" t="s">
        <v>0</v>
      </c>
    </row>
    <row r="37" spans="1:5" ht="15.75" thickBot="1">
      <c r="A37" s="6">
        <v>2021</v>
      </c>
      <c r="B37" s="10">
        <v>15.7320286204952</v>
      </c>
      <c r="C37" s="10">
        <v>15.0927253335286</v>
      </c>
      <c r="D37" s="10">
        <v>14.6786896295486</v>
      </c>
      <c r="E37" s="10">
        <v>15.899695605124187</v>
      </c>
    </row>
    <row r="38" spans="1:5" ht="15.75" thickBot="1">
      <c r="A38" s="6">
        <v>2022</v>
      </c>
      <c r="B38" s="10">
        <v>15.7497726988871</v>
      </c>
      <c r="C38" s="10">
        <v>15.1097483448597</v>
      </c>
      <c r="D38" s="10">
        <v>14.6952456520275</v>
      </c>
      <c r="E38" s="10">
        <v>15.917628794290897</v>
      </c>
    </row>
    <row r="39" spans="1:5" ht="15.75" thickBot="1">
      <c r="A39" s="6">
        <v>2023</v>
      </c>
      <c r="B39" s="10">
        <v>15.733467592207</v>
      </c>
      <c r="C39" s="10">
        <v>15.0941058296702</v>
      </c>
      <c r="D39" s="10">
        <v>14.6800322548167</v>
      </c>
      <c r="E39" s="10">
        <v>15.901149912941388</v>
      </c>
    </row>
    <row r="40" spans="1:5" ht="15.75" thickBot="1">
      <c r="A40" s="6">
        <v>2024</v>
      </c>
      <c r="B40" s="10">
        <v>15.7133988761222</v>
      </c>
      <c r="C40" s="10">
        <v>15.0748526470724</v>
      </c>
      <c r="D40" s="10">
        <v>14.6613072409117</v>
      </c>
      <c r="E40" s="10">
        <v>15.880867310828737</v>
      </c>
    </row>
    <row r="41" spans="1:5" ht="15.75" thickBot="1">
      <c r="A41" s="6">
        <v>2025</v>
      </c>
      <c r="B41" s="10">
        <v>15.6834344291261</v>
      </c>
      <c r="C41" s="10">
        <v>15.0461058669086</v>
      </c>
      <c r="D41" s="10">
        <v>14.6333490653969</v>
      </c>
      <c r="E41" s="10">
        <v>15.850583512235087</v>
      </c>
    </row>
    <row r="42" spans="1:5" ht="15.75" thickBot="1">
      <c r="A42" s="6">
        <v>2026</v>
      </c>
      <c r="B42" s="10">
        <v>15.6444413689747</v>
      </c>
      <c r="C42" s="10">
        <v>15.0086973698244</v>
      </c>
      <c r="D42" s="10">
        <v>14.5969667881028</v>
      </c>
      <c r="E42" s="10">
        <v>15.81117487638295</v>
      </c>
    </row>
    <row r="43" spans="1:5" ht="15.75" thickBot="1">
      <c r="A43" s="6">
        <v>2027</v>
      </c>
      <c r="B43" s="10">
        <v>15.6046068413203</v>
      </c>
      <c r="C43" s="10">
        <v>14.970481599997</v>
      </c>
      <c r="D43" s="10">
        <v>14.5597993838166</v>
      </c>
      <c r="E43" s="10">
        <v>15.770915804933306</v>
      </c>
    </row>
    <row r="44" spans="1:5" ht="15.75" thickBot="1">
      <c r="A44" s="6">
        <v>2028</v>
      </c>
      <c r="B44" s="10">
        <v>15.5613124891359</v>
      </c>
      <c r="C44" s="10">
        <v>14.9289466027137</v>
      </c>
      <c r="D44" s="10">
        <v>14.519403807775</v>
      </c>
      <c r="E44" s="10">
        <v>15.727160035238295</v>
      </c>
    </row>
    <row r="45" spans="1:5" ht="15">
      <c r="A45" s="33" t="s">
        <v>0</v>
      </c>
      <c r="B45" s="33"/>
      <c r="C45" s="33"/>
      <c r="D45" s="33"/>
      <c r="E45" s="33"/>
    </row>
    <row r="46" spans="1:5" ht="13.5" customHeight="1">
      <c r="A46" s="33" t="s">
        <v>55</v>
      </c>
      <c r="B46" s="33"/>
      <c r="C46" s="33"/>
      <c r="D46" s="33"/>
      <c r="E46" s="33"/>
    </row>
    <row r="47" ht="13.5" customHeight="1">
      <c r="A47" s="4"/>
    </row>
    <row r="48" spans="1:5" ht="15.75">
      <c r="A48" s="30" t="s">
        <v>24</v>
      </c>
      <c r="B48" s="30"/>
      <c r="C48" s="30"/>
      <c r="D48" s="30"/>
      <c r="E48" s="30"/>
    </row>
    <row r="49" spans="1:5" ht="15">
      <c r="A49" s="8" t="s">
        <v>25</v>
      </c>
      <c r="B49" s="12">
        <f>EXP((LN(B16/B6)/10))-1</f>
        <v>-0.007206255995100719</v>
      </c>
      <c r="C49" s="12">
        <f>EXP((LN(C16/C6)/10))-1</f>
        <v>-0.010016609205398597</v>
      </c>
      <c r="D49" s="12">
        <f>EXP((LN(D16/D6)/10))-1</f>
        <v>-0.007206736868969443</v>
      </c>
      <c r="E49" s="12">
        <f>EXP((LN(E16/E6)/10))-1</f>
        <v>-0.02201893658317222</v>
      </c>
    </row>
    <row r="50" spans="1:5" ht="15">
      <c r="A50" s="8" t="s">
        <v>26</v>
      </c>
      <c r="B50" s="12">
        <f>EXP((LN(B32/B16)/16))-1</f>
        <v>0.00872923405473025</v>
      </c>
      <c r="C50" s="12">
        <f>EXP((LN(C32/C16)/16))-1</f>
        <v>0.009973040044997328</v>
      </c>
      <c r="D50" s="12">
        <f>EXP((LN(D32/D16)/16))-1</f>
        <v>0.015445771069946046</v>
      </c>
      <c r="E50" s="12">
        <f>EXP((LN(E32/E16)/16))-1</f>
        <v>0.01734931916269611</v>
      </c>
    </row>
    <row r="51" spans="1:5" ht="15">
      <c r="A51" s="8" t="s">
        <v>27</v>
      </c>
      <c r="B51" s="12">
        <f>EXP((LN(B36/B31)/5))-1</f>
        <v>0.0033429110354374902</v>
      </c>
      <c r="C51" s="12">
        <f>EXP((LN(C36/C31)/5))-1</f>
        <v>0.00113645820072783</v>
      </c>
      <c r="D51" s="12">
        <f>EXP((LN(D36/D31)/5))-1</f>
        <v>0.005534453751612434</v>
      </c>
      <c r="E51" s="12">
        <f>EXP((LN(E36/E31)/5))-1</f>
        <v>0.005534453751612434</v>
      </c>
    </row>
    <row r="52" spans="1:5" ht="15">
      <c r="A52" s="8" t="s">
        <v>28</v>
      </c>
      <c r="B52" s="12">
        <f>EXP((LN(B44/B31)/13))-1</f>
        <v>-0.00012317802026806657</v>
      </c>
      <c r="C52" s="12">
        <f>EXP((LN(C44/C31)/13))-1</f>
        <v>-0.0009409622859317679</v>
      </c>
      <c r="D52" s="12">
        <f>EXP((LN(D44/D31)/13))-1</f>
        <v>0.0009158280496341931</v>
      </c>
      <c r="E52" s="12">
        <f>EXP((LN(E44/E31)/13))-1</f>
        <v>0.0009158280496341931</v>
      </c>
    </row>
    <row r="53" ht="13.5" customHeight="1">
      <c r="A53" s="4"/>
    </row>
  </sheetData>
  <sheetProtection/>
  <mergeCells count="6">
    <mergeCell ref="A48:E48"/>
    <mergeCell ref="A45:E45"/>
    <mergeCell ref="A46:E46"/>
    <mergeCell ref="A2:F2"/>
    <mergeCell ref="A1:E1"/>
    <mergeCell ref="A3:E3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>
      <c r="A2" s="32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customHeight="1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6835</v>
      </c>
      <c r="C6" s="7">
        <v>0</v>
      </c>
      <c r="D6" s="7">
        <v>10031.960617164299</v>
      </c>
      <c r="E6" s="7">
        <v>0</v>
      </c>
      <c r="F6" s="7">
        <v>4209.6223418845975</v>
      </c>
      <c r="G6" s="7">
        <v>224.16880518</v>
      </c>
      <c r="H6" s="7">
        <v>155.558871</v>
      </c>
      <c r="I6" s="7">
        <v>1291.3892631889835</v>
      </c>
      <c r="J6" s="7">
        <v>290.058</v>
      </c>
      <c r="K6" s="7">
        <v>23037.75789841788</v>
      </c>
      <c r="L6" s="14"/>
    </row>
    <row r="7" spans="1:11" ht="15.75" thickBot="1">
      <c r="A7" s="6">
        <v>1991</v>
      </c>
      <c r="B7" s="7">
        <v>6619.912015999999</v>
      </c>
      <c r="C7" s="7">
        <v>0</v>
      </c>
      <c r="D7" s="7">
        <v>9764.42321321081</v>
      </c>
      <c r="E7" s="7">
        <v>0</v>
      </c>
      <c r="F7" s="7">
        <v>4070.3373016973705</v>
      </c>
      <c r="G7" s="7">
        <v>232.318034128</v>
      </c>
      <c r="H7" s="7">
        <v>133.26826299999996</v>
      </c>
      <c r="I7" s="7">
        <v>1264.4851462710249</v>
      </c>
      <c r="J7" s="7">
        <v>291.994</v>
      </c>
      <c r="K7" s="7">
        <v>22376.737974307205</v>
      </c>
    </row>
    <row r="8" spans="1:11" ht="15.75" thickBot="1">
      <c r="A8" s="6">
        <v>1992</v>
      </c>
      <c r="B8" s="7">
        <v>6202.474</v>
      </c>
      <c r="C8" s="7">
        <v>0</v>
      </c>
      <c r="D8" s="7">
        <v>10510.243215808716</v>
      </c>
      <c r="E8" s="7">
        <v>0</v>
      </c>
      <c r="F8" s="7">
        <v>4026.452335047446</v>
      </c>
      <c r="G8" s="7">
        <v>212.40008255968593</v>
      </c>
      <c r="H8" s="7">
        <v>160.0833466097078</v>
      </c>
      <c r="I8" s="7">
        <v>1359.4800495410202</v>
      </c>
      <c r="J8" s="7">
        <v>299.9579704334267</v>
      </c>
      <c r="K8" s="7">
        <v>22771.091000000008</v>
      </c>
    </row>
    <row r="9" spans="1:11" ht="15.75" thickBot="1">
      <c r="A9" s="6">
        <v>1993</v>
      </c>
      <c r="B9" s="7">
        <v>5929.489</v>
      </c>
      <c r="C9" s="7">
        <v>0</v>
      </c>
      <c r="D9" s="7">
        <v>10387.227976800703</v>
      </c>
      <c r="E9" s="7">
        <v>0</v>
      </c>
      <c r="F9" s="7">
        <v>3739.635144742297</v>
      </c>
      <c r="G9" s="7">
        <v>205.42416503897502</v>
      </c>
      <c r="H9" s="7">
        <v>134.214695856912</v>
      </c>
      <c r="I9" s="7">
        <v>1415.1164622862584</v>
      </c>
      <c r="J9" s="7">
        <v>298.83555527485123</v>
      </c>
      <c r="K9" s="7">
        <v>22109.943</v>
      </c>
    </row>
    <row r="10" spans="1:11" ht="15.75" thickBot="1">
      <c r="A10" s="6">
        <v>1994</v>
      </c>
      <c r="B10" s="7">
        <v>5936.741999999999</v>
      </c>
      <c r="C10" s="7">
        <v>0</v>
      </c>
      <c r="D10" s="7">
        <v>10002.871952596957</v>
      </c>
      <c r="E10" s="7">
        <v>0</v>
      </c>
      <c r="F10" s="7">
        <v>3638.1426946710817</v>
      </c>
      <c r="G10" s="7">
        <v>235.13981151813414</v>
      </c>
      <c r="H10" s="7">
        <v>171.0162214266166</v>
      </c>
      <c r="I10" s="7">
        <v>1433.6401621368623</v>
      </c>
      <c r="J10" s="7">
        <v>309.0471576503473</v>
      </c>
      <c r="K10" s="7">
        <v>21726.6</v>
      </c>
    </row>
    <row r="11" spans="1:11" ht="15.75" thickBot="1">
      <c r="A11" s="6">
        <v>1995</v>
      </c>
      <c r="B11" s="7">
        <v>6768</v>
      </c>
      <c r="C11" s="7">
        <v>0</v>
      </c>
      <c r="D11" s="7">
        <v>9816.925335752185</v>
      </c>
      <c r="E11" s="7">
        <v>0</v>
      </c>
      <c r="F11" s="7">
        <v>3488.3331607799805</v>
      </c>
      <c r="G11" s="7">
        <v>320.4705695567908</v>
      </c>
      <c r="H11" s="7">
        <v>140.2620995843266</v>
      </c>
      <c r="I11" s="7">
        <v>1377.8122166508501</v>
      </c>
      <c r="J11" s="7">
        <v>290.0086176758731</v>
      </c>
      <c r="K11" s="7">
        <v>22201.812000000005</v>
      </c>
    </row>
    <row r="12" spans="1:11" ht="15.75" thickBot="1">
      <c r="A12" s="6">
        <v>1996</v>
      </c>
      <c r="B12" s="7">
        <v>6054.142</v>
      </c>
      <c r="C12" s="7">
        <v>0</v>
      </c>
      <c r="D12" s="7">
        <v>10385.04267506547</v>
      </c>
      <c r="E12" s="7">
        <v>0</v>
      </c>
      <c r="F12" s="7">
        <v>3860.7016310865133</v>
      </c>
      <c r="G12" s="7">
        <v>356.31699579073177</v>
      </c>
      <c r="H12" s="7">
        <v>188.04564961608762</v>
      </c>
      <c r="I12" s="7">
        <v>1583.9240303398346</v>
      </c>
      <c r="J12" s="7">
        <v>312.9680181013648</v>
      </c>
      <c r="K12" s="7">
        <v>22741.141000000003</v>
      </c>
    </row>
    <row r="13" spans="1:11" ht="15.75" thickBot="1">
      <c r="A13" s="6">
        <v>1997</v>
      </c>
      <c r="B13" s="7">
        <v>7104</v>
      </c>
      <c r="C13" s="7">
        <v>0</v>
      </c>
      <c r="D13" s="7">
        <v>10160.028305472515</v>
      </c>
      <c r="E13" s="7">
        <v>0</v>
      </c>
      <c r="F13" s="7">
        <v>3443.9105654895434</v>
      </c>
      <c r="G13" s="7">
        <v>318.922964989368</v>
      </c>
      <c r="H13" s="7">
        <v>182.15874144612056</v>
      </c>
      <c r="I13" s="7">
        <v>1571.695551872187</v>
      </c>
      <c r="J13" s="7">
        <v>300.9958707302639</v>
      </c>
      <c r="K13" s="7">
        <v>23081.712</v>
      </c>
    </row>
    <row r="14" spans="1:11" ht="15.75" thickBot="1">
      <c r="A14" s="6">
        <v>1998</v>
      </c>
      <c r="B14" s="7">
        <v>6471.308999999999</v>
      </c>
      <c r="C14" s="7">
        <v>0</v>
      </c>
      <c r="D14" s="7">
        <v>10519.097202952293</v>
      </c>
      <c r="E14" s="7">
        <v>0</v>
      </c>
      <c r="F14" s="7">
        <v>3567.4197427739937</v>
      </c>
      <c r="G14" s="7">
        <v>324.491289587074</v>
      </c>
      <c r="H14" s="7">
        <v>185.93253018245525</v>
      </c>
      <c r="I14" s="7">
        <v>1588.6138642310475</v>
      </c>
      <c r="J14" s="7">
        <v>318.6833702731376</v>
      </c>
      <c r="K14" s="7">
        <v>22975.547000000002</v>
      </c>
    </row>
    <row r="15" spans="1:11" ht="15.75" thickBot="1">
      <c r="A15" s="6">
        <v>1999</v>
      </c>
      <c r="B15" s="7">
        <v>7139.033576351801</v>
      </c>
      <c r="C15" s="7">
        <v>0</v>
      </c>
      <c r="D15" s="7">
        <v>10202.483139768583</v>
      </c>
      <c r="E15" s="7">
        <v>0</v>
      </c>
      <c r="F15" s="7">
        <v>3433.982194824869</v>
      </c>
      <c r="G15" s="7">
        <v>272.2707427132246</v>
      </c>
      <c r="H15" s="7">
        <v>230.4416528415438</v>
      </c>
      <c r="I15" s="7">
        <v>1593.5712950468483</v>
      </c>
      <c r="J15" s="7">
        <v>293.79531962581706</v>
      </c>
      <c r="K15" s="7">
        <v>23165.577921172684</v>
      </c>
    </row>
    <row r="16" spans="1:11" ht="15.75" thickBot="1">
      <c r="A16" s="6">
        <v>2000</v>
      </c>
      <c r="B16" s="7">
        <v>7528.788530947372</v>
      </c>
      <c r="C16" s="7">
        <v>0</v>
      </c>
      <c r="D16" s="7">
        <v>10528.09488674058</v>
      </c>
      <c r="E16" s="7">
        <v>0</v>
      </c>
      <c r="F16" s="7">
        <v>3529.7422783773873</v>
      </c>
      <c r="G16" s="7">
        <v>261.92786539457495</v>
      </c>
      <c r="H16" s="7">
        <v>188.73235198385518</v>
      </c>
      <c r="I16" s="7">
        <v>1697.282659641256</v>
      </c>
      <c r="J16" s="7">
        <v>279.18481799999995</v>
      </c>
      <c r="K16" s="7">
        <v>24013.75339108503</v>
      </c>
    </row>
    <row r="17" spans="1:11" ht="15.75" thickBot="1">
      <c r="A17" s="6">
        <v>2001</v>
      </c>
      <c r="B17" s="7">
        <v>7328.626397559908</v>
      </c>
      <c r="C17" s="7">
        <v>0</v>
      </c>
      <c r="D17" s="7">
        <v>10033.83321652775</v>
      </c>
      <c r="E17" s="7">
        <v>0</v>
      </c>
      <c r="F17" s="7">
        <v>3613.5900678069393</v>
      </c>
      <c r="G17" s="7">
        <v>297.11158580997943</v>
      </c>
      <c r="H17" s="7">
        <v>193.31790528458174</v>
      </c>
      <c r="I17" s="7">
        <v>1716.204728438483</v>
      </c>
      <c r="J17" s="7">
        <v>297.34338899999995</v>
      </c>
      <c r="K17" s="7">
        <v>23480.027290427643</v>
      </c>
    </row>
    <row r="18" spans="1:11" ht="15.75" thickBot="1">
      <c r="A18" s="6">
        <v>2002</v>
      </c>
      <c r="B18" s="7">
        <v>7361.0114688095</v>
      </c>
      <c r="C18" s="7">
        <v>0</v>
      </c>
      <c r="D18" s="7">
        <v>10212.305370676728</v>
      </c>
      <c r="E18" s="7">
        <v>0</v>
      </c>
      <c r="F18" s="7">
        <v>3614.203512493589</v>
      </c>
      <c r="G18" s="7">
        <v>243.13022778441692</v>
      </c>
      <c r="H18" s="7">
        <v>163.17323711406002</v>
      </c>
      <c r="I18" s="7">
        <v>1720.5613498308815</v>
      </c>
      <c r="J18" s="7">
        <v>285.69599999999997</v>
      </c>
      <c r="K18" s="7">
        <v>23600.081166709177</v>
      </c>
    </row>
    <row r="19" spans="1:11" ht="15.75" thickBot="1">
      <c r="A19" s="6">
        <v>2003</v>
      </c>
      <c r="B19" s="7">
        <v>7810.450430644416</v>
      </c>
      <c r="C19" s="7">
        <v>0</v>
      </c>
      <c r="D19" s="7">
        <v>10474.25448545302</v>
      </c>
      <c r="E19" s="7">
        <v>0</v>
      </c>
      <c r="F19" s="7">
        <v>3607.2242837577232</v>
      </c>
      <c r="G19" s="7">
        <v>234.9054827313929</v>
      </c>
      <c r="H19" s="7">
        <v>162.67978443703043</v>
      </c>
      <c r="I19" s="7">
        <v>1709.3226223587808</v>
      </c>
      <c r="J19" s="7">
        <v>304.90434799999997</v>
      </c>
      <c r="K19" s="7">
        <v>24303.741437382363</v>
      </c>
    </row>
    <row r="20" spans="1:11" ht="15.75" thickBot="1">
      <c r="A20" s="6">
        <v>2004</v>
      </c>
      <c r="B20" s="7">
        <v>7951.096763604907</v>
      </c>
      <c r="C20" s="7">
        <v>0</v>
      </c>
      <c r="D20" s="7">
        <v>10927.396718860107</v>
      </c>
      <c r="E20" s="7">
        <v>0</v>
      </c>
      <c r="F20" s="7">
        <v>3505.496766920271</v>
      </c>
      <c r="G20" s="7">
        <v>288.8164647937404</v>
      </c>
      <c r="H20" s="7">
        <v>217.06740015784692</v>
      </c>
      <c r="I20" s="7">
        <v>1435.4513635637802</v>
      </c>
      <c r="J20" s="7">
        <v>293.38647282000005</v>
      </c>
      <c r="K20" s="7">
        <v>24618.71195072065</v>
      </c>
    </row>
    <row r="21" spans="1:11" ht="15.75" thickBot="1">
      <c r="A21" s="6">
        <v>2005</v>
      </c>
      <c r="B21" s="7">
        <v>7965.091821083831</v>
      </c>
      <c r="C21" s="7">
        <v>0</v>
      </c>
      <c r="D21" s="7">
        <v>10987.425635742053</v>
      </c>
      <c r="E21" s="7">
        <v>0</v>
      </c>
      <c r="F21" s="7">
        <v>3616.9609682488344</v>
      </c>
      <c r="G21" s="7">
        <v>189.76980428226773</v>
      </c>
      <c r="H21" s="7">
        <v>159.60297794255996</v>
      </c>
      <c r="I21" s="7">
        <v>1475.202742246596</v>
      </c>
      <c r="J21" s="7">
        <v>294.81028395</v>
      </c>
      <c r="K21" s="7">
        <v>24688.86423349614</v>
      </c>
    </row>
    <row r="22" spans="1:11" ht="15.75" thickBot="1">
      <c r="A22" s="6">
        <v>2006</v>
      </c>
      <c r="B22" s="7">
        <v>8473.01656454033</v>
      </c>
      <c r="C22" s="7">
        <v>0</v>
      </c>
      <c r="D22" s="7">
        <v>11239.120581290106</v>
      </c>
      <c r="E22" s="7">
        <v>0</v>
      </c>
      <c r="F22" s="7">
        <v>3702.1126585412267</v>
      </c>
      <c r="G22" s="7">
        <v>184.36964238282496</v>
      </c>
      <c r="H22" s="7">
        <v>159.51760162343547</v>
      </c>
      <c r="I22" s="7">
        <v>1562.249207248739</v>
      </c>
      <c r="J22" s="7">
        <v>298.058140035111</v>
      </c>
      <c r="K22" s="7">
        <v>25618.444395661776</v>
      </c>
    </row>
    <row r="23" spans="1:11" ht="15.75" thickBot="1">
      <c r="A23" s="6">
        <v>2007</v>
      </c>
      <c r="B23" s="7">
        <v>8427.686567072378</v>
      </c>
      <c r="C23" s="7">
        <v>0</v>
      </c>
      <c r="D23" s="7">
        <v>11198.651750954055</v>
      </c>
      <c r="E23" s="7">
        <v>0</v>
      </c>
      <c r="F23" s="7">
        <v>3724.9125880347506</v>
      </c>
      <c r="G23" s="7">
        <v>178.79396997044188</v>
      </c>
      <c r="H23" s="7">
        <v>174.39702502357943</v>
      </c>
      <c r="I23" s="7">
        <v>1558.9003245886383</v>
      </c>
      <c r="J23" s="7">
        <v>297.63503529999997</v>
      </c>
      <c r="K23" s="7">
        <v>25560.977260943848</v>
      </c>
    </row>
    <row r="24" spans="1:11" ht="15.75" thickBot="1">
      <c r="A24" s="6">
        <v>2008</v>
      </c>
      <c r="B24" s="7">
        <v>8730.609802467208</v>
      </c>
      <c r="C24" s="7">
        <v>0</v>
      </c>
      <c r="D24" s="7">
        <v>11355.46655976793</v>
      </c>
      <c r="E24" s="7">
        <v>0</v>
      </c>
      <c r="F24" s="7">
        <v>3820.6608903530596</v>
      </c>
      <c r="G24" s="7">
        <v>180.81378849136212</v>
      </c>
      <c r="H24" s="7">
        <v>174.64161343866564</v>
      </c>
      <c r="I24" s="7">
        <v>1580.489394217623</v>
      </c>
      <c r="J24" s="7">
        <v>312.4315529</v>
      </c>
      <c r="K24" s="7">
        <v>26155.11360163585</v>
      </c>
    </row>
    <row r="25" spans="1:11" ht="15.75" thickBot="1">
      <c r="A25" s="6">
        <v>2009</v>
      </c>
      <c r="B25" s="7">
        <v>8439.496161300067</v>
      </c>
      <c r="C25" s="7">
        <v>0</v>
      </c>
      <c r="D25" s="7">
        <v>10917.513096991433</v>
      </c>
      <c r="E25" s="7">
        <v>0</v>
      </c>
      <c r="F25" s="7">
        <v>3339.5258227734666</v>
      </c>
      <c r="G25" s="7">
        <v>199.66660088865927</v>
      </c>
      <c r="H25" s="7">
        <v>35.8443836083367</v>
      </c>
      <c r="I25" s="7">
        <v>1864.3708503286975</v>
      </c>
      <c r="J25" s="7">
        <v>288.526701</v>
      </c>
      <c r="K25" s="7">
        <v>25084.943616890658</v>
      </c>
    </row>
    <row r="26" spans="1:11" ht="15.75" thickBot="1">
      <c r="A26" s="6">
        <v>2010</v>
      </c>
      <c r="B26" s="7">
        <v>8066.403521179086</v>
      </c>
      <c r="C26" s="7">
        <v>0</v>
      </c>
      <c r="D26" s="7">
        <v>10636.75480835498</v>
      </c>
      <c r="E26" s="7">
        <v>0</v>
      </c>
      <c r="F26" s="7">
        <v>3225.4466814682587</v>
      </c>
      <c r="G26" s="7">
        <v>200.0303199766817</v>
      </c>
      <c r="H26" s="7">
        <v>37.3740301582354</v>
      </c>
      <c r="I26" s="7">
        <v>1895.4039867348836</v>
      </c>
      <c r="J26" s="7">
        <v>245.47708400000002</v>
      </c>
      <c r="K26" s="7">
        <v>24306.89043187212</v>
      </c>
    </row>
    <row r="27" spans="1:11" ht="15.75" thickBot="1">
      <c r="A27" s="6">
        <v>2011</v>
      </c>
      <c r="B27" s="7">
        <v>8256.543529923805</v>
      </c>
      <c r="C27" s="7">
        <v>0</v>
      </c>
      <c r="D27" s="7">
        <v>10637.912649530446</v>
      </c>
      <c r="E27" s="7">
        <v>0</v>
      </c>
      <c r="F27" s="7">
        <v>3282.521930739432</v>
      </c>
      <c r="G27" s="7">
        <v>193.4211445020839</v>
      </c>
      <c r="H27" s="7">
        <v>52.36543773188464</v>
      </c>
      <c r="I27" s="7">
        <v>1906.0480113978242</v>
      </c>
      <c r="J27" s="7">
        <v>217.39872</v>
      </c>
      <c r="K27" s="7">
        <v>24546.211423825476</v>
      </c>
    </row>
    <row r="28" spans="1:11" ht="15.75" thickBot="1">
      <c r="A28" s="6">
        <v>2012</v>
      </c>
      <c r="B28" s="7">
        <v>8507.791534887125</v>
      </c>
      <c r="C28" s="7">
        <v>0</v>
      </c>
      <c r="D28" s="7">
        <v>11043.846692109195</v>
      </c>
      <c r="E28" s="7">
        <v>0</v>
      </c>
      <c r="F28" s="7">
        <v>3208.498885087518</v>
      </c>
      <c r="G28" s="7">
        <v>232.8796951018634</v>
      </c>
      <c r="H28" s="7">
        <v>147.12388226939652</v>
      </c>
      <c r="I28" s="7">
        <v>1708.8534445068526</v>
      </c>
      <c r="J28" s="7">
        <v>185.53064299999997</v>
      </c>
      <c r="K28" s="7">
        <v>25034.524776961945</v>
      </c>
    </row>
    <row r="29" spans="1:11" ht="15.75" thickBot="1">
      <c r="A29" s="6">
        <v>2013</v>
      </c>
      <c r="B29" s="7">
        <v>8307.791440655219</v>
      </c>
      <c r="C29" s="7">
        <v>0</v>
      </c>
      <c r="D29" s="7">
        <v>10460.137956221326</v>
      </c>
      <c r="E29" s="7">
        <v>0</v>
      </c>
      <c r="F29" s="7">
        <v>3474.571923522041</v>
      </c>
      <c r="G29" s="7">
        <v>280.94641385873496</v>
      </c>
      <c r="H29" s="7">
        <v>96.33253125659924</v>
      </c>
      <c r="I29" s="7">
        <v>1406.4837147559388</v>
      </c>
      <c r="J29" s="7">
        <v>138.01</v>
      </c>
      <c r="K29" s="7">
        <v>24164.273980269856</v>
      </c>
    </row>
    <row r="30" spans="1:11" ht="15.75" thickBot="1">
      <c r="A30" s="6">
        <v>2014</v>
      </c>
      <c r="B30" s="7">
        <v>8292.238202468594</v>
      </c>
      <c r="C30" s="7">
        <v>0</v>
      </c>
      <c r="D30" s="7">
        <v>11864.209396940656</v>
      </c>
      <c r="E30" s="7">
        <v>0</v>
      </c>
      <c r="F30" s="7">
        <v>3271.1043464188597</v>
      </c>
      <c r="G30" s="7">
        <v>253.23470301303027</v>
      </c>
      <c r="H30" s="7">
        <v>36.01855728713229</v>
      </c>
      <c r="I30" s="7">
        <v>1077.8609938386307</v>
      </c>
      <c r="J30" s="7">
        <v>144.81</v>
      </c>
      <c r="K30" s="7">
        <v>24939.476199966906</v>
      </c>
    </row>
    <row r="31" spans="1:11" ht="15.75" thickBot="1">
      <c r="A31" s="6">
        <v>2015</v>
      </c>
      <c r="B31" s="7">
        <v>8339.708493190794</v>
      </c>
      <c r="C31" s="7">
        <v>83.8735005293467</v>
      </c>
      <c r="D31" s="7">
        <v>11899.51994133657</v>
      </c>
      <c r="E31" s="7">
        <v>10.791667071166344</v>
      </c>
      <c r="F31" s="7">
        <v>3229.2730620147167</v>
      </c>
      <c r="G31" s="7">
        <v>197.8339525285606</v>
      </c>
      <c r="H31" s="7">
        <v>41.347045225600056</v>
      </c>
      <c r="I31" s="7">
        <v>1022.5122303255112</v>
      </c>
      <c r="J31" s="7">
        <v>139.4613771256967</v>
      </c>
      <c r="K31" s="7">
        <v>24869.65610174745</v>
      </c>
    </row>
    <row r="32" spans="1:11" ht="15.75" thickBot="1">
      <c r="A32" s="6">
        <v>2016</v>
      </c>
      <c r="B32" s="7">
        <v>8182.037384671646</v>
      </c>
      <c r="C32" s="7">
        <v>137.51030639674116</v>
      </c>
      <c r="D32" s="7">
        <v>11538.4977608118</v>
      </c>
      <c r="E32" s="7">
        <v>23.298871731336778</v>
      </c>
      <c r="F32" s="7">
        <v>3153.439757089925</v>
      </c>
      <c r="G32" s="7">
        <v>197.12392729472032</v>
      </c>
      <c r="H32" s="7">
        <v>40.49404671387677</v>
      </c>
      <c r="I32" s="7">
        <v>1070.8137654186532</v>
      </c>
      <c r="J32" s="7">
        <v>139.4613771256967</v>
      </c>
      <c r="K32" s="7">
        <v>24321.86801912632</v>
      </c>
    </row>
    <row r="33" spans="1:11" ht="15.75" thickBot="1">
      <c r="A33" s="6">
        <v>2017</v>
      </c>
      <c r="B33" s="7">
        <v>8333.220387330173</v>
      </c>
      <c r="C33" s="7">
        <v>175.77902555789316</v>
      </c>
      <c r="D33" s="7">
        <v>11513.130041981442</v>
      </c>
      <c r="E33" s="7">
        <v>43.3007829814113</v>
      </c>
      <c r="F33" s="7">
        <v>3128.9073857996013</v>
      </c>
      <c r="G33" s="7">
        <v>196.43367802814075</v>
      </c>
      <c r="H33" s="7">
        <v>40.575822482752415</v>
      </c>
      <c r="I33" s="7">
        <v>1106.3900266814103</v>
      </c>
      <c r="J33" s="7">
        <v>139.4613771256967</v>
      </c>
      <c r="K33" s="7">
        <v>24458.118719429214</v>
      </c>
    </row>
    <row r="34" spans="1:11" ht="15.75" thickBot="1">
      <c r="A34" s="6">
        <v>2018</v>
      </c>
      <c r="B34" s="7">
        <v>8487.610698627679</v>
      </c>
      <c r="C34" s="7">
        <v>215.29481434570408</v>
      </c>
      <c r="D34" s="7">
        <v>11697.38756573329</v>
      </c>
      <c r="E34" s="7">
        <v>64.30457653933541</v>
      </c>
      <c r="F34" s="7">
        <v>3148.0217169980583</v>
      </c>
      <c r="G34" s="7">
        <v>198.06354815568938</v>
      </c>
      <c r="H34" s="7">
        <v>41.054888044835494</v>
      </c>
      <c r="I34" s="7">
        <v>1135.3801659279834</v>
      </c>
      <c r="J34" s="7">
        <v>139.4613771256967</v>
      </c>
      <c r="K34" s="7">
        <v>24846.97996061323</v>
      </c>
    </row>
    <row r="35" spans="1:11" ht="15.75" thickBot="1">
      <c r="A35" s="6">
        <v>2019</v>
      </c>
      <c r="B35" s="7">
        <v>8667.72277115929</v>
      </c>
      <c r="C35" s="7">
        <v>260.40809974730695</v>
      </c>
      <c r="D35" s="7">
        <v>11908.056962159031</v>
      </c>
      <c r="E35" s="7">
        <v>90.21349550007051</v>
      </c>
      <c r="F35" s="7">
        <v>3154.979347066757</v>
      </c>
      <c r="G35" s="7">
        <v>199.13461136906372</v>
      </c>
      <c r="H35" s="7">
        <v>41.57388658316698</v>
      </c>
      <c r="I35" s="7">
        <v>1167.3750473734808</v>
      </c>
      <c r="J35" s="7">
        <v>139.4613771256967</v>
      </c>
      <c r="K35" s="7">
        <v>25278.304002836485</v>
      </c>
    </row>
    <row r="36" spans="1:11" ht="15.75" thickBot="1">
      <c r="A36" s="6">
        <v>2020</v>
      </c>
      <c r="B36" s="7">
        <v>8881.323500879538</v>
      </c>
      <c r="C36" s="7">
        <v>302.6213544008217</v>
      </c>
      <c r="D36" s="7">
        <v>12148.670348690563</v>
      </c>
      <c r="E36" s="7">
        <v>113.4156903707636</v>
      </c>
      <c r="F36" s="7">
        <v>3150.9085812415256</v>
      </c>
      <c r="G36" s="7">
        <v>199.31047458880076</v>
      </c>
      <c r="H36" s="7">
        <v>42.08803103360378</v>
      </c>
      <c r="I36" s="7">
        <v>1199.28824690683</v>
      </c>
      <c r="J36" s="7">
        <v>139.4613771256967</v>
      </c>
      <c r="K36" s="7">
        <v>25761.05056046656</v>
      </c>
    </row>
    <row r="37" spans="1:11" ht="15.75" thickBot="1">
      <c r="A37" s="6">
        <v>2021</v>
      </c>
      <c r="B37" s="7">
        <v>9083.76856501594</v>
      </c>
      <c r="C37" s="7">
        <v>347.5894062919621</v>
      </c>
      <c r="D37" s="7">
        <v>12389.937799945026</v>
      </c>
      <c r="E37" s="7">
        <v>137.45119010760516</v>
      </c>
      <c r="F37" s="7">
        <v>3149.070334349522</v>
      </c>
      <c r="G37" s="7">
        <v>199.26010180662996</v>
      </c>
      <c r="H37" s="7">
        <v>42.564442840751326</v>
      </c>
      <c r="I37" s="7">
        <v>1213.967723663134</v>
      </c>
      <c r="J37" s="7">
        <v>139.4613771256967</v>
      </c>
      <c r="K37" s="7">
        <v>26218.030344746698</v>
      </c>
    </row>
    <row r="38" spans="1:11" ht="15.75" thickBot="1">
      <c r="A38" s="6">
        <v>2022</v>
      </c>
      <c r="B38" s="7">
        <v>9307.528197072952</v>
      </c>
      <c r="C38" s="7">
        <v>394.9416019266931</v>
      </c>
      <c r="D38" s="7">
        <v>12635.530011194256</v>
      </c>
      <c r="E38" s="7">
        <v>162.38175947825923</v>
      </c>
      <c r="F38" s="7">
        <v>3151.0592571588477</v>
      </c>
      <c r="G38" s="7">
        <v>199.48006385722306</v>
      </c>
      <c r="H38" s="7">
        <v>42.98514238577635</v>
      </c>
      <c r="I38" s="7">
        <v>1229.871398668</v>
      </c>
      <c r="J38" s="7">
        <v>139.4613771256967</v>
      </c>
      <c r="K38" s="7">
        <v>26705.915447462754</v>
      </c>
    </row>
    <row r="39" spans="1:11" ht="15.75" thickBot="1">
      <c r="A39" s="6">
        <v>2023</v>
      </c>
      <c r="B39" s="7">
        <v>9536.385975715326</v>
      </c>
      <c r="C39" s="7">
        <v>445.3339035691321</v>
      </c>
      <c r="D39" s="7">
        <v>12816.16613213554</v>
      </c>
      <c r="E39" s="7">
        <v>188.3661880811695</v>
      </c>
      <c r="F39" s="7">
        <v>3163.208179018673</v>
      </c>
      <c r="G39" s="7">
        <v>200.24522163876335</v>
      </c>
      <c r="H39" s="7">
        <v>43.427623006095594</v>
      </c>
      <c r="I39" s="7">
        <v>1250.388308967201</v>
      </c>
      <c r="J39" s="7">
        <v>139.4613771256967</v>
      </c>
      <c r="K39" s="7">
        <v>27149.282817607294</v>
      </c>
    </row>
    <row r="40" spans="1:11" ht="15.75" thickBot="1">
      <c r="A40" s="6">
        <v>2024</v>
      </c>
      <c r="B40" s="7">
        <v>9779.07215068881</v>
      </c>
      <c r="C40" s="7">
        <v>493.7119677759645</v>
      </c>
      <c r="D40" s="7">
        <v>12975.17461286502</v>
      </c>
      <c r="E40" s="7">
        <v>212.1849703502009</v>
      </c>
      <c r="F40" s="7">
        <v>3168.61643314262</v>
      </c>
      <c r="G40" s="7">
        <v>200.7834451369166</v>
      </c>
      <c r="H40" s="7">
        <v>43.87057953817953</v>
      </c>
      <c r="I40" s="7">
        <v>1271.9487529580185</v>
      </c>
      <c r="J40" s="7">
        <v>139.4613771256967</v>
      </c>
      <c r="K40" s="7">
        <v>27578.927351455255</v>
      </c>
    </row>
    <row r="41" spans="1:11" ht="15.75" thickBot="1">
      <c r="A41" s="6">
        <v>2025</v>
      </c>
      <c r="B41" s="7">
        <v>10019.62458311056</v>
      </c>
      <c r="C41" s="7">
        <v>538.5883188648729</v>
      </c>
      <c r="D41" s="7">
        <v>13121.308075467907</v>
      </c>
      <c r="E41" s="7">
        <v>233.37818544790642</v>
      </c>
      <c r="F41" s="7">
        <v>3167.5838423096366</v>
      </c>
      <c r="G41" s="7">
        <v>200.91718581353632</v>
      </c>
      <c r="H41" s="7">
        <v>44.337205257061356</v>
      </c>
      <c r="I41" s="7">
        <v>1292.3989749294753</v>
      </c>
      <c r="J41" s="7">
        <v>139.4613771256967</v>
      </c>
      <c r="K41" s="7">
        <v>27985.63124401387</v>
      </c>
    </row>
    <row r="42" spans="1:11" ht="15.75" thickBot="1">
      <c r="A42" s="6">
        <v>2026</v>
      </c>
      <c r="B42" s="7">
        <v>10277.359420923383</v>
      </c>
      <c r="C42" s="7">
        <v>581.3933447479675</v>
      </c>
      <c r="D42" s="7">
        <v>13255.56508100366</v>
      </c>
      <c r="E42" s="7">
        <v>257.3749784738598</v>
      </c>
      <c r="F42" s="7">
        <v>3167.6343483840615</v>
      </c>
      <c r="G42" s="7">
        <v>200.8201551677252</v>
      </c>
      <c r="H42" s="7">
        <v>44.80837764578262</v>
      </c>
      <c r="I42" s="7">
        <v>1312.5793013216712</v>
      </c>
      <c r="J42" s="7">
        <v>139.4613771256967</v>
      </c>
      <c r="K42" s="7">
        <v>28398.22806157198</v>
      </c>
    </row>
    <row r="43" spans="1:11" ht="15.75" thickBot="1">
      <c r="A43" s="6">
        <v>2027</v>
      </c>
      <c r="B43" s="7">
        <v>10537.459120258161</v>
      </c>
      <c r="C43" s="7">
        <v>623.4960168674437</v>
      </c>
      <c r="D43" s="7">
        <v>13367.608603551478</v>
      </c>
      <c r="E43" s="7">
        <v>277.83174740623184</v>
      </c>
      <c r="F43" s="7">
        <v>3170.219131947682</v>
      </c>
      <c r="G43" s="7">
        <v>200.80351167377898</v>
      </c>
      <c r="H43" s="7">
        <v>45.265992091419555</v>
      </c>
      <c r="I43" s="7">
        <v>1332.1011660663132</v>
      </c>
      <c r="J43" s="7">
        <v>139.4613771256967</v>
      </c>
      <c r="K43" s="7">
        <v>28792.918902714526</v>
      </c>
    </row>
    <row r="44" spans="1:11" ht="15.75" thickBot="1">
      <c r="A44" s="6">
        <v>2028</v>
      </c>
      <c r="B44" s="7">
        <v>10795.56815891638</v>
      </c>
      <c r="C44" s="7">
        <v>665.3989251679752</v>
      </c>
      <c r="D44" s="7">
        <v>13461.509850767941</v>
      </c>
      <c r="E44" s="7">
        <v>297.4723643141912</v>
      </c>
      <c r="F44" s="7">
        <v>3178.181556866559</v>
      </c>
      <c r="G44" s="7">
        <v>200.98917226832523</v>
      </c>
      <c r="H44" s="7">
        <v>45.694895885917674</v>
      </c>
      <c r="I44" s="7">
        <v>1353.8372468259076</v>
      </c>
      <c r="J44" s="7">
        <v>139.4613771256967</v>
      </c>
      <c r="K44" s="7">
        <v>29175.242258656726</v>
      </c>
    </row>
    <row r="45" spans="1:11" ht="15">
      <c r="A45" s="33" t="s">
        <v>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3.5" customHeight="1">
      <c r="A46" s="33" t="s">
        <v>22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3.5" customHeight="1">
      <c r="A47" s="33" t="s">
        <v>23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ht="13.5" customHeight="1">
      <c r="A48" s="4"/>
    </row>
    <row r="49" spans="1:11" ht="15.75">
      <c r="A49" s="30" t="s">
        <v>24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5">
      <c r="A50" s="8" t="s">
        <v>25</v>
      </c>
      <c r="B50" s="12">
        <f>EXP((LN(B16/B6)/10))-1</f>
        <v>0.009714651130625862</v>
      </c>
      <c r="C50" s="13" t="s">
        <v>59</v>
      </c>
      <c r="D50" s="12">
        <f>EXP((LN(D16/D6)/10))-1</f>
        <v>0.00483880229299527</v>
      </c>
      <c r="E50" s="13" t="s">
        <v>59</v>
      </c>
      <c r="F50" s="12">
        <f aca="true" t="shared" si="0" ref="F50:K50">EXP((LN(F16/F6)/10))-1</f>
        <v>-0.017460574131436313</v>
      </c>
      <c r="G50" s="12">
        <f t="shared" si="0"/>
        <v>0.01568877461666096</v>
      </c>
      <c r="H50" s="12">
        <f t="shared" si="0"/>
        <v>0.019518608328435105</v>
      </c>
      <c r="I50" s="12">
        <f t="shared" si="0"/>
        <v>0.027707912613170294</v>
      </c>
      <c r="J50" s="12">
        <f t="shared" si="0"/>
        <v>-0.003813401483094614</v>
      </c>
      <c r="K50" s="12">
        <f t="shared" si="0"/>
        <v>0.004157840585798711</v>
      </c>
    </row>
    <row r="51" spans="1:11" ht="15">
      <c r="A51" s="8" t="s">
        <v>26</v>
      </c>
      <c r="B51" s="12">
        <f>EXP((LN(B31/B16)/15))-1</f>
        <v>0.006842914456790972</v>
      </c>
      <c r="C51" s="13" t="s">
        <v>59</v>
      </c>
      <c r="D51" s="12">
        <f>EXP((LN(D31/D16)/15))-1</f>
        <v>0.008196789284876216</v>
      </c>
      <c r="E51" s="13" t="s">
        <v>59</v>
      </c>
      <c r="F51" s="12">
        <f aca="true" t="shared" si="1" ref="F51:K51">EXP((LN(F31/F16)/15))-1</f>
        <v>-0.005913632275241665</v>
      </c>
      <c r="G51" s="12">
        <f t="shared" si="1"/>
        <v>-0.018535471337443044</v>
      </c>
      <c r="H51" s="12">
        <f t="shared" si="1"/>
        <v>-0.0962675530913123</v>
      </c>
      <c r="I51" s="12">
        <f t="shared" si="1"/>
        <v>-0.033220077929240976</v>
      </c>
      <c r="J51" s="12">
        <f t="shared" si="1"/>
        <v>-0.04521817466224498</v>
      </c>
      <c r="K51" s="12">
        <f t="shared" si="1"/>
        <v>0.0023375081028476075</v>
      </c>
    </row>
    <row r="52" spans="1:11" ht="15">
      <c r="A52" s="8" t="s">
        <v>27</v>
      </c>
      <c r="B52" s="12">
        <f aca="true" t="shared" si="2" ref="B52:K52">EXP((LN(B36/B31)/5))-1</f>
        <v>0.01266398277095715</v>
      </c>
      <c r="C52" s="12">
        <f t="shared" si="2"/>
        <v>0.29257264413614315</v>
      </c>
      <c r="D52" s="12">
        <f t="shared" si="2"/>
        <v>0.00415293347464285</v>
      </c>
      <c r="E52" s="12">
        <f t="shared" si="2"/>
        <v>0.6007257100395202</v>
      </c>
      <c r="F52" s="12">
        <f t="shared" si="2"/>
        <v>-0.004901190569518432</v>
      </c>
      <c r="G52" s="12">
        <f t="shared" si="2"/>
        <v>0.001488251843405397</v>
      </c>
      <c r="H52" s="12">
        <f t="shared" si="2"/>
        <v>0.0035588056698783177</v>
      </c>
      <c r="I52" s="12">
        <f t="shared" si="2"/>
        <v>0.03240717290744133</v>
      </c>
      <c r="J52" s="12">
        <f t="shared" si="2"/>
        <v>0</v>
      </c>
      <c r="K52" s="12">
        <f t="shared" si="2"/>
        <v>0.007067911240962177</v>
      </c>
    </row>
    <row r="53" spans="1:11" ht="15">
      <c r="A53" s="8" t="s">
        <v>58</v>
      </c>
      <c r="B53" s="12">
        <f aca="true" t="shared" si="3" ref="B53:K53">EXP((LN(B44/B31)/13))-1</f>
        <v>0.020052827677978335</v>
      </c>
      <c r="C53" s="12">
        <f t="shared" si="3"/>
        <v>0.17270567031362782</v>
      </c>
      <c r="D53" s="12">
        <f t="shared" si="3"/>
        <v>0.009532566127785858</v>
      </c>
      <c r="E53" s="12">
        <f t="shared" si="3"/>
        <v>0.29061520077833225</v>
      </c>
      <c r="F53" s="12">
        <f t="shared" si="3"/>
        <v>-0.0012260061425644064</v>
      </c>
      <c r="G53" s="12">
        <f t="shared" si="3"/>
        <v>0.0012178934950131115</v>
      </c>
      <c r="H53" s="12">
        <f t="shared" si="3"/>
        <v>0.007720856587175584</v>
      </c>
      <c r="I53" s="12">
        <f t="shared" si="3"/>
        <v>0.021825567529146772</v>
      </c>
      <c r="J53" s="12">
        <f t="shared" si="3"/>
        <v>0</v>
      </c>
      <c r="K53" s="12">
        <f t="shared" si="3"/>
        <v>0.012358204780492654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</row>
    <row r="2" spans="1:11" ht="15.75" customHeight="1">
      <c r="A2" s="32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9" ht="15.75" customHeight="1">
      <c r="A3" s="31" t="s">
        <v>29</v>
      </c>
      <c r="B3" s="31"/>
      <c r="C3" s="31"/>
      <c r="D3" s="31"/>
      <c r="E3" s="31"/>
      <c r="F3" s="31"/>
      <c r="G3" s="31"/>
      <c r="H3" s="31"/>
      <c r="I3" s="31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30</v>
      </c>
    </row>
    <row r="6" spans="1:9" ht="15.75" thickBot="1">
      <c r="A6" s="6">
        <v>1990</v>
      </c>
      <c r="B6" s="7">
        <v>6835</v>
      </c>
      <c r="C6" s="7">
        <v>10004.2926171643</v>
      </c>
      <c r="D6" s="7">
        <v>3365.7433418845976</v>
      </c>
      <c r="E6" s="7">
        <v>224.16880518</v>
      </c>
      <c r="F6" s="7">
        <v>155.558871</v>
      </c>
      <c r="G6" s="7">
        <v>1291.3892631889835</v>
      </c>
      <c r="H6" s="7">
        <v>290.058</v>
      </c>
      <c r="I6" s="7">
        <v>22166.21089841788</v>
      </c>
    </row>
    <row r="7" spans="1:9" ht="15.75" thickBot="1">
      <c r="A7" s="6">
        <v>1991</v>
      </c>
      <c r="B7" s="7">
        <v>6619.912015999999</v>
      </c>
      <c r="C7" s="7">
        <v>9736.09421321081</v>
      </c>
      <c r="D7" s="7">
        <v>3090.0763016973706</v>
      </c>
      <c r="E7" s="7">
        <v>232.318034128</v>
      </c>
      <c r="F7" s="7">
        <v>133.26826299999996</v>
      </c>
      <c r="G7" s="7">
        <v>1264.4851462710249</v>
      </c>
      <c r="H7" s="7">
        <v>291.994</v>
      </c>
      <c r="I7" s="7">
        <v>21368.147974307205</v>
      </c>
    </row>
    <row r="8" spans="1:9" ht="15.75" thickBot="1">
      <c r="A8" s="6">
        <v>1992</v>
      </c>
      <c r="B8" s="7">
        <v>6202.474</v>
      </c>
      <c r="C8" s="7">
        <v>10477.743215808716</v>
      </c>
      <c r="D8" s="7">
        <v>3107.6453350474458</v>
      </c>
      <c r="E8" s="7">
        <v>212.40008255968593</v>
      </c>
      <c r="F8" s="7">
        <v>160.0833466097078</v>
      </c>
      <c r="G8" s="7">
        <v>1359.4800495410202</v>
      </c>
      <c r="H8" s="7">
        <v>299.9579704334267</v>
      </c>
      <c r="I8" s="7">
        <v>21819.784000000007</v>
      </c>
    </row>
    <row r="9" spans="1:9" ht="15.75" thickBot="1">
      <c r="A9" s="6">
        <v>1993</v>
      </c>
      <c r="B9" s="7">
        <v>5929.489</v>
      </c>
      <c r="C9" s="7">
        <v>10354.544976800702</v>
      </c>
      <c r="D9" s="7">
        <v>2798.932144742297</v>
      </c>
      <c r="E9" s="7">
        <v>205.42416503897502</v>
      </c>
      <c r="F9" s="7">
        <v>134.214695856912</v>
      </c>
      <c r="G9" s="7">
        <v>1415.1164622862584</v>
      </c>
      <c r="H9" s="7">
        <v>298.83555527485123</v>
      </c>
      <c r="I9" s="7">
        <v>21136.557</v>
      </c>
    </row>
    <row r="10" spans="1:9" ht="15.75" thickBot="1">
      <c r="A10" s="6">
        <v>1994</v>
      </c>
      <c r="B10" s="7">
        <v>5936.741999999999</v>
      </c>
      <c r="C10" s="7">
        <v>9745.256952596957</v>
      </c>
      <c r="D10" s="7">
        <v>2566.7516946710816</v>
      </c>
      <c r="E10" s="7">
        <v>235.13981151813414</v>
      </c>
      <c r="F10" s="7">
        <v>171.0162214266166</v>
      </c>
      <c r="G10" s="7">
        <v>1433.6401621368623</v>
      </c>
      <c r="H10" s="7">
        <v>309.0471576503473</v>
      </c>
      <c r="I10" s="7">
        <v>20397.593999999997</v>
      </c>
    </row>
    <row r="11" spans="1:9" ht="15.75" thickBot="1">
      <c r="A11" s="6">
        <v>1995</v>
      </c>
      <c r="B11" s="7">
        <v>6768</v>
      </c>
      <c r="C11" s="7">
        <v>9521.267335752185</v>
      </c>
      <c r="D11" s="7">
        <v>2393.1791607799805</v>
      </c>
      <c r="E11" s="7">
        <v>320.4705695567908</v>
      </c>
      <c r="F11" s="7">
        <v>140.2620995843266</v>
      </c>
      <c r="G11" s="7">
        <v>1377.8122166508501</v>
      </c>
      <c r="H11" s="7">
        <v>290.0086176758731</v>
      </c>
      <c r="I11" s="7">
        <v>20811.000000000007</v>
      </c>
    </row>
    <row r="12" spans="1:9" ht="15.75" thickBot="1">
      <c r="A12" s="6">
        <v>1996</v>
      </c>
      <c r="B12" s="7">
        <v>6054.142</v>
      </c>
      <c r="C12" s="7">
        <v>10159.86167506547</v>
      </c>
      <c r="D12" s="7">
        <v>2686.6946310865133</v>
      </c>
      <c r="E12" s="7">
        <v>356.31699579073177</v>
      </c>
      <c r="F12" s="7">
        <v>188.04564961608762</v>
      </c>
      <c r="G12" s="7">
        <v>1583.9240303398346</v>
      </c>
      <c r="H12" s="7">
        <v>312.9680181013648</v>
      </c>
      <c r="I12" s="7">
        <v>21341.953</v>
      </c>
    </row>
    <row r="13" spans="1:9" ht="15.75" thickBot="1">
      <c r="A13" s="6">
        <v>1997</v>
      </c>
      <c r="B13" s="7">
        <v>7104</v>
      </c>
      <c r="C13" s="7">
        <v>9911.664305472515</v>
      </c>
      <c r="D13" s="7">
        <v>2412.5625654895434</v>
      </c>
      <c r="E13" s="7">
        <v>318.922964989368</v>
      </c>
      <c r="F13" s="7">
        <v>182.15874144612056</v>
      </c>
      <c r="G13" s="7">
        <v>1571.695551872187</v>
      </c>
      <c r="H13" s="7">
        <v>300.9958707302639</v>
      </c>
      <c r="I13" s="7">
        <v>21802</v>
      </c>
    </row>
    <row r="14" spans="1:9" ht="15.75" thickBot="1">
      <c r="A14" s="6">
        <v>1998</v>
      </c>
      <c r="B14" s="7">
        <v>6471.308999999999</v>
      </c>
      <c r="C14" s="7">
        <v>10270.733202952293</v>
      </c>
      <c r="D14" s="7">
        <v>2536.2447427739935</v>
      </c>
      <c r="E14" s="7">
        <v>324.491289587074</v>
      </c>
      <c r="F14" s="7">
        <v>185.93253018245525</v>
      </c>
      <c r="G14" s="7">
        <v>1588.6138642310475</v>
      </c>
      <c r="H14" s="7">
        <v>318.6833702731376</v>
      </c>
      <c r="I14" s="7">
        <v>21696.008</v>
      </c>
    </row>
    <row r="15" spans="1:9" ht="15.75" thickBot="1">
      <c r="A15" s="6">
        <v>1999</v>
      </c>
      <c r="B15" s="7">
        <v>7139.000000000022</v>
      </c>
      <c r="C15" s="7">
        <v>9955.949794947765</v>
      </c>
      <c r="D15" s="7">
        <v>2369.971194824869</v>
      </c>
      <c r="E15" s="7">
        <v>272.2707427132246</v>
      </c>
      <c r="F15" s="7">
        <v>230.4416528415438</v>
      </c>
      <c r="G15" s="7">
        <v>1593.5712950468483</v>
      </c>
      <c r="H15" s="7">
        <v>293.79531962581706</v>
      </c>
      <c r="I15" s="7">
        <v>21855.000000000087</v>
      </c>
    </row>
    <row r="16" spans="1:9" ht="15.75" thickBot="1">
      <c r="A16" s="6">
        <v>2000</v>
      </c>
      <c r="B16" s="7">
        <v>7528.589675921864</v>
      </c>
      <c r="C16" s="7">
        <v>10287.675891681061</v>
      </c>
      <c r="D16" s="7">
        <v>2619.5592783773873</v>
      </c>
      <c r="E16" s="7">
        <v>261.92786539457495</v>
      </c>
      <c r="F16" s="7">
        <v>188.73235198385518</v>
      </c>
      <c r="G16" s="7">
        <v>1697.282659641256</v>
      </c>
      <c r="H16" s="7">
        <v>279.18481799999995</v>
      </c>
      <c r="I16" s="7">
        <v>22862.952541000002</v>
      </c>
    </row>
    <row r="17" spans="1:9" ht="15.75" thickBot="1">
      <c r="A17" s="6">
        <v>2001</v>
      </c>
      <c r="B17" s="7">
        <v>7328.136501331617</v>
      </c>
      <c r="C17" s="7">
        <v>9787.351125328405</v>
      </c>
      <c r="D17" s="7">
        <v>2753.9920678069393</v>
      </c>
      <c r="E17" s="7">
        <v>297.11158580997943</v>
      </c>
      <c r="F17" s="7">
        <v>193.31790528458174</v>
      </c>
      <c r="G17" s="7">
        <v>1716.204728438483</v>
      </c>
      <c r="H17" s="7">
        <v>297.34338899999995</v>
      </c>
      <c r="I17" s="7">
        <v>22373.457303000007</v>
      </c>
    </row>
    <row r="18" spans="1:9" ht="15.75" thickBot="1">
      <c r="A18" s="6">
        <v>2002</v>
      </c>
      <c r="B18" s="7">
        <v>7359.544317773554</v>
      </c>
      <c r="C18" s="7">
        <v>9952.158350003498</v>
      </c>
      <c r="D18" s="7">
        <v>2566.198512493589</v>
      </c>
      <c r="E18" s="7">
        <v>243.13022778441692</v>
      </c>
      <c r="F18" s="7">
        <v>163.17323711406002</v>
      </c>
      <c r="G18" s="7">
        <v>1720.5613498308815</v>
      </c>
      <c r="H18" s="7">
        <v>285.69599999999997</v>
      </c>
      <c r="I18" s="7">
        <v>22290.461995</v>
      </c>
    </row>
    <row r="19" spans="1:9" ht="15.75" thickBot="1">
      <c r="A19" s="6">
        <v>2003</v>
      </c>
      <c r="B19" s="7">
        <v>7807.147024970744</v>
      </c>
      <c r="C19" s="7">
        <v>10205.189030009204</v>
      </c>
      <c r="D19" s="7">
        <v>2620.1773289333746</v>
      </c>
      <c r="E19" s="7">
        <v>234.7244078556593</v>
      </c>
      <c r="F19" s="7">
        <v>162.67978443703043</v>
      </c>
      <c r="G19" s="7">
        <v>1709.2674417939954</v>
      </c>
      <c r="H19" s="7">
        <v>304.90434799999997</v>
      </c>
      <c r="I19" s="7">
        <v>23044.089366000007</v>
      </c>
    </row>
    <row r="20" spans="1:9" ht="15.75" thickBot="1">
      <c r="A20" s="6">
        <v>2004</v>
      </c>
      <c r="B20" s="7">
        <v>7946.273766624827</v>
      </c>
      <c r="C20" s="7">
        <v>10655.321355050732</v>
      </c>
      <c r="D20" s="7">
        <v>2514.567028005367</v>
      </c>
      <c r="E20" s="7">
        <v>288.4268231307033</v>
      </c>
      <c r="F20" s="7">
        <v>217.06740015784692</v>
      </c>
      <c r="G20" s="7">
        <v>1435.1588606405278</v>
      </c>
      <c r="H20" s="7">
        <v>293.38647282000005</v>
      </c>
      <c r="I20" s="7">
        <v>23350.20170643</v>
      </c>
    </row>
    <row r="21" spans="1:9" ht="15.75" thickBot="1">
      <c r="A21" s="6">
        <v>2005</v>
      </c>
      <c r="B21" s="7">
        <v>7959.454198103672</v>
      </c>
      <c r="C21" s="7">
        <v>10702.775419070796</v>
      </c>
      <c r="D21" s="7">
        <v>2620.658987642096</v>
      </c>
      <c r="E21" s="7">
        <v>189.38405903586104</v>
      </c>
      <c r="F21" s="7">
        <v>159.60297794255996</v>
      </c>
      <c r="G21" s="7">
        <v>1474.7298714850306</v>
      </c>
      <c r="H21" s="7">
        <v>294.81028395</v>
      </c>
      <c r="I21" s="7">
        <v>23401.415797230016</v>
      </c>
    </row>
    <row r="22" spans="1:9" ht="15.75" thickBot="1">
      <c r="A22" s="6">
        <v>2006</v>
      </c>
      <c r="B22" s="7">
        <v>8467</v>
      </c>
      <c r="C22" s="7">
        <v>10986.20721774454</v>
      </c>
      <c r="D22" s="7">
        <v>2657.0852892226458</v>
      </c>
      <c r="E22" s="7">
        <v>183.98775458888232</v>
      </c>
      <c r="F22" s="7">
        <v>159.51760162343547</v>
      </c>
      <c r="G22" s="7">
        <v>1561.1439967853876</v>
      </c>
      <c r="H22" s="7">
        <v>298.058140035111</v>
      </c>
      <c r="I22" s="7">
        <v>24313.000000000004</v>
      </c>
    </row>
    <row r="23" spans="1:9" ht="15.75" thickBot="1">
      <c r="A23" s="6">
        <v>2007</v>
      </c>
      <c r="B23" s="7">
        <v>8421.153570874312</v>
      </c>
      <c r="C23" s="7">
        <v>10949.965808077737</v>
      </c>
      <c r="D23" s="7">
        <v>2738.177346205506</v>
      </c>
      <c r="E23" s="7">
        <v>178.41590105443868</v>
      </c>
      <c r="F23" s="7">
        <v>174.39702502357943</v>
      </c>
      <c r="G23" s="7">
        <v>1557.5456153644272</v>
      </c>
      <c r="H23" s="7">
        <v>297.63503529999997</v>
      </c>
      <c r="I23" s="7">
        <v>24317.290301900004</v>
      </c>
    </row>
    <row r="24" spans="1:9" ht="15.75" thickBot="1">
      <c r="A24" s="6">
        <v>2008</v>
      </c>
      <c r="B24" s="7">
        <v>8721.664361197447</v>
      </c>
      <c r="C24" s="7">
        <v>11094.84552357607</v>
      </c>
      <c r="D24" s="7">
        <v>2777.681879537639</v>
      </c>
      <c r="E24" s="7">
        <v>178.66612586451896</v>
      </c>
      <c r="F24" s="7">
        <v>174.64161343866564</v>
      </c>
      <c r="G24" s="7">
        <v>1579.148232085654</v>
      </c>
      <c r="H24" s="7">
        <v>312.4315529</v>
      </c>
      <c r="I24" s="7">
        <v>24839.079288599994</v>
      </c>
    </row>
    <row r="25" spans="1:9" ht="15.75" thickBot="1">
      <c r="A25" s="6">
        <v>2009</v>
      </c>
      <c r="B25" s="7">
        <v>8424.119904672345</v>
      </c>
      <c r="C25" s="7">
        <v>10618.617633956897</v>
      </c>
      <c r="D25" s="7">
        <v>2360.1813520662</v>
      </c>
      <c r="E25" s="7">
        <v>197.54041488808454</v>
      </c>
      <c r="F25" s="7">
        <v>35.8443836083367</v>
      </c>
      <c r="G25" s="7">
        <v>1861.941908498135</v>
      </c>
      <c r="H25" s="7">
        <v>288.526701</v>
      </c>
      <c r="I25" s="7">
        <v>23786.772298689997</v>
      </c>
    </row>
    <row r="26" spans="1:9" ht="15.75" thickBot="1">
      <c r="A26" s="6">
        <v>2010</v>
      </c>
      <c r="B26" s="7">
        <v>8040.031054543071</v>
      </c>
      <c r="C26" s="7">
        <v>10285.872175243581</v>
      </c>
      <c r="D26" s="7">
        <v>2239.0333754680646</v>
      </c>
      <c r="E26" s="7">
        <v>197.92539583611273</v>
      </c>
      <c r="F26" s="7">
        <v>37.3740301582354</v>
      </c>
      <c r="G26" s="7">
        <v>1892.2316073609302</v>
      </c>
      <c r="H26" s="7">
        <v>245.47708400000002</v>
      </c>
      <c r="I26" s="7">
        <v>22937.94472260999</v>
      </c>
    </row>
    <row r="27" spans="1:9" ht="15.75" thickBot="1">
      <c r="A27" s="6">
        <v>2011</v>
      </c>
      <c r="B27" s="7">
        <v>8218.369876482227</v>
      </c>
      <c r="C27" s="7">
        <v>10300.029954190664</v>
      </c>
      <c r="D27" s="7">
        <v>2272.61341779924</v>
      </c>
      <c r="E27" s="7">
        <v>191.3372696029206</v>
      </c>
      <c r="F27" s="7">
        <v>52.36543773188464</v>
      </c>
      <c r="G27" s="7">
        <v>1902.9073558176103</v>
      </c>
      <c r="H27" s="7">
        <v>217.39872</v>
      </c>
      <c r="I27" s="7">
        <v>23155.022031624547</v>
      </c>
    </row>
    <row r="28" spans="1:9" ht="15.75" thickBot="1">
      <c r="A28" s="6">
        <v>2012</v>
      </c>
      <c r="B28" s="7">
        <v>8453.17908020155</v>
      </c>
      <c r="C28" s="7">
        <v>10668.704046135472</v>
      </c>
      <c r="D28" s="7">
        <v>2215.104797276728</v>
      </c>
      <c r="E28" s="7">
        <v>230.81665895169175</v>
      </c>
      <c r="F28" s="7">
        <v>147.12388226939652</v>
      </c>
      <c r="G28" s="7">
        <v>1705.744195482441</v>
      </c>
      <c r="H28" s="7">
        <v>185.53064299999997</v>
      </c>
      <c r="I28" s="7">
        <v>23606.203303317274</v>
      </c>
    </row>
    <row r="29" spans="1:9" ht="15.75" thickBot="1">
      <c r="A29" s="6">
        <v>2013</v>
      </c>
      <c r="B29" s="7">
        <v>8226.69377301763</v>
      </c>
      <c r="C29" s="7">
        <v>10081.39562050913</v>
      </c>
      <c r="D29" s="7">
        <v>2426.1668965893587</v>
      </c>
      <c r="E29" s="7">
        <v>278.904008070065</v>
      </c>
      <c r="F29" s="7">
        <v>96.33253125659924</v>
      </c>
      <c r="G29" s="7">
        <v>1403.4055582217711</v>
      </c>
      <c r="H29" s="7">
        <v>138.01</v>
      </c>
      <c r="I29" s="7">
        <v>22650.908387664553</v>
      </c>
    </row>
    <row r="30" spans="1:9" ht="15.75" thickBot="1">
      <c r="A30" s="6">
        <v>2014</v>
      </c>
      <c r="B30" s="7">
        <v>8178.563674000003</v>
      </c>
      <c r="C30" s="7">
        <v>11467.496419822319</v>
      </c>
      <c r="D30" s="7">
        <v>2309.0570197555044</v>
      </c>
      <c r="E30" s="7">
        <v>251.212721282247</v>
      </c>
      <c r="F30" s="7">
        <v>36.01855728713229</v>
      </c>
      <c r="G30" s="7">
        <v>1074.813618869805</v>
      </c>
      <c r="H30" s="7">
        <v>144.81</v>
      </c>
      <c r="I30" s="7">
        <v>23461.972011017013</v>
      </c>
    </row>
    <row r="31" spans="1:9" ht="15.75" thickBot="1">
      <c r="A31" s="6">
        <v>2015</v>
      </c>
      <c r="B31" s="7">
        <v>8185.567324219564</v>
      </c>
      <c r="C31" s="7">
        <v>11485.925738681279</v>
      </c>
      <c r="D31" s="7">
        <v>2275.630078617995</v>
      </c>
      <c r="E31" s="7">
        <v>195.83219061508515</v>
      </c>
      <c r="F31" s="7">
        <v>41.347045225600056</v>
      </c>
      <c r="G31" s="7">
        <v>1019.4953291063734</v>
      </c>
      <c r="H31" s="7">
        <v>139.4613771256967</v>
      </c>
      <c r="I31" s="7">
        <v>23343.259083591594</v>
      </c>
    </row>
    <row r="32" spans="1:9" ht="15.75" thickBot="1">
      <c r="A32" s="6">
        <v>2016</v>
      </c>
      <c r="B32" s="7">
        <v>7978.27130412741</v>
      </c>
      <c r="C32" s="7">
        <v>11022.687225753163</v>
      </c>
      <c r="D32" s="7">
        <v>2193.0252435271705</v>
      </c>
      <c r="E32" s="7">
        <v>195.14218300037965</v>
      </c>
      <c r="F32" s="7">
        <v>40.49404671387677</v>
      </c>
      <c r="G32" s="7">
        <v>1051.491385211707</v>
      </c>
      <c r="H32" s="7">
        <v>139.4613771256967</v>
      </c>
      <c r="I32" s="7">
        <v>22620.572765459405</v>
      </c>
    </row>
    <row r="33" spans="1:9" ht="15.75" thickBot="1">
      <c r="A33" s="6">
        <v>2017</v>
      </c>
      <c r="B33" s="7">
        <v>8077.122384846691</v>
      </c>
      <c r="C33" s="7">
        <v>10961.359061300538</v>
      </c>
      <c r="D33" s="7">
        <v>1948.5328141724742</v>
      </c>
      <c r="E33" s="7">
        <v>194.47175117674348</v>
      </c>
      <c r="F33" s="7">
        <v>40.575822482752415</v>
      </c>
      <c r="G33" s="7">
        <v>870.0469466765335</v>
      </c>
      <c r="H33" s="7">
        <v>139.4613771256967</v>
      </c>
      <c r="I33" s="7">
        <v>22231.570157781425</v>
      </c>
    </row>
    <row r="34" spans="1:10" ht="15.75" thickBot="1">
      <c r="A34" s="6">
        <v>2018</v>
      </c>
      <c r="B34" s="7">
        <v>8176.8758430491325</v>
      </c>
      <c r="C34" s="7">
        <v>11126.245738490521</v>
      </c>
      <c r="D34" s="7">
        <v>1969.9494510872025</v>
      </c>
      <c r="E34" s="7">
        <v>196.1212405728061</v>
      </c>
      <c r="F34" s="7">
        <v>41.054888044835494</v>
      </c>
      <c r="G34" s="7">
        <v>901.4005167231553</v>
      </c>
      <c r="H34" s="7">
        <v>139.4613771256967</v>
      </c>
      <c r="I34" s="7">
        <v>22551.109055093344</v>
      </c>
      <c r="J34" s="14"/>
    </row>
    <row r="35" spans="1:9" ht="15.75" thickBot="1">
      <c r="A35" s="6">
        <v>2019</v>
      </c>
      <c r="B35" s="7">
        <v>8297.27016615723</v>
      </c>
      <c r="C35" s="7">
        <v>11316.476087787767</v>
      </c>
      <c r="D35" s="7">
        <v>1979.1863638150096</v>
      </c>
      <c r="E35" s="7">
        <v>197.21172686200927</v>
      </c>
      <c r="F35" s="7">
        <v>41.57388658316698</v>
      </c>
      <c r="G35" s="7">
        <v>935.735194660701</v>
      </c>
      <c r="H35" s="7">
        <v>139.4613771256967</v>
      </c>
      <c r="I35" s="7">
        <v>22906.91480299158</v>
      </c>
    </row>
    <row r="36" spans="1:9" ht="15.75" thickBot="1">
      <c r="A36" s="6">
        <v>2020</v>
      </c>
      <c r="B36" s="7">
        <v>8451.405133421855</v>
      </c>
      <c r="C36" s="7">
        <v>11534.927858645546</v>
      </c>
      <c r="D36" s="7">
        <v>1977.3720878222946</v>
      </c>
      <c r="E36" s="7">
        <v>197.40681892681684</v>
      </c>
      <c r="F36" s="7">
        <v>42.08803103360378</v>
      </c>
      <c r="G36" s="7">
        <v>969.9647927211779</v>
      </c>
      <c r="H36" s="7">
        <v>139.4613771256967</v>
      </c>
      <c r="I36" s="7">
        <v>23312.626099696994</v>
      </c>
    </row>
    <row r="37" spans="1:9" ht="15.75" thickBot="1">
      <c r="A37" s="6">
        <v>2021</v>
      </c>
      <c r="B37" s="7">
        <v>8594.64781925261</v>
      </c>
      <c r="C37" s="7">
        <v>11753.216825966912</v>
      </c>
      <c r="D37" s="7">
        <v>1977.7677658644873</v>
      </c>
      <c r="E37" s="7">
        <v>197.3754827012659</v>
      </c>
      <c r="F37" s="7">
        <v>42.564442840751326</v>
      </c>
      <c r="G37" s="7">
        <v>986.937504019338</v>
      </c>
      <c r="H37" s="7">
        <v>139.4613771256967</v>
      </c>
      <c r="I37" s="7">
        <v>23691.971217771057</v>
      </c>
    </row>
    <row r="38" spans="1:9" ht="15.75" thickBot="1">
      <c r="A38" s="6">
        <v>2022</v>
      </c>
      <c r="B38" s="7">
        <v>8760.315150257342</v>
      </c>
      <c r="C38" s="7">
        <v>11975.03854033465</v>
      </c>
      <c r="D38" s="7">
        <v>1981.9682743586654</v>
      </c>
      <c r="E38" s="7">
        <v>197.61429094291262</v>
      </c>
      <c r="F38" s="7">
        <v>42.98514238577635</v>
      </c>
      <c r="G38" s="7">
        <v>1005.1114812206421</v>
      </c>
      <c r="H38" s="7">
        <v>139.4613771256967</v>
      </c>
      <c r="I38" s="7">
        <v>24102.494256625687</v>
      </c>
    </row>
    <row r="39" spans="1:9" ht="15.75" thickBot="1">
      <c r="A39" s="6">
        <v>2023</v>
      </c>
      <c r="B39" s="7">
        <v>8934.89949276634</v>
      </c>
      <c r="C39" s="7">
        <v>12131.050802839274</v>
      </c>
      <c r="D39" s="7">
        <v>1996.3066660464851</v>
      </c>
      <c r="E39" s="7">
        <v>198.39810645359603</v>
      </c>
      <c r="F39" s="7">
        <v>43.427623006095594</v>
      </c>
      <c r="G39" s="7">
        <v>1027.8759906943171</v>
      </c>
      <c r="H39" s="7">
        <v>139.4613771256967</v>
      </c>
      <c r="I39" s="7">
        <v>24471.420058931802</v>
      </c>
    </row>
    <row r="40" spans="1:9" ht="15.75" thickBot="1">
      <c r="A40" s="6">
        <v>2024</v>
      </c>
      <c r="B40" s="7">
        <v>9127.909057117067</v>
      </c>
      <c r="C40" s="7">
        <v>12264.804845965753</v>
      </c>
      <c r="D40" s="7">
        <v>2003.8824953001522</v>
      </c>
      <c r="E40" s="7">
        <v>198.95480110360097</v>
      </c>
      <c r="F40" s="7">
        <v>43.87057953817953</v>
      </c>
      <c r="G40" s="7">
        <v>1051.6615578678638</v>
      </c>
      <c r="H40" s="7">
        <v>139.4613771256967</v>
      </c>
      <c r="I40" s="7">
        <v>24830.54471401831</v>
      </c>
    </row>
    <row r="41" spans="1:9" ht="15.75" thickBot="1">
      <c r="A41" s="6">
        <v>2025</v>
      </c>
      <c r="B41" s="7">
        <v>9324.310666586789</v>
      </c>
      <c r="C41" s="7">
        <v>12384.591005580447</v>
      </c>
      <c r="D41" s="7">
        <v>2004.9958038456018</v>
      </c>
      <c r="E41" s="7">
        <v>199.1068282205538</v>
      </c>
      <c r="F41" s="7">
        <v>44.337205257061356</v>
      </c>
      <c r="G41" s="7">
        <v>1074.3146517902214</v>
      </c>
      <c r="H41" s="7">
        <v>139.4613771256967</v>
      </c>
      <c r="I41" s="7">
        <v>25171.11753840637</v>
      </c>
    </row>
    <row r="42" spans="1:9" ht="15.75" thickBot="1">
      <c r="A42" s="6">
        <v>2026</v>
      </c>
      <c r="B42" s="7">
        <v>9543.741362245799</v>
      </c>
      <c r="C42" s="7">
        <v>12490.656873998572</v>
      </c>
      <c r="D42" s="7">
        <v>2007.1707503046623</v>
      </c>
      <c r="E42" s="7">
        <v>199.02790115067253</v>
      </c>
      <c r="F42" s="7">
        <v>44.80837764578262</v>
      </c>
      <c r="G42" s="7">
        <v>1096.6758214138097</v>
      </c>
      <c r="H42" s="7">
        <v>139.4613771256967</v>
      </c>
      <c r="I42" s="7">
        <v>25521.542463884995</v>
      </c>
    </row>
    <row r="43" spans="1:9" ht="15.75" thickBot="1">
      <c r="A43" s="6">
        <v>2027</v>
      </c>
      <c r="B43" s="7">
        <v>9769.591701151467</v>
      </c>
      <c r="C43" s="7">
        <v>12570.590720047758</v>
      </c>
      <c r="D43" s="7">
        <v>2011.8587298490743</v>
      </c>
      <c r="E43" s="7">
        <v>199.02918019689685</v>
      </c>
      <c r="F43" s="7">
        <v>45.265992091419555</v>
      </c>
      <c r="G43" s="7">
        <v>1118.3567209575313</v>
      </c>
      <c r="H43" s="7">
        <v>139.4613771256967</v>
      </c>
      <c r="I43" s="7">
        <v>25854.15442141984</v>
      </c>
    </row>
    <row r="44" spans="1:11" ht="15.75" thickBot="1">
      <c r="A44" s="6">
        <v>2028</v>
      </c>
      <c r="B44" s="7">
        <v>9998.749012917106</v>
      </c>
      <c r="C44" s="7">
        <v>12627.096060209024</v>
      </c>
      <c r="D44" s="7">
        <v>2021.903318788939</v>
      </c>
      <c r="E44" s="7">
        <v>199.2325841062119</v>
      </c>
      <c r="F44" s="7">
        <v>45.694895885917674</v>
      </c>
      <c r="G44" s="7">
        <v>1142.2302461682125</v>
      </c>
      <c r="H44" s="7">
        <v>139.4613771256967</v>
      </c>
      <c r="I44" s="7">
        <v>26174.367495201106</v>
      </c>
      <c r="K44" s="1" t="s">
        <v>0</v>
      </c>
    </row>
    <row r="45" spans="1:9" ht="15">
      <c r="A45" s="33" t="s">
        <v>0</v>
      </c>
      <c r="B45" s="33"/>
      <c r="C45" s="33"/>
      <c r="D45" s="33"/>
      <c r="E45" s="33"/>
      <c r="F45" s="33"/>
      <c r="G45" s="33"/>
      <c r="H45" s="33"/>
      <c r="I45" s="33"/>
    </row>
    <row r="46" spans="1:9" ht="13.5" customHeight="1">
      <c r="A46" s="33" t="s">
        <v>31</v>
      </c>
      <c r="B46" s="33"/>
      <c r="C46" s="33"/>
      <c r="D46" s="33"/>
      <c r="E46" s="33"/>
      <c r="F46" s="33"/>
      <c r="G46" s="33"/>
      <c r="H46" s="33"/>
      <c r="I46" s="33"/>
    </row>
    <row r="47" ht="13.5" customHeight="1">
      <c r="A47" s="4"/>
    </row>
    <row r="48" spans="1:9" ht="15.75">
      <c r="A48" s="30" t="s">
        <v>24</v>
      </c>
      <c r="B48" s="30"/>
      <c r="C48" s="30"/>
      <c r="D48" s="30"/>
      <c r="E48" s="30"/>
      <c r="F48" s="30"/>
      <c r="G48" s="30"/>
      <c r="H48" s="30"/>
      <c r="I48" s="30"/>
    </row>
    <row r="49" spans="1:9" ht="15">
      <c r="A49" s="8" t="s">
        <v>25</v>
      </c>
      <c r="B49" s="12">
        <f>EXP((LN(B16/B6)/10))-1</f>
        <v>0.009711984178055744</v>
      </c>
      <c r="C49" s="12">
        <f aca="true" t="shared" si="0" ref="C49:I49">EXP((LN(C16/C6)/10))-1</f>
        <v>0.0027971448163370827</v>
      </c>
      <c r="D49" s="12">
        <f t="shared" si="0"/>
        <v>-0.024752774334714567</v>
      </c>
      <c r="E49" s="12">
        <f t="shared" si="0"/>
        <v>0.01568877461666096</v>
      </c>
      <c r="F49" s="12">
        <f t="shared" si="0"/>
        <v>0.019518608328435105</v>
      </c>
      <c r="G49" s="12">
        <f t="shared" si="0"/>
        <v>0.027707912613170294</v>
      </c>
      <c r="H49" s="12">
        <f t="shared" si="0"/>
        <v>-0.003813401483094614</v>
      </c>
      <c r="I49" s="12">
        <f t="shared" si="0"/>
        <v>0.0030996650317527408</v>
      </c>
    </row>
    <row r="50" spans="1:9" ht="15">
      <c r="A50" s="8" t="s">
        <v>26</v>
      </c>
      <c r="B50" s="12">
        <f>EXP((LN(B31/B16)/15))-1</f>
        <v>0.005593236789462885</v>
      </c>
      <c r="C50" s="12">
        <f aca="true" t="shared" si="1" ref="C50:I50">EXP((LN(C31/C16)/15))-1</f>
        <v>0.0073720926284399635</v>
      </c>
      <c r="D50" s="12">
        <f t="shared" si="1"/>
        <v>-0.009339388955240668</v>
      </c>
      <c r="E50" s="12">
        <f t="shared" si="1"/>
        <v>-0.019200674381651517</v>
      </c>
      <c r="F50" s="12">
        <f t="shared" si="1"/>
        <v>-0.0962675530913123</v>
      </c>
      <c r="G50" s="12">
        <f t="shared" si="1"/>
        <v>-0.03341050454318295</v>
      </c>
      <c r="H50" s="12">
        <f t="shared" si="1"/>
        <v>-0.04521817466224498</v>
      </c>
      <c r="I50" s="12">
        <f t="shared" si="1"/>
        <v>0.001386990628023943</v>
      </c>
    </row>
    <row r="51" spans="1:9" ht="15">
      <c r="A51" s="8" t="s">
        <v>27</v>
      </c>
      <c r="B51" s="12">
        <f aca="true" t="shared" si="2" ref="B51:I51">EXP((LN(B36/B31)/5))-1</f>
        <v>0.006412511564172219</v>
      </c>
      <c r="C51" s="12">
        <f t="shared" si="2"/>
        <v>0.0008518026649815269</v>
      </c>
      <c r="D51" s="12">
        <f t="shared" si="2"/>
        <v>-0.027706579740432113</v>
      </c>
      <c r="E51" s="12">
        <f t="shared" si="2"/>
        <v>0.001602993007691511</v>
      </c>
      <c r="F51" s="12">
        <f t="shared" si="2"/>
        <v>0.0035588056698783177</v>
      </c>
      <c r="G51" s="12">
        <f t="shared" si="2"/>
        <v>-0.009911203810657687</v>
      </c>
      <c r="H51" s="12">
        <f t="shared" si="2"/>
        <v>0</v>
      </c>
      <c r="I51" s="12">
        <f t="shared" si="2"/>
        <v>-0.000262594662777893</v>
      </c>
    </row>
    <row r="52" spans="1:9" ht="15">
      <c r="A52" s="8" t="s">
        <v>58</v>
      </c>
      <c r="B52" s="12">
        <f aca="true" t="shared" si="3" ref="B52:I52">EXP((LN(B44/B31)/13))-1</f>
        <v>0.015510400247242151</v>
      </c>
      <c r="C52" s="12">
        <f t="shared" si="3"/>
        <v>0.007312959954268727</v>
      </c>
      <c r="D52" s="12">
        <f t="shared" si="3"/>
        <v>-0.009052444344969879</v>
      </c>
      <c r="E52" s="12">
        <f t="shared" si="3"/>
        <v>0.0013250913454998514</v>
      </c>
      <c r="F52" s="12">
        <f t="shared" si="3"/>
        <v>0.007720856587175584</v>
      </c>
      <c r="G52" s="12">
        <f t="shared" si="3"/>
        <v>0.008782571529011074</v>
      </c>
      <c r="H52" s="12">
        <f t="shared" si="3"/>
        <v>0</v>
      </c>
      <c r="I52" s="12">
        <f t="shared" si="3"/>
        <v>0.00884444762736969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1" t="s">
        <v>81</v>
      </c>
      <c r="B1" s="31"/>
      <c r="C1" s="31"/>
      <c r="D1" s="31"/>
      <c r="E1" s="31"/>
      <c r="F1" s="31"/>
      <c r="G1" s="31"/>
      <c r="H1" s="31"/>
    </row>
    <row r="2" spans="1:11" ht="15.75" customHeight="1">
      <c r="A2" s="32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8" ht="15.75" customHeight="1">
      <c r="A3" s="31" t="s">
        <v>60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62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63</v>
      </c>
    </row>
    <row r="6" spans="1:9" ht="15.75" thickBot="1">
      <c r="A6" s="6">
        <v>1990</v>
      </c>
      <c r="B6" s="7">
        <v>23037.75789841788</v>
      </c>
      <c r="C6" s="7">
        <v>2992.4384712864144</v>
      </c>
      <c r="D6" s="7">
        <v>26030.196369704296</v>
      </c>
      <c r="E6" s="7">
        <v>871.5469999999999</v>
      </c>
      <c r="F6" s="7">
        <v>0</v>
      </c>
      <c r="G6" s="7">
        <v>871.5469999999999</v>
      </c>
      <c r="H6" s="7">
        <v>25158.649369704297</v>
      </c>
      <c r="I6" s="14"/>
    </row>
    <row r="7" spans="1:9" ht="15.75" thickBot="1">
      <c r="A7" s="6">
        <v>1991</v>
      </c>
      <c r="B7" s="7">
        <v>22376.737974307205</v>
      </c>
      <c r="C7" s="7">
        <v>2884.6999765314727</v>
      </c>
      <c r="D7" s="7">
        <v>25261.437950838677</v>
      </c>
      <c r="E7" s="7">
        <v>1008.5899999999999</v>
      </c>
      <c r="F7" s="7">
        <v>0</v>
      </c>
      <c r="G7" s="7">
        <v>1008.5899999999999</v>
      </c>
      <c r="H7" s="7">
        <v>24252.847950838677</v>
      </c>
      <c r="I7" s="14"/>
    </row>
    <row r="8" spans="1:9" ht="15.75" thickBot="1">
      <c r="A8" s="6">
        <v>1992</v>
      </c>
      <c r="B8" s="7">
        <v>22771.091000000008</v>
      </c>
      <c r="C8" s="7">
        <v>2945.670840000001</v>
      </c>
      <c r="D8" s="7">
        <v>25716.76184000001</v>
      </c>
      <c r="E8" s="7">
        <v>951.307</v>
      </c>
      <c r="F8" s="7">
        <v>0</v>
      </c>
      <c r="G8" s="7">
        <v>951.307</v>
      </c>
      <c r="H8" s="7">
        <v>24765.45484000001</v>
      </c>
      <c r="I8" s="14"/>
    </row>
    <row r="9" spans="1:9" ht="15.75" thickBot="1">
      <c r="A9" s="6">
        <v>1993</v>
      </c>
      <c r="B9" s="7">
        <v>22109.943</v>
      </c>
      <c r="C9" s="7">
        <v>2853.4351950000005</v>
      </c>
      <c r="D9" s="7">
        <v>24963.378195</v>
      </c>
      <c r="E9" s="7">
        <v>973.386</v>
      </c>
      <c r="F9" s="7">
        <v>0</v>
      </c>
      <c r="G9" s="7">
        <v>973.386</v>
      </c>
      <c r="H9" s="7">
        <v>23989.992195000003</v>
      </c>
      <c r="I9" s="14"/>
    </row>
    <row r="10" spans="1:9" ht="15.75" thickBot="1">
      <c r="A10" s="6">
        <v>1994</v>
      </c>
      <c r="B10" s="7">
        <v>21726.6</v>
      </c>
      <c r="C10" s="7">
        <v>2753.67519</v>
      </c>
      <c r="D10" s="7">
        <v>24480.27519</v>
      </c>
      <c r="E10" s="7">
        <v>1329.006</v>
      </c>
      <c r="F10" s="7">
        <v>0</v>
      </c>
      <c r="G10" s="7">
        <v>1329.006</v>
      </c>
      <c r="H10" s="7">
        <v>23151.26919</v>
      </c>
      <c r="I10" s="14"/>
    </row>
    <row r="11" spans="1:9" ht="15.75" thickBot="1">
      <c r="A11" s="6">
        <v>1995</v>
      </c>
      <c r="B11" s="7">
        <v>22201.812000000005</v>
      </c>
      <c r="C11" s="7">
        <v>2809.485000000001</v>
      </c>
      <c r="D11" s="7">
        <v>25011.297000000006</v>
      </c>
      <c r="E11" s="7">
        <v>1390.812</v>
      </c>
      <c r="F11" s="7">
        <v>0</v>
      </c>
      <c r="G11" s="7">
        <v>1390.812</v>
      </c>
      <c r="H11" s="7">
        <v>23620.485000000008</v>
      </c>
      <c r="I11" s="14"/>
    </row>
    <row r="12" spans="1:9" ht="15.75" thickBot="1">
      <c r="A12" s="6">
        <v>1996</v>
      </c>
      <c r="B12" s="7">
        <v>22741.141000000003</v>
      </c>
      <c r="C12" s="7">
        <v>2881.1636550000003</v>
      </c>
      <c r="D12" s="7">
        <v>25622.304655000004</v>
      </c>
      <c r="E12" s="7">
        <v>1399.188</v>
      </c>
      <c r="F12" s="7">
        <v>0</v>
      </c>
      <c r="G12" s="7">
        <v>1399.188</v>
      </c>
      <c r="H12" s="7">
        <v>24223.116655</v>
      </c>
      <c r="I12" s="14"/>
    </row>
    <row r="13" spans="1:9" ht="15.75" thickBot="1">
      <c r="A13" s="6">
        <v>1997</v>
      </c>
      <c r="B13" s="7">
        <v>23081.712</v>
      </c>
      <c r="C13" s="7">
        <v>2943.27</v>
      </c>
      <c r="D13" s="7">
        <v>26024.982</v>
      </c>
      <c r="E13" s="7">
        <v>1279.712</v>
      </c>
      <c r="F13" s="7">
        <v>0</v>
      </c>
      <c r="G13" s="7">
        <v>1279.712</v>
      </c>
      <c r="H13" s="7">
        <v>24745.27</v>
      </c>
      <c r="I13" s="14"/>
    </row>
    <row r="14" spans="1:9" ht="15.75" thickBot="1">
      <c r="A14" s="6">
        <v>1998</v>
      </c>
      <c r="B14" s="7">
        <v>22975.547000000002</v>
      </c>
      <c r="C14" s="7">
        <v>2928.9610800000005</v>
      </c>
      <c r="D14" s="7">
        <v>25904.508080000003</v>
      </c>
      <c r="E14" s="7">
        <v>1279.539</v>
      </c>
      <c r="F14" s="7">
        <v>0</v>
      </c>
      <c r="G14" s="7">
        <v>1279.539</v>
      </c>
      <c r="H14" s="7">
        <v>24624.969080000003</v>
      </c>
      <c r="I14" s="14"/>
    </row>
    <row r="15" spans="1:9" ht="15.75" thickBot="1">
      <c r="A15" s="6">
        <v>1999</v>
      </c>
      <c r="B15" s="7">
        <v>23165.577921172684</v>
      </c>
      <c r="C15" s="7">
        <v>2950.425000000012</v>
      </c>
      <c r="D15" s="7">
        <v>26116.002921172694</v>
      </c>
      <c r="E15" s="7">
        <v>1310.466</v>
      </c>
      <c r="F15" s="7">
        <v>0.11192117259677571</v>
      </c>
      <c r="G15" s="7">
        <v>1310.5779211725967</v>
      </c>
      <c r="H15" s="7">
        <v>24805.425000000097</v>
      </c>
      <c r="I15" s="14"/>
    </row>
    <row r="16" spans="1:8" ht="15.75" thickBot="1">
      <c r="A16" s="6">
        <v>2000</v>
      </c>
      <c r="B16" s="7">
        <v>24013.75339108503</v>
      </c>
      <c r="C16" s="7">
        <v>3086.4985930350003</v>
      </c>
      <c r="D16" s="7">
        <v>27100.25198412003</v>
      </c>
      <c r="E16" s="7">
        <v>1150.138</v>
      </c>
      <c r="F16" s="7">
        <v>0.6628500850262791</v>
      </c>
      <c r="G16" s="7">
        <v>1150.8008500850262</v>
      </c>
      <c r="H16" s="7">
        <v>25949.451134035004</v>
      </c>
    </row>
    <row r="17" spans="1:8" ht="15.75" thickBot="1">
      <c r="A17" s="6">
        <v>2001</v>
      </c>
      <c r="B17" s="7">
        <v>23480.027290427643</v>
      </c>
      <c r="C17" s="7">
        <v>3020.416735905001</v>
      </c>
      <c r="D17" s="7">
        <v>26500.444026332643</v>
      </c>
      <c r="E17" s="7">
        <v>1104.937</v>
      </c>
      <c r="F17" s="7">
        <v>1.632987427635757</v>
      </c>
      <c r="G17" s="7">
        <v>1106.5699874276356</v>
      </c>
      <c r="H17" s="7">
        <v>25393.874038905007</v>
      </c>
    </row>
    <row r="18" spans="1:8" ht="15.75" thickBot="1">
      <c r="A18" s="6">
        <v>2002</v>
      </c>
      <c r="B18" s="7">
        <v>23600.081166709177</v>
      </c>
      <c r="C18" s="7">
        <v>3009.2123693250005</v>
      </c>
      <c r="D18" s="7">
        <v>26609.293536034176</v>
      </c>
      <c r="E18" s="7">
        <v>1304.7220000000002</v>
      </c>
      <c r="F18" s="7">
        <v>4.897171709175011</v>
      </c>
      <c r="G18" s="7">
        <v>1309.6191717091751</v>
      </c>
      <c r="H18" s="7">
        <v>25299.674364325</v>
      </c>
    </row>
    <row r="19" spans="1:8" ht="15.75" thickBot="1">
      <c r="A19" s="6">
        <v>2003</v>
      </c>
      <c r="B19" s="7">
        <v>24303.741437382363</v>
      </c>
      <c r="C19" s="7">
        <v>3110.952064410001</v>
      </c>
      <c r="D19" s="7">
        <v>27414.693501792364</v>
      </c>
      <c r="E19" s="7">
        <v>1246.2602040000002</v>
      </c>
      <c r="F19" s="7">
        <v>13.391867382356427</v>
      </c>
      <c r="G19" s="7">
        <v>1259.6520713823566</v>
      </c>
      <c r="H19" s="7">
        <v>26155.04143041001</v>
      </c>
    </row>
    <row r="20" spans="1:8" ht="15.75" thickBot="1">
      <c r="A20" s="6">
        <v>2004</v>
      </c>
      <c r="B20" s="7">
        <v>24618.71195072065</v>
      </c>
      <c r="C20" s="7">
        <v>3152.2772303680504</v>
      </c>
      <c r="D20" s="7">
        <v>27770.989181088702</v>
      </c>
      <c r="E20" s="7">
        <v>1244.86999292</v>
      </c>
      <c r="F20" s="7">
        <v>23.640251370649956</v>
      </c>
      <c r="G20" s="7">
        <v>1268.51024429065</v>
      </c>
      <c r="H20" s="7">
        <v>26502.478936798052</v>
      </c>
    </row>
    <row r="21" spans="1:8" ht="15.75" thickBot="1">
      <c r="A21" s="6">
        <v>2005</v>
      </c>
      <c r="B21" s="7">
        <v>24688.86423349614</v>
      </c>
      <c r="C21" s="7">
        <v>3159.1911326260524</v>
      </c>
      <c r="D21" s="7">
        <v>27848.055366122193</v>
      </c>
      <c r="E21" s="7">
        <v>1259.1347450708</v>
      </c>
      <c r="F21" s="7">
        <v>28.313691195325408</v>
      </c>
      <c r="G21" s="7">
        <v>1287.4484362661253</v>
      </c>
      <c r="H21" s="7">
        <v>26560.60692985607</v>
      </c>
    </row>
    <row r="22" spans="1:8" ht="15.75" thickBot="1">
      <c r="A22" s="6">
        <v>2006</v>
      </c>
      <c r="B22" s="7">
        <v>25618.444395661776</v>
      </c>
      <c r="C22" s="7">
        <v>3282.2550000000006</v>
      </c>
      <c r="D22" s="7">
        <v>28900.699395661777</v>
      </c>
      <c r="E22" s="7">
        <v>1273.3095144200925</v>
      </c>
      <c r="F22" s="7">
        <v>32.134881241679174</v>
      </c>
      <c r="G22" s="7">
        <v>1305.4443956617715</v>
      </c>
      <c r="H22" s="7">
        <v>27595.255000000005</v>
      </c>
    </row>
    <row r="23" spans="1:8" ht="15.75" thickBot="1">
      <c r="A23" s="6">
        <v>2007</v>
      </c>
      <c r="B23" s="7">
        <v>25560.977260943848</v>
      </c>
      <c r="C23" s="7">
        <v>3282.834190756501</v>
      </c>
      <c r="D23" s="7">
        <v>28843.81145170035</v>
      </c>
      <c r="E23" s="7">
        <v>1209.152209275891</v>
      </c>
      <c r="F23" s="7">
        <v>34.53474976795127</v>
      </c>
      <c r="G23" s="7">
        <v>1243.6869590438423</v>
      </c>
      <c r="H23" s="7">
        <v>27600.124492656505</v>
      </c>
    </row>
    <row r="24" spans="1:8" ht="15.75" thickBot="1">
      <c r="A24" s="6">
        <v>2008</v>
      </c>
      <c r="B24" s="7">
        <v>26155.11360163585</v>
      </c>
      <c r="C24" s="7">
        <v>3353.2757039609996</v>
      </c>
      <c r="D24" s="7">
        <v>29508.38930559685</v>
      </c>
      <c r="E24" s="7">
        <v>1277.744971583132</v>
      </c>
      <c r="F24" s="7">
        <v>38.28934145272268</v>
      </c>
      <c r="G24" s="7">
        <v>1316.0343130358547</v>
      </c>
      <c r="H24" s="7">
        <v>28192.354992560995</v>
      </c>
    </row>
    <row r="25" spans="1:8" ht="15.75" thickBot="1">
      <c r="A25" s="6">
        <v>2009</v>
      </c>
      <c r="B25" s="7">
        <v>25084.943616890658</v>
      </c>
      <c r="C25" s="7">
        <v>3211.21426032315</v>
      </c>
      <c r="D25" s="7">
        <v>28296.15787721381</v>
      </c>
      <c r="E25" s="7">
        <v>1252.0422718673008</v>
      </c>
      <c r="F25" s="7">
        <v>46.12904633336111</v>
      </c>
      <c r="G25" s="7">
        <v>1298.171318200662</v>
      </c>
      <c r="H25" s="7">
        <v>26997.98655901315</v>
      </c>
    </row>
    <row r="26" spans="1:8" ht="15.75" thickBot="1">
      <c r="A26" s="6">
        <v>2010</v>
      </c>
      <c r="B26" s="7">
        <v>24306.89043187212</v>
      </c>
      <c r="C26" s="7">
        <v>3096.622537552349</v>
      </c>
      <c r="D26" s="7">
        <v>27403.51296942447</v>
      </c>
      <c r="E26" s="7">
        <v>1307.2611951486278</v>
      </c>
      <c r="F26" s="7">
        <v>61.684514113501336</v>
      </c>
      <c r="G26" s="7">
        <v>1368.9457092621292</v>
      </c>
      <c r="H26" s="7">
        <v>26034.56726016234</v>
      </c>
    </row>
    <row r="27" spans="1:8" ht="15.75" thickBot="1">
      <c r="A27" s="6">
        <v>2011</v>
      </c>
      <c r="B27" s="7">
        <v>24546.211423825476</v>
      </c>
      <c r="C27" s="7">
        <v>3125.927974269314</v>
      </c>
      <c r="D27" s="7">
        <v>27672.13939809479</v>
      </c>
      <c r="E27" s="7">
        <v>1306.7073231971415</v>
      </c>
      <c r="F27" s="7">
        <v>84.48206900378675</v>
      </c>
      <c r="G27" s="7">
        <v>1391.1893922009283</v>
      </c>
      <c r="H27" s="7">
        <v>26280.95000589386</v>
      </c>
    </row>
    <row r="28" spans="1:8" ht="15.75" thickBot="1">
      <c r="A28" s="6">
        <v>2012</v>
      </c>
      <c r="B28" s="7">
        <v>25034.524776961945</v>
      </c>
      <c r="C28" s="7">
        <v>3186.8374459478323</v>
      </c>
      <c r="D28" s="7">
        <v>28221.36222290978</v>
      </c>
      <c r="E28" s="7">
        <v>1312.4663939651703</v>
      </c>
      <c r="F28" s="7">
        <v>115.85507967950278</v>
      </c>
      <c r="G28" s="7">
        <v>1428.321473644673</v>
      </c>
      <c r="H28" s="7">
        <v>26793.040749265107</v>
      </c>
    </row>
    <row r="29" spans="1:8" ht="15.75" thickBot="1">
      <c r="A29" s="6">
        <v>2013</v>
      </c>
      <c r="B29" s="7">
        <v>24164.273980269856</v>
      </c>
      <c r="C29" s="7">
        <v>3057.872632334715</v>
      </c>
      <c r="D29" s="7">
        <v>27222.14661260457</v>
      </c>
      <c r="E29" s="7">
        <v>1349.8118900255188</v>
      </c>
      <c r="F29" s="7">
        <v>163.55370257978512</v>
      </c>
      <c r="G29" s="7">
        <v>1513.3655926053038</v>
      </c>
      <c r="H29" s="7">
        <v>25708.781019999267</v>
      </c>
    </row>
    <row r="30" spans="1:8" ht="15.75" thickBot="1">
      <c r="A30" s="6">
        <v>2014</v>
      </c>
      <c r="B30" s="7">
        <v>24939.476199966906</v>
      </c>
      <c r="C30" s="7">
        <v>3167.366221487297</v>
      </c>
      <c r="D30" s="7">
        <v>28106.842421454203</v>
      </c>
      <c r="E30" s="7">
        <v>1264.7610211252631</v>
      </c>
      <c r="F30" s="7">
        <v>212.74316782462938</v>
      </c>
      <c r="G30" s="7">
        <v>1477.5041889498925</v>
      </c>
      <c r="H30" s="7">
        <v>26629.33823250431</v>
      </c>
    </row>
    <row r="31" spans="1:8" ht="15.75" thickBot="1">
      <c r="A31" s="6">
        <v>2015</v>
      </c>
      <c r="B31" s="7">
        <v>24869.65610174745</v>
      </c>
      <c r="C31" s="7">
        <v>3151.3399762848653</v>
      </c>
      <c r="D31" s="7">
        <v>28020.996078032313</v>
      </c>
      <c r="E31" s="7">
        <v>1261.5986609140105</v>
      </c>
      <c r="F31" s="7">
        <v>264.79835724184466</v>
      </c>
      <c r="G31" s="7">
        <v>1526.3970181558552</v>
      </c>
      <c r="H31" s="7">
        <v>26494.59905987646</v>
      </c>
    </row>
    <row r="32" spans="1:8" ht="15.75" thickBot="1">
      <c r="A32" s="6">
        <v>2016</v>
      </c>
      <c r="B32" s="7">
        <v>24321.86801912632</v>
      </c>
      <c r="C32" s="7">
        <v>3050.506919662641</v>
      </c>
      <c r="D32" s="7">
        <v>27372.374938788962</v>
      </c>
      <c r="E32" s="7">
        <v>1377.3816691013708</v>
      </c>
      <c r="F32" s="7">
        <v>323.91358456554445</v>
      </c>
      <c r="G32" s="7">
        <v>1701.2952536669152</v>
      </c>
      <c r="H32" s="7">
        <v>25671.079685122044</v>
      </c>
    </row>
    <row r="33" spans="1:8" ht="15.75" thickBot="1">
      <c r="A33" s="6">
        <v>2017</v>
      </c>
      <c r="B33" s="7">
        <v>24458.118719429214</v>
      </c>
      <c r="C33" s="7">
        <v>2994.6845224577046</v>
      </c>
      <c r="D33" s="7">
        <v>27452.80324188692</v>
      </c>
      <c r="E33" s="7">
        <v>1834.991262535213</v>
      </c>
      <c r="F33" s="7">
        <v>391.5572991125745</v>
      </c>
      <c r="G33" s="7">
        <v>2226.5485616477877</v>
      </c>
      <c r="H33" s="7">
        <v>25226.25468023913</v>
      </c>
    </row>
    <row r="34" spans="1:8" ht="15.75" thickBot="1">
      <c r="A34" s="6">
        <v>2018</v>
      </c>
      <c r="B34" s="7">
        <v>24846.97996061323</v>
      </c>
      <c r="C34" s="7">
        <v>3034.376686234563</v>
      </c>
      <c r="D34" s="7">
        <v>27881.35664684779</v>
      </c>
      <c r="E34" s="7">
        <v>1839.4556278788025</v>
      </c>
      <c r="F34" s="7">
        <v>456.4152776410809</v>
      </c>
      <c r="G34" s="7">
        <v>2295.8709055198833</v>
      </c>
      <c r="H34" s="7">
        <v>25585.485741327906</v>
      </c>
    </row>
    <row r="35" spans="1:8" ht="15.75" thickBot="1">
      <c r="A35" s="6">
        <v>2019</v>
      </c>
      <c r="B35" s="7">
        <v>25278.304002836485</v>
      </c>
      <c r="C35" s="7">
        <v>3078.8374607593973</v>
      </c>
      <c r="D35" s="7">
        <v>28357.141463595883</v>
      </c>
      <c r="E35" s="7">
        <v>1844.440685213311</v>
      </c>
      <c r="F35" s="7">
        <v>526.9485146315938</v>
      </c>
      <c r="G35" s="7">
        <v>2371.389199844905</v>
      </c>
      <c r="H35" s="7">
        <v>25985.75226375098</v>
      </c>
    </row>
    <row r="36" spans="1:8" ht="15.75" thickBot="1">
      <c r="A36" s="6">
        <v>2020</v>
      </c>
      <c r="B36" s="7">
        <v>25761.05056046656</v>
      </c>
      <c r="C36" s="7">
        <v>3129.884917427485</v>
      </c>
      <c r="D36" s="7">
        <v>28890.935477894043</v>
      </c>
      <c r="E36" s="7">
        <v>1849.6697771698146</v>
      </c>
      <c r="F36" s="7">
        <v>598.7546835997524</v>
      </c>
      <c r="G36" s="7">
        <v>2448.424460769567</v>
      </c>
      <c r="H36" s="7">
        <v>26442.511017124478</v>
      </c>
    </row>
    <row r="37" spans="1:8" ht="15.75" thickBot="1">
      <c r="A37" s="6">
        <v>2021</v>
      </c>
      <c r="B37" s="7">
        <v>26218.030344746698</v>
      </c>
      <c r="C37" s="7">
        <v>3177.2639045342057</v>
      </c>
      <c r="D37" s="7">
        <v>29395.2942492809</v>
      </c>
      <c r="E37" s="7">
        <v>1854.4581397744591</v>
      </c>
      <c r="F37" s="7">
        <v>671.60098720118</v>
      </c>
      <c r="G37" s="7">
        <v>2526.059126975639</v>
      </c>
      <c r="H37" s="7">
        <v>26869.23512230526</v>
      </c>
    </row>
    <row r="38" spans="1:8" ht="15.75" thickBot="1">
      <c r="A38" s="6">
        <v>2022</v>
      </c>
      <c r="B38" s="7">
        <v>26705.915447462754</v>
      </c>
      <c r="C38" s="7">
        <v>3228.6999272747717</v>
      </c>
      <c r="D38" s="7">
        <v>29934.615374737525</v>
      </c>
      <c r="E38" s="7">
        <v>1858.8163726696398</v>
      </c>
      <c r="F38" s="7">
        <v>744.6048181674272</v>
      </c>
      <c r="G38" s="7">
        <v>2603.421190837067</v>
      </c>
      <c r="H38" s="7">
        <v>27331.194183900458</v>
      </c>
    </row>
    <row r="39" spans="1:8" ht="15.75" thickBot="1">
      <c r="A39" s="6">
        <v>2023</v>
      </c>
      <c r="B39" s="7">
        <v>27149.282817607294</v>
      </c>
      <c r="C39" s="7">
        <v>3274.437005680907</v>
      </c>
      <c r="D39" s="7">
        <v>30423.7198232882</v>
      </c>
      <c r="E39" s="7">
        <v>1862.5634229386887</v>
      </c>
      <c r="F39" s="7">
        <v>815.2993357368023</v>
      </c>
      <c r="G39" s="7">
        <v>2677.862758675491</v>
      </c>
      <c r="H39" s="7">
        <v>27745.85706461271</v>
      </c>
    </row>
    <row r="40" spans="1:8" ht="15.75" thickBot="1">
      <c r="A40" s="6">
        <v>2024</v>
      </c>
      <c r="B40" s="7">
        <v>27578.927351455255</v>
      </c>
      <c r="C40" s="7">
        <v>3318.7483027355693</v>
      </c>
      <c r="D40" s="7">
        <v>30897.675654190825</v>
      </c>
      <c r="E40" s="7">
        <v>1865.0965814933616</v>
      </c>
      <c r="F40" s="7">
        <v>883.2860559435854</v>
      </c>
      <c r="G40" s="7">
        <v>2748.382637436947</v>
      </c>
      <c r="H40" s="7">
        <v>28149.29301675388</v>
      </c>
    </row>
    <row r="41" spans="1:8" ht="15.75" thickBot="1">
      <c r="A41" s="6">
        <v>2025</v>
      </c>
      <c r="B41" s="7">
        <v>27985.63124401387</v>
      </c>
      <c r="C41" s="7">
        <v>3360.470406415082</v>
      </c>
      <c r="D41" s="7">
        <v>31346.101650428955</v>
      </c>
      <c r="E41" s="7">
        <v>1866.2997513236642</v>
      </c>
      <c r="F41" s="7">
        <v>948.2139542838373</v>
      </c>
      <c r="G41" s="7">
        <v>2814.5137056075014</v>
      </c>
      <c r="H41" s="7">
        <v>28531.587944821455</v>
      </c>
    </row>
    <row r="42" spans="1:8" ht="15.75" thickBot="1">
      <c r="A42" s="6">
        <v>2026</v>
      </c>
      <c r="B42" s="7">
        <v>28398.22806157198</v>
      </c>
      <c r="C42" s="7">
        <v>3403.4044538612957</v>
      </c>
      <c r="D42" s="7">
        <v>31801.632515433274</v>
      </c>
      <c r="E42" s="7">
        <v>1866.286884069005</v>
      </c>
      <c r="F42" s="7">
        <v>1010.3987136179815</v>
      </c>
      <c r="G42" s="7">
        <v>2876.6855976869865</v>
      </c>
      <c r="H42" s="7">
        <v>28924.94691774629</v>
      </c>
    </row>
    <row r="43" spans="1:8" ht="15.75" thickBot="1">
      <c r="A43" s="6">
        <v>2027</v>
      </c>
      <c r="B43" s="7">
        <v>28792.918902714526</v>
      </c>
      <c r="C43" s="7">
        <v>3443.4645249238106</v>
      </c>
      <c r="D43" s="7">
        <v>32236.383427638335</v>
      </c>
      <c r="E43" s="7">
        <v>1866.3189284111254</v>
      </c>
      <c r="F43" s="7">
        <v>1072.4455528835615</v>
      </c>
      <c r="G43" s="7">
        <v>2938.764481294687</v>
      </c>
      <c r="H43" s="7">
        <v>29297.61894634365</v>
      </c>
    </row>
    <row r="44" spans="1:8" ht="15.75" thickBot="1">
      <c r="A44" s="6">
        <v>2028</v>
      </c>
      <c r="B44" s="7">
        <v>29175.242258656726</v>
      </c>
      <c r="C44" s="7">
        <v>3481.3244100293223</v>
      </c>
      <c r="D44" s="7">
        <v>32656.56666868605</v>
      </c>
      <c r="E44" s="7">
        <v>1866.3958507666193</v>
      </c>
      <c r="F44" s="7">
        <v>1134.4789126890005</v>
      </c>
      <c r="G44" s="7">
        <v>3000.87476345562</v>
      </c>
      <c r="H44" s="7">
        <v>29655.69190523043</v>
      </c>
    </row>
    <row r="45" spans="1:5" ht="15">
      <c r="A45" s="33" t="s">
        <v>0</v>
      </c>
      <c r="B45" s="33"/>
      <c r="C45" s="33"/>
      <c r="D45" s="33"/>
      <c r="E45" s="33"/>
    </row>
    <row r="46" spans="1:5" ht="13.5" customHeight="1">
      <c r="A46" s="33" t="s">
        <v>55</v>
      </c>
      <c r="B46" s="33"/>
      <c r="C46" s="33"/>
      <c r="D46" s="33"/>
      <c r="E46" s="33"/>
    </row>
    <row r="47" ht="13.5" customHeight="1">
      <c r="A47" s="4"/>
    </row>
    <row r="48" spans="1:8" ht="15.75">
      <c r="A48" s="30" t="s">
        <v>24</v>
      </c>
      <c r="B48" s="30"/>
      <c r="C48" s="30"/>
      <c r="D48" s="30"/>
      <c r="E48" s="30"/>
      <c r="F48" s="30"/>
      <c r="G48" s="30"/>
      <c r="H48" s="30"/>
    </row>
    <row r="49" spans="1:9" ht="15">
      <c r="A49" s="8" t="s">
        <v>25</v>
      </c>
      <c r="B49" s="12">
        <f>EXP((LN(B16/B6)/10))-1</f>
        <v>0.004157840585798711</v>
      </c>
      <c r="C49" s="12">
        <f aca="true" t="shared" si="0" ref="C49:H49">EXP((LN(C16/C6)/10))-1</f>
        <v>0.0030996650317527408</v>
      </c>
      <c r="D49" s="12">
        <f t="shared" si="0"/>
        <v>0.004036701940986376</v>
      </c>
      <c r="E49" s="12">
        <f t="shared" si="0"/>
        <v>0.028124986730014623</v>
      </c>
      <c r="F49" s="13" t="s">
        <v>59</v>
      </c>
      <c r="G49" s="12">
        <f t="shared" si="0"/>
        <v>0.02818422449605862</v>
      </c>
      <c r="H49" s="12">
        <f t="shared" si="0"/>
        <v>0.0030996650317527408</v>
      </c>
      <c r="I49" s="12"/>
    </row>
    <row r="50" spans="1:9" ht="15">
      <c r="A50" s="8" t="s">
        <v>26</v>
      </c>
      <c r="B50" s="12">
        <f>EXP((LN(B31/B16)/15))-1</f>
        <v>0.0023375081028476075</v>
      </c>
      <c r="C50" s="12">
        <f aca="true" t="shared" si="1" ref="C50:H50">EXP((LN(C31/C16)/15))-1</f>
        <v>0.001386990628023943</v>
      </c>
      <c r="D50" s="12">
        <f t="shared" si="1"/>
        <v>0.0022298867043015758</v>
      </c>
      <c r="E50" s="12">
        <f t="shared" si="1"/>
        <v>0.006185569447733963</v>
      </c>
      <c r="F50" s="12">
        <f t="shared" si="1"/>
        <v>0.4908478774523093</v>
      </c>
      <c r="G50" s="12">
        <f t="shared" si="1"/>
        <v>0.01900853675590919</v>
      </c>
      <c r="H50" s="12">
        <f t="shared" si="1"/>
        <v>0.001386990628023943</v>
      </c>
      <c r="I50" s="12"/>
    </row>
    <row r="51" spans="1:9" ht="15">
      <c r="A51" s="8" t="s">
        <v>27</v>
      </c>
      <c r="B51" s="12">
        <f aca="true" t="shared" si="2" ref="B51:H51">EXP((LN(B36/B31)/5))-1</f>
        <v>0.007067911240962177</v>
      </c>
      <c r="C51" s="12">
        <f t="shared" si="2"/>
        <v>-0.0013653701130769136</v>
      </c>
      <c r="D51" s="12">
        <f t="shared" si="2"/>
        <v>0.006133494422513319</v>
      </c>
      <c r="E51" s="12">
        <f t="shared" si="2"/>
        <v>0.07952970268259163</v>
      </c>
      <c r="F51" s="12">
        <f t="shared" si="2"/>
        <v>0.17724465529920286</v>
      </c>
      <c r="G51" s="12">
        <f t="shared" si="2"/>
        <v>0.09911678487940057</v>
      </c>
      <c r="H51" s="12">
        <f t="shared" si="2"/>
        <v>-0.00039350701468765514</v>
      </c>
      <c r="I51" s="12"/>
    </row>
    <row r="52" spans="1:9" ht="15">
      <c r="A52" s="8" t="s">
        <v>58</v>
      </c>
      <c r="B52" s="12">
        <f aca="true" t="shared" si="3" ref="B52:H52">EXP((LN(B44/B31)/13))-1</f>
        <v>0.012358204780492654</v>
      </c>
      <c r="C52" s="12">
        <f t="shared" si="3"/>
        <v>0.007689804092048336</v>
      </c>
      <c r="D52" s="12">
        <f t="shared" si="3"/>
        <v>0.011845911240825346</v>
      </c>
      <c r="E52" s="12">
        <f t="shared" si="3"/>
        <v>0.030583707412888073</v>
      </c>
      <c r="F52" s="12">
        <f t="shared" si="3"/>
        <v>0.11842339149370784</v>
      </c>
      <c r="G52" s="12">
        <f t="shared" si="3"/>
        <v>0.053375237362080385</v>
      </c>
      <c r="H52" s="12">
        <f t="shared" si="3"/>
        <v>0.008707939560207878</v>
      </c>
      <c r="I52" s="12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3">
      <selection activeCell="B6" sqref="B6"/>
    </sheetView>
  </sheetViews>
  <sheetFormatPr defaultColWidth="9.140625" defaultRowHeight="15"/>
  <cols>
    <col min="1" max="2" width="14.28125" style="16" bestFit="1" customWidth="1"/>
    <col min="3" max="3" width="17.140625" style="16" bestFit="1" customWidth="1"/>
    <col min="4" max="4" width="14.28125" style="16" bestFit="1" customWidth="1"/>
    <col min="5" max="5" width="17.140625" style="16" bestFit="1" customWidth="1"/>
    <col min="6" max="9" width="14.28125" style="16" bestFit="1" customWidth="1"/>
    <col min="10" max="16384" width="9.140625" style="16" customWidth="1"/>
  </cols>
  <sheetData>
    <row r="1" spans="1:8" ht="15.75" customHeight="1">
      <c r="A1" s="35" t="s">
        <v>82</v>
      </c>
      <c r="B1" s="35"/>
      <c r="C1" s="35"/>
      <c r="D1" s="35"/>
      <c r="E1" s="35"/>
      <c r="F1" s="35"/>
      <c r="G1" s="35"/>
      <c r="H1" s="35"/>
    </row>
    <row r="2" spans="1:10" ht="15.75" customHeight="1">
      <c r="A2" s="32" t="s">
        <v>78</v>
      </c>
      <c r="B2" s="31"/>
      <c r="C2" s="31"/>
      <c r="D2" s="31"/>
      <c r="E2" s="31"/>
      <c r="F2" s="31"/>
      <c r="G2" s="31"/>
      <c r="H2" s="31"/>
      <c r="I2" s="31"/>
      <c r="J2" s="31"/>
    </row>
    <row r="3" spans="1:8" ht="15.75" customHeight="1">
      <c r="A3" s="35" t="s">
        <v>69</v>
      </c>
      <c r="B3" s="35"/>
      <c r="C3" s="35"/>
      <c r="D3" s="35"/>
      <c r="E3" s="35"/>
      <c r="F3" s="35"/>
      <c r="G3" s="35"/>
      <c r="H3" s="35"/>
    </row>
    <row r="4" ht="13.5" customHeight="1" thickBot="1">
      <c r="A4" s="17"/>
    </row>
    <row r="5" spans="1:9" ht="39" thickBot="1">
      <c r="A5" s="22" t="s">
        <v>11</v>
      </c>
      <c r="B5" s="22" t="s">
        <v>12</v>
      </c>
      <c r="C5" s="22" t="s">
        <v>68</v>
      </c>
      <c r="D5" s="22" t="s">
        <v>14</v>
      </c>
      <c r="E5" s="22" t="s">
        <v>67</v>
      </c>
      <c r="F5" s="22" t="s">
        <v>56</v>
      </c>
      <c r="G5" s="22" t="s">
        <v>18</v>
      </c>
      <c r="H5" s="22" t="s">
        <v>66</v>
      </c>
      <c r="I5" s="22" t="s">
        <v>65</v>
      </c>
    </row>
    <row r="6" spans="1:9" ht="13.5" thickBot="1">
      <c r="A6" s="21">
        <v>1990</v>
      </c>
      <c r="B6" s="20">
        <v>1446.554219784947</v>
      </c>
      <c r="C6" s="20">
        <v>0</v>
      </c>
      <c r="D6" s="20">
        <v>2619.806072778991</v>
      </c>
      <c r="E6" s="20">
        <v>0</v>
      </c>
      <c r="F6" s="20">
        <v>676.1830323411475</v>
      </c>
      <c r="G6" s="20">
        <v>8.293061182507032</v>
      </c>
      <c r="H6" s="20">
        <v>200.65864296365208</v>
      </c>
      <c r="I6" s="20">
        <v>4951.495029051245</v>
      </c>
    </row>
    <row r="7" spans="1:9" ht="13.5" thickBot="1">
      <c r="A7" s="21">
        <v>1991</v>
      </c>
      <c r="B7" s="20">
        <v>1537.8631622286343</v>
      </c>
      <c r="C7" s="20">
        <v>0</v>
      </c>
      <c r="D7" s="20">
        <v>2352.8743215098693</v>
      </c>
      <c r="E7" s="20">
        <v>0</v>
      </c>
      <c r="F7" s="20">
        <v>688.3648815849376</v>
      </c>
      <c r="G7" s="20">
        <v>10.332686969766828</v>
      </c>
      <c r="H7" s="20">
        <v>215.4994939093551</v>
      </c>
      <c r="I7" s="20">
        <v>4804.934546202564</v>
      </c>
    </row>
    <row r="8" spans="1:9" ht="13.5" thickBot="1">
      <c r="A8" s="21">
        <v>1992</v>
      </c>
      <c r="B8" s="20">
        <v>1562.8682100757426</v>
      </c>
      <c r="C8" s="20">
        <v>0</v>
      </c>
      <c r="D8" s="20">
        <v>2447.509683895349</v>
      </c>
      <c r="E8" s="20">
        <v>0</v>
      </c>
      <c r="F8" s="20">
        <v>723.7399200439918</v>
      </c>
      <c r="G8" s="20">
        <v>10.882124539129972</v>
      </c>
      <c r="H8" s="20">
        <v>223.08467219497993</v>
      </c>
      <c r="I8" s="20">
        <v>4968.084610749194</v>
      </c>
    </row>
    <row r="9" spans="1:9" ht="13.5" thickBot="1">
      <c r="A9" s="21">
        <v>1993</v>
      </c>
      <c r="B9" s="20">
        <v>1276.2954429891329</v>
      </c>
      <c r="C9" s="20">
        <v>0</v>
      </c>
      <c r="D9" s="20">
        <v>2280.8813129747846</v>
      </c>
      <c r="E9" s="20">
        <v>0</v>
      </c>
      <c r="F9" s="20">
        <v>605.050357130302</v>
      </c>
      <c r="G9" s="20">
        <v>9.753600025174276</v>
      </c>
      <c r="H9" s="20">
        <v>225.865736386603</v>
      </c>
      <c r="I9" s="20">
        <v>4397.846449505997</v>
      </c>
    </row>
    <row r="10" spans="1:9" ht="13.5" thickBot="1">
      <c r="A10" s="21">
        <v>1994</v>
      </c>
      <c r="B10" s="20">
        <v>1469.9036811978867</v>
      </c>
      <c r="C10" s="20">
        <v>0</v>
      </c>
      <c r="D10" s="20">
        <v>2349.1392622358685</v>
      </c>
      <c r="E10" s="20">
        <v>0</v>
      </c>
      <c r="F10" s="20">
        <v>677.2743814944822</v>
      </c>
      <c r="G10" s="20">
        <v>11.940589340489051</v>
      </c>
      <c r="H10" s="20">
        <v>241.1211288057661</v>
      </c>
      <c r="I10" s="20">
        <v>4749.379043074493</v>
      </c>
    </row>
    <row r="11" spans="1:9" ht="13.5" thickBot="1">
      <c r="A11" s="21">
        <v>1995</v>
      </c>
      <c r="B11" s="20">
        <v>1528.7603392346289</v>
      </c>
      <c r="C11" s="20">
        <v>0</v>
      </c>
      <c r="D11" s="20">
        <v>2314.2375122706694</v>
      </c>
      <c r="E11" s="20">
        <v>0</v>
      </c>
      <c r="F11" s="20">
        <v>606.1639417314218</v>
      </c>
      <c r="G11" s="20">
        <v>10.625973660797706</v>
      </c>
      <c r="H11" s="20">
        <v>227.76537057936363</v>
      </c>
      <c r="I11" s="20">
        <v>4687.553137476882</v>
      </c>
    </row>
    <row r="12" spans="1:9" ht="13.5" thickBot="1">
      <c r="A12" s="21">
        <v>1996</v>
      </c>
      <c r="B12" s="20">
        <v>1415.4038206076712</v>
      </c>
      <c r="C12" s="20">
        <v>0</v>
      </c>
      <c r="D12" s="20">
        <v>2391.735188270371</v>
      </c>
      <c r="E12" s="20">
        <v>0</v>
      </c>
      <c r="F12" s="20">
        <v>740.3922605620741</v>
      </c>
      <c r="G12" s="20">
        <v>13.249912386245482</v>
      </c>
      <c r="H12" s="20">
        <v>268.2232498143329</v>
      </c>
      <c r="I12" s="20">
        <v>4829.004431640695</v>
      </c>
    </row>
    <row r="13" spans="1:9" ht="13.5" thickBot="1">
      <c r="A13" s="21">
        <v>1997</v>
      </c>
      <c r="B13" s="20">
        <v>1852.2719308367573</v>
      </c>
      <c r="C13" s="20">
        <v>0</v>
      </c>
      <c r="D13" s="20">
        <v>2424.8906827297483</v>
      </c>
      <c r="E13" s="20">
        <v>0</v>
      </c>
      <c r="F13" s="20">
        <v>695.9140386465185</v>
      </c>
      <c r="G13" s="20">
        <v>13.055368927913428</v>
      </c>
      <c r="H13" s="20">
        <v>270.85134099963363</v>
      </c>
      <c r="I13" s="20">
        <v>5256.983362140571</v>
      </c>
    </row>
    <row r="14" spans="1:9" ht="13.5" thickBot="1">
      <c r="A14" s="21">
        <v>1998</v>
      </c>
      <c r="B14" s="20">
        <v>1716.8844760617073</v>
      </c>
      <c r="C14" s="20">
        <v>0</v>
      </c>
      <c r="D14" s="20">
        <v>2564.681304910959</v>
      </c>
      <c r="E14" s="20">
        <v>0</v>
      </c>
      <c r="F14" s="20">
        <v>704.3765558706532</v>
      </c>
      <c r="G14" s="20">
        <v>13.089300611226843</v>
      </c>
      <c r="H14" s="20">
        <v>268.92225242473694</v>
      </c>
      <c r="I14" s="20">
        <v>5267.953889879283</v>
      </c>
    </row>
    <row r="15" spans="1:9" ht="13.5" thickBot="1">
      <c r="A15" s="21">
        <v>1999</v>
      </c>
      <c r="B15" s="20">
        <v>1717.8533299321505</v>
      </c>
      <c r="C15" s="20">
        <v>0</v>
      </c>
      <c r="D15" s="20">
        <v>2455.021668079871</v>
      </c>
      <c r="E15" s="20">
        <v>0</v>
      </c>
      <c r="F15" s="20">
        <v>618.9740753890899</v>
      </c>
      <c r="G15" s="20">
        <v>18.19611660546318</v>
      </c>
      <c r="H15" s="20">
        <v>271.2740838142811</v>
      </c>
      <c r="I15" s="20">
        <v>5081.3192738208545</v>
      </c>
    </row>
    <row r="16" spans="1:9" ht="13.5" thickBot="1">
      <c r="A16" s="21">
        <v>2000</v>
      </c>
      <c r="B16" s="20">
        <v>1693.1128578705352</v>
      </c>
      <c r="C16" s="20">
        <v>0</v>
      </c>
      <c r="D16" s="20">
        <v>2424.1606594038863</v>
      </c>
      <c r="E16" s="20">
        <v>0</v>
      </c>
      <c r="F16" s="20">
        <v>598.6480993839868</v>
      </c>
      <c r="G16" s="20">
        <v>14.042178939934745</v>
      </c>
      <c r="H16" s="20">
        <v>272.2114354080285</v>
      </c>
      <c r="I16" s="20">
        <v>5002.175231006372</v>
      </c>
    </row>
    <row r="17" spans="1:9" ht="13.5" thickBot="1">
      <c r="A17" s="21">
        <v>2001</v>
      </c>
      <c r="B17" s="20">
        <v>1524.2345632094527</v>
      </c>
      <c r="C17" s="20">
        <v>0</v>
      </c>
      <c r="D17" s="20">
        <v>2132.8632657704748</v>
      </c>
      <c r="E17" s="20">
        <v>0</v>
      </c>
      <c r="F17" s="20">
        <v>583.3152898695006</v>
      </c>
      <c r="G17" s="20">
        <v>13.944616718294512</v>
      </c>
      <c r="H17" s="20">
        <v>259.89891072056736</v>
      </c>
      <c r="I17" s="20">
        <v>4514.25664628829</v>
      </c>
    </row>
    <row r="18" spans="1:9" ht="13.5" thickBot="1">
      <c r="A18" s="21">
        <v>2002</v>
      </c>
      <c r="B18" s="20">
        <v>1665.9410942428729</v>
      </c>
      <c r="C18" s="20">
        <v>0</v>
      </c>
      <c r="D18" s="20">
        <v>2368.7199043789715</v>
      </c>
      <c r="E18" s="20">
        <v>0</v>
      </c>
      <c r="F18" s="20">
        <v>614.3155199593966</v>
      </c>
      <c r="G18" s="20">
        <v>12.75255623263983</v>
      </c>
      <c r="H18" s="20">
        <v>280.60475258532637</v>
      </c>
      <c r="I18" s="20">
        <v>4942.333827399208</v>
      </c>
    </row>
    <row r="19" spans="1:9" ht="13.5" thickBot="1">
      <c r="A19" s="21">
        <v>2003</v>
      </c>
      <c r="B19" s="20">
        <v>1809.9296242833425</v>
      </c>
      <c r="C19" s="20">
        <v>0</v>
      </c>
      <c r="D19" s="20">
        <v>2435.452449063463</v>
      </c>
      <c r="E19" s="20">
        <v>0</v>
      </c>
      <c r="F19" s="20">
        <v>602.3367339875458</v>
      </c>
      <c r="G19" s="20">
        <v>12.645924535654958</v>
      </c>
      <c r="H19" s="20">
        <v>278.5606601683342</v>
      </c>
      <c r="I19" s="20">
        <v>5138.92539203834</v>
      </c>
    </row>
    <row r="20" spans="1:9" ht="13.5" thickBot="1">
      <c r="A20" s="21">
        <v>2004</v>
      </c>
      <c r="B20" s="20">
        <v>1830.096665990132</v>
      </c>
      <c r="C20" s="20">
        <v>0</v>
      </c>
      <c r="D20" s="20">
        <v>2482.303371662357</v>
      </c>
      <c r="E20" s="20">
        <v>0</v>
      </c>
      <c r="F20" s="20">
        <v>586.5002827774897</v>
      </c>
      <c r="G20" s="20">
        <v>18.764701888380728</v>
      </c>
      <c r="H20" s="20">
        <v>230.81707805600638</v>
      </c>
      <c r="I20" s="20">
        <v>5148.482100374366</v>
      </c>
    </row>
    <row r="21" spans="1:9" ht="13.5" thickBot="1">
      <c r="A21" s="21">
        <v>2005</v>
      </c>
      <c r="B21" s="20">
        <v>1907.1322833994777</v>
      </c>
      <c r="C21" s="20">
        <v>0</v>
      </c>
      <c r="D21" s="20">
        <v>2494.2941449259474</v>
      </c>
      <c r="E21" s="20">
        <v>0</v>
      </c>
      <c r="F21" s="20">
        <v>652.9577530084977</v>
      </c>
      <c r="G21" s="20">
        <v>11.434107418754948</v>
      </c>
      <c r="H21" s="20">
        <v>251.41885093529143</v>
      </c>
      <c r="I21" s="20">
        <v>5317.23713968797</v>
      </c>
    </row>
    <row r="22" spans="1:9" ht="13.5" thickBot="1">
      <c r="A22" s="21">
        <v>2006</v>
      </c>
      <c r="B22" s="20">
        <v>2029.7438294370827</v>
      </c>
      <c r="C22" s="20">
        <v>0</v>
      </c>
      <c r="D22" s="20">
        <v>2763.811044477458</v>
      </c>
      <c r="E22" s="20">
        <v>0</v>
      </c>
      <c r="F22" s="20">
        <v>665.2052676093462</v>
      </c>
      <c r="G22" s="20">
        <v>11.540640097144273</v>
      </c>
      <c r="H22" s="20">
        <v>237.0291370735931</v>
      </c>
      <c r="I22" s="20">
        <v>5707.329918694624</v>
      </c>
    </row>
    <row r="23" spans="1:9" ht="13.5" thickBot="1">
      <c r="A23" s="21">
        <v>2007</v>
      </c>
      <c r="B23" s="20">
        <v>2167.8314872820993</v>
      </c>
      <c r="C23" s="20">
        <v>0</v>
      </c>
      <c r="D23" s="20">
        <v>2577.5869353480084</v>
      </c>
      <c r="E23" s="20">
        <v>0</v>
      </c>
      <c r="F23" s="20">
        <v>653.3239996324656</v>
      </c>
      <c r="G23" s="20">
        <v>12.276858246189871</v>
      </c>
      <c r="H23" s="20">
        <v>260.76775316541534</v>
      </c>
      <c r="I23" s="20">
        <v>5671.787033674179</v>
      </c>
    </row>
    <row r="24" spans="1:9" ht="13.5" thickBot="1">
      <c r="A24" s="21">
        <v>2008</v>
      </c>
      <c r="B24" s="20">
        <v>2038.2862555702773</v>
      </c>
      <c r="C24" s="20">
        <v>0</v>
      </c>
      <c r="D24" s="20">
        <v>2689.6360848492577</v>
      </c>
      <c r="E24" s="20">
        <v>0</v>
      </c>
      <c r="F24" s="20">
        <v>619.0486583349259</v>
      </c>
      <c r="G24" s="20">
        <v>13.53808586837661</v>
      </c>
      <c r="H24" s="20">
        <v>260.7140240724265</v>
      </c>
      <c r="I24" s="20">
        <v>5621.223108695264</v>
      </c>
    </row>
    <row r="25" spans="1:9" ht="13.5" thickBot="1">
      <c r="A25" s="21">
        <v>2009</v>
      </c>
      <c r="B25" s="20">
        <v>1921.0331808309159</v>
      </c>
      <c r="C25" s="20">
        <v>0</v>
      </c>
      <c r="D25" s="20">
        <v>2580.650020586004</v>
      </c>
      <c r="E25" s="20">
        <v>0</v>
      </c>
      <c r="F25" s="20">
        <v>547.6876753566659</v>
      </c>
      <c r="G25" s="20">
        <v>2.773580299576082</v>
      </c>
      <c r="H25" s="20">
        <v>303.5627599933625</v>
      </c>
      <c r="I25" s="20">
        <v>5355.707217066524</v>
      </c>
    </row>
    <row r="26" spans="1:9" ht="13.5" thickBot="1">
      <c r="A26" s="21">
        <v>2010</v>
      </c>
      <c r="B26" s="20">
        <v>2180.511638010714</v>
      </c>
      <c r="C26" s="20">
        <v>0</v>
      </c>
      <c r="D26" s="20">
        <v>2698.942646213695</v>
      </c>
      <c r="E26" s="20">
        <v>0</v>
      </c>
      <c r="F26" s="20">
        <v>549.7436469439986</v>
      </c>
      <c r="G26" s="20">
        <v>2.9924471005992053</v>
      </c>
      <c r="H26" s="20">
        <v>318.11110213366163</v>
      </c>
      <c r="I26" s="20">
        <v>5750.301480402668</v>
      </c>
    </row>
    <row r="27" spans="1:9" ht="13.5" thickBot="1">
      <c r="A27" s="21">
        <v>2011</v>
      </c>
      <c r="B27" s="20">
        <v>2175.4978282189763</v>
      </c>
      <c r="C27" s="20">
        <v>0</v>
      </c>
      <c r="D27" s="20">
        <v>2439.0106732309514</v>
      </c>
      <c r="E27" s="20">
        <v>0</v>
      </c>
      <c r="F27" s="20">
        <v>601.1547652576068</v>
      </c>
      <c r="G27" s="20">
        <v>3.795195738084082</v>
      </c>
      <c r="H27" s="20">
        <v>324.26440498103455</v>
      </c>
      <c r="I27" s="20">
        <v>5543.722867426653</v>
      </c>
    </row>
    <row r="28" spans="1:9" ht="13.5" thickBot="1">
      <c r="A28" s="21">
        <v>2012</v>
      </c>
      <c r="B28" s="20">
        <v>2013.488722829097</v>
      </c>
      <c r="C28" s="20">
        <v>0</v>
      </c>
      <c r="D28" s="20">
        <v>2615.9504979986245</v>
      </c>
      <c r="E28" s="20">
        <v>0</v>
      </c>
      <c r="F28" s="20">
        <v>531.4750225017324</v>
      </c>
      <c r="G28" s="20">
        <v>11.214063178442288</v>
      </c>
      <c r="H28" s="20">
        <v>273.9014352704126</v>
      </c>
      <c r="I28" s="20">
        <v>5446.029741778309</v>
      </c>
    </row>
    <row r="29" spans="1:9" ht="13.5" thickBot="1">
      <c r="A29" s="21">
        <v>2013</v>
      </c>
      <c r="B29" s="20">
        <v>2308.521365092108</v>
      </c>
      <c r="C29" s="20">
        <v>0</v>
      </c>
      <c r="D29" s="20">
        <v>2431.51464748628</v>
      </c>
      <c r="E29" s="20">
        <v>0</v>
      </c>
      <c r="F29" s="20">
        <v>567.6107902180077</v>
      </c>
      <c r="G29" s="20">
        <v>7.203735769713717</v>
      </c>
      <c r="H29" s="20">
        <v>219.71937983864757</v>
      </c>
      <c r="I29" s="20">
        <v>5534.569918404756</v>
      </c>
    </row>
    <row r="30" spans="1:9" ht="13.5" thickBot="1">
      <c r="A30" s="21">
        <v>2014</v>
      </c>
      <c r="B30" s="20">
        <v>2371.53658331631</v>
      </c>
      <c r="C30" s="20">
        <v>0</v>
      </c>
      <c r="D30" s="20">
        <v>2864.082474993005</v>
      </c>
      <c r="E30" s="20">
        <v>0</v>
      </c>
      <c r="F30" s="20">
        <v>554.4635248964559</v>
      </c>
      <c r="G30" s="20">
        <v>2.7778366318308256</v>
      </c>
      <c r="H30" s="20">
        <v>170.26346930288474</v>
      </c>
      <c r="I30" s="20">
        <v>5963.1238891404855</v>
      </c>
    </row>
    <row r="31" spans="1:9" ht="13.5" thickBot="1">
      <c r="A31" s="21">
        <v>2015</v>
      </c>
      <c r="B31" s="20">
        <v>2206.5494636707162</v>
      </c>
      <c r="C31" s="20">
        <v>8.38735005293467</v>
      </c>
      <c r="D31" s="20">
        <v>2928.782357924312</v>
      </c>
      <c r="E31" s="20">
        <v>1.0791667071166344</v>
      </c>
      <c r="F31" s="20">
        <v>572.2614120728431</v>
      </c>
      <c r="G31" s="20">
        <v>3.3861977473559683</v>
      </c>
      <c r="H31" s="20">
        <v>171.94925368140076</v>
      </c>
      <c r="I31" s="20">
        <v>5882.928685096629</v>
      </c>
    </row>
    <row r="32" spans="1:9" ht="13.5" thickBot="1">
      <c r="A32" s="21">
        <v>2016</v>
      </c>
      <c r="B32" s="20">
        <v>2120.379093835817</v>
      </c>
      <c r="C32" s="20">
        <v>13.751030639674116</v>
      </c>
      <c r="D32" s="20">
        <v>2799.610814734386</v>
      </c>
      <c r="E32" s="20">
        <v>2.329887173133678</v>
      </c>
      <c r="F32" s="20">
        <v>553.5254996454701</v>
      </c>
      <c r="G32" s="20">
        <v>3.252000301677341</v>
      </c>
      <c r="H32" s="20">
        <v>173.98161820069714</v>
      </c>
      <c r="I32" s="20">
        <v>5650.749026718048</v>
      </c>
    </row>
    <row r="33" spans="1:9" ht="13.5" thickBot="1">
      <c r="A33" s="21">
        <v>2017</v>
      </c>
      <c r="B33" s="20">
        <v>2165.8623083356883</v>
      </c>
      <c r="C33" s="20">
        <v>17.57790255578932</v>
      </c>
      <c r="D33" s="20">
        <v>2769.88029969135</v>
      </c>
      <c r="E33" s="20">
        <v>4.330078298141131</v>
      </c>
      <c r="F33" s="20">
        <v>547.0617090548287</v>
      </c>
      <c r="G33" s="20">
        <v>3.2562482388658247</v>
      </c>
      <c r="H33" s="20">
        <v>178.4343079440669</v>
      </c>
      <c r="I33" s="20">
        <v>5664.4948732648</v>
      </c>
    </row>
    <row r="34" spans="1:9" ht="13.5" thickBot="1">
      <c r="A34" s="21">
        <v>2018</v>
      </c>
      <c r="B34" s="20">
        <v>2193.3300761387204</v>
      </c>
      <c r="C34" s="20">
        <v>21.52948143457041</v>
      </c>
      <c r="D34" s="20">
        <v>2784.08265975012</v>
      </c>
      <c r="E34" s="20">
        <v>6.430457653933542</v>
      </c>
      <c r="F34" s="20">
        <v>547.4457376369589</v>
      </c>
      <c r="G34" s="20">
        <v>3.233513879533154</v>
      </c>
      <c r="H34" s="20">
        <v>181.62300500846186</v>
      </c>
      <c r="I34" s="20">
        <v>5709.714992413795</v>
      </c>
    </row>
    <row r="35" spans="1:9" ht="13.5" thickBot="1">
      <c r="A35" s="21">
        <v>2019</v>
      </c>
      <c r="B35" s="20">
        <v>2228.1191951533388</v>
      </c>
      <c r="C35" s="20">
        <v>26.040809974730696</v>
      </c>
      <c r="D35" s="20">
        <v>2825.3141555583657</v>
      </c>
      <c r="E35" s="20">
        <v>9.02134955000705</v>
      </c>
      <c r="F35" s="20">
        <v>549.4412671141502</v>
      </c>
      <c r="G35" s="20">
        <v>3.2920456163904666</v>
      </c>
      <c r="H35" s="20">
        <v>186.4424124916384</v>
      </c>
      <c r="I35" s="20">
        <v>5792.609075933884</v>
      </c>
    </row>
    <row r="36" spans="1:9" ht="13.5" thickBot="1">
      <c r="A36" s="21">
        <v>2020</v>
      </c>
      <c r="B36" s="20">
        <v>2271.1078998913504</v>
      </c>
      <c r="C36" s="20">
        <v>30.262135440082172</v>
      </c>
      <c r="D36" s="20">
        <v>2873.535699544609</v>
      </c>
      <c r="E36" s="20">
        <v>11.341569037076361</v>
      </c>
      <c r="F36" s="20">
        <v>549.2478495446361</v>
      </c>
      <c r="G36" s="20">
        <v>3.3218743667641757</v>
      </c>
      <c r="H36" s="20">
        <v>191.18499437227663</v>
      </c>
      <c r="I36" s="20">
        <v>5888.398317719637</v>
      </c>
    </row>
    <row r="37" spans="1:9" ht="13.5" thickBot="1">
      <c r="A37" s="21">
        <v>2021</v>
      </c>
      <c r="B37" s="20">
        <v>2309.7676011111953</v>
      </c>
      <c r="C37" s="20">
        <v>34.75894062919621</v>
      </c>
      <c r="D37" s="20">
        <v>2922.117977378514</v>
      </c>
      <c r="E37" s="20">
        <v>13.745119010760517</v>
      </c>
      <c r="F37" s="20">
        <v>549.6051013422015</v>
      </c>
      <c r="G37" s="20">
        <v>3.3766879486128083</v>
      </c>
      <c r="H37" s="20">
        <v>193.49475884717978</v>
      </c>
      <c r="I37" s="20">
        <v>5978.362126627703</v>
      </c>
    </row>
    <row r="38" spans="1:9" ht="13.5" thickBot="1">
      <c r="A38" s="21">
        <v>2022</v>
      </c>
      <c r="B38" s="20">
        <v>2352.910258164887</v>
      </c>
      <c r="C38" s="20">
        <v>39.49416019266931</v>
      </c>
      <c r="D38" s="20">
        <v>2971.0554178225425</v>
      </c>
      <c r="E38" s="20">
        <v>16.238175947825923</v>
      </c>
      <c r="F38" s="20">
        <v>550.3283784370484</v>
      </c>
      <c r="G38" s="20">
        <v>3.391697695305531</v>
      </c>
      <c r="H38" s="20">
        <v>195.94503105759114</v>
      </c>
      <c r="I38" s="20">
        <v>6073.630783177375</v>
      </c>
    </row>
    <row r="39" spans="1:9" ht="13.5" thickBot="1">
      <c r="A39" s="21">
        <v>2023</v>
      </c>
      <c r="B39" s="20">
        <v>2396.4355356434203</v>
      </c>
      <c r="C39" s="20">
        <v>44.53339035691321</v>
      </c>
      <c r="D39" s="20">
        <v>3004.6811184802355</v>
      </c>
      <c r="E39" s="20">
        <v>18.83661880811695</v>
      </c>
      <c r="F39" s="20">
        <v>552.9605868595056</v>
      </c>
      <c r="G39" s="20">
        <v>3.4284867055678845</v>
      </c>
      <c r="H39" s="20">
        <v>198.9872396530553</v>
      </c>
      <c r="I39" s="20">
        <v>6156.492967341785</v>
      </c>
    </row>
    <row r="40" spans="1:9" ht="13.5" thickBot="1">
      <c r="A40" s="21">
        <v>2024</v>
      </c>
      <c r="B40" s="20">
        <v>2443.559714880102</v>
      </c>
      <c r="C40" s="20">
        <v>49.37119677759645</v>
      </c>
      <c r="D40" s="20">
        <v>3033.6590682652577</v>
      </c>
      <c r="E40" s="20">
        <v>21.218497035020093</v>
      </c>
      <c r="F40" s="20">
        <v>554.4956510607235</v>
      </c>
      <c r="G40" s="20">
        <v>3.469022450938983</v>
      </c>
      <c r="H40" s="20">
        <v>202.33773748304637</v>
      </c>
      <c r="I40" s="20">
        <v>6237.521194140069</v>
      </c>
    </row>
    <row r="41" spans="1:9" ht="13.5" thickBot="1">
      <c r="A41" s="21">
        <v>2025</v>
      </c>
      <c r="B41" s="20">
        <v>2490.4139282030205</v>
      </c>
      <c r="C41" s="20">
        <v>53.858831886487295</v>
      </c>
      <c r="D41" s="20">
        <v>3059.5264269931354</v>
      </c>
      <c r="E41" s="20">
        <v>23.337818544790643</v>
      </c>
      <c r="F41" s="20">
        <v>554.9774486795304</v>
      </c>
      <c r="G41" s="20">
        <v>3.500295624389412</v>
      </c>
      <c r="H41" s="20">
        <v>205.4335534254334</v>
      </c>
      <c r="I41" s="20">
        <v>6313.8516529255085</v>
      </c>
    </row>
    <row r="42" spans="1:9" ht="13.5" thickBot="1">
      <c r="A42" s="21">
        <v>2026</v>
      </c>
      <c r="B42" s="20">
        <v>2541.596652338294</v>
      </c>
      <c r="C42" s="20">
        <v>58.139334474796755</v>
      </c>
      <c r="D42" s="20">
        <v>3081.866284245536</v>
      </c>
      <c r="E42" s="20">
        <v>25.73749784738598</v>
      </c>
      <c r="F42" s="20">
        <v>555.5669871482314</v>
      </c>
      <c r="G42" s="20">
        <v>3.543177903726927</v>
      </c>
      <c r="H42" s="20">
        <v>208.42777044656887</v>
      </c>
      <c r="I42" s="20">
        <v>6391.000872082356</v>
      </c>
    </row>
    <row r="43" spans="1:9" ht="13.5" thickBot="1">
      <c r="A43" s="21">
        <v>2027</v>
      </c>
      <c r="B43" s="20">
        <v>2593.520757438535</v>
      </c>
      <c r="C43" s="20">
        <v>62.34960168674437</v>
      </c>
      <c r="D43" s="20">
        <v>3099.8116991245893</v>
      </c>
      <c r="E43" s="20">
        <v>27.783174740623185</v>
      </c>
      <c r="F43" s="20">
        <v>556.3001614430589</v>
      </c>
      <c r="G43" s="20">
        <v>3.57936331095199</v>
      </c>
      <c r="H43" s="20">
        <v>211.33694344565734</v>
      </c>
      <c r="I43" s="20">
        <v>6464.548924762793</v>
      </c>
    </row>
    <row r="44" spans="1:10" ht="13.5" thickBot="1">
      <c r="A44" s="21">
        <v>2028</v>
      </c>
      <c r="B44" s="20">
        <v>2645.077990648136</v>
      </c>
      <c r="C44" s="20">
        <v>66.53989251679752</v>
      </c>
      <c r="D44" s="20">
        <v>3113.827709424224</v>
      </c>
      <c r="E44" s="20">
        <v>29.747236431419125</v>
      </c>
      <c r="F44" s="20">
        <v>557.9636329605634</v>
      </c>
      <c r="G44" s="20">
        <v>3.6132784519888665</v>
      </c>
      <c r="H44" s="20">
        <v>214.57580595588223</v>
      </c>
      <c r="I44" s="20">
        <v>6535.058417440794</v>
      </c>
      <c r="J44" s="23" t="s">
        <v>0</v>
      </c>
    </row>
    <row r="45" spans="1:9" ht="12.75">
      <c r="A45" s="36" t="s">
        <v>0</v>
      </c>
      <c r="B45" s="36"/>
      <c r="C45" s="36"/>
      <c r="D45" s="36"/>
      <c r="E45" s="36"/>
      <c r="F45" s="36"/>
      <c r="G45" s="36"/>
      <c r="H45" s="36"/>
      <c r="I45" s="36"/>
    </row>
    <row r="46" spans="1:9" ht="13.5" customHeight="1">
      <c r="A46" s="36" t="s">
        <v>64</v>
      </c>
      <c r="B46" s="36"/>
      <c r="C46" s="36"/>
      <c r="D46" s="36"/>
      <c r="E46" s="36"/>
      <c r="F46" s="36"/>
      <c r="G46" s="36"/>
      <c r="H46" s="36"/>
      <c r="I46" s="36"/>
    </row>
    <row r="47" spans="1:9" ht="13.5" customHeight="1">
      <c r="A47" s="36" t="s">
        <v>71</v>
      </c>
      <c r="B47" s="36"/>
      <c r="C47" s="36"/>
      <c r="D47" s="36"/>
      <c r="E47" s="36"/>
      <c r="F47" s="36"/>
      <c r="G47" s="36"/>
      <c r="H47" s="36"/>
      <c r="I47" s="36"/>
    </row>
    <row r="48" spans="1:9" ht="13.5" customHeight="1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.75">
      <c r="A49" s="34" t="s">
        <v>24</v>
      </c>
      <c r="B49" s="34"/>
      <c r="C49" s="34"/>
      <c r="D49" s="34"/>
      <c r="E49" s="34"/>
      <c r="F49" s="34"/>
      <c r="G49" s="34"/>
      <c r="H49" s="34"/>
      <c r="I49" s="34"/>
    </row>
    <row r="50" spans="1:9" ht="15">
      <c r="A50" s="18" t="s">
        <v>25</v>
      </c>
      <c r="B50" s="12">
        <f>EXP((LN(B16/B6)/10))-1</f>
        <v>0.015862945020581165</v>
      </c>
      <c r="C50" s="13" t="s">
        <v>59</v>
      </c>
      <c r="D50" s="12">
        <f aca="true" t="shared" si="0" ref="D50:I50">EXP((LN(D16/D6)/10))-1</f>
        <v>-0.007731452608085498</v>
      </c>
      <c r="E50" s="13" t="s">
        <v>59</v>
      </c>
      <c r="F50" s="12">
        <f t="shared" si="0"/>
        <v>-0.0121051215228688</v>
      </c>
      <c r="G50" s="12">
        <f t="shared" si="0"/>
        <v>0.05407609284753834</v>
      </c>
      <c r="H50" s="12">
        <f t="shared" si="0"/>
        <v>0.030967202290627327</v>
      </c>
      <c r="I50" s="12">
        <f t="shared" si="0"/>
        <v>0.001018849372685926</v>
      </c>
    </row>
    <row r="51" spans="1:9" ht="15">
      <c r="A51" s="18" t="s">
        <v>44</v>
      </c>
      <c r="B51" s="12">
        <f>EXP((LN(B32/B16)/16))-1</f>
        <v>0.01416349820969054</v>
      </c>
      <c r="C51" s="13" t="s">
        <v>59</v>
      </c>
      <c r="D51" s="12">
        <f aca="true" t="shared" si="1" ref="D51:I51">EXP((LN(D32/D16)/16))-1</f>
        <v>0.009040310745977775</v>
      </c>
      <c r="E51" s="13" t="s">
        <v>59</v>
      </c>
      <c r="F51" s="12">
        <f t="shared" si="1"/>
        <v>-0.004885907706798864</v>
      </c>
      <c r="G51" s="12">
        <f t="shared" si="1"/>
        <v>-0.08736997094108234</v>
      </c>
      <c r="H51" s="12">
        <f t="shared" si="1"/>
        <v>-0.027589112987173592</v>
      </c>
      <c r="I51" s="12">
        <f t="shared" si="1"/>
        <v>0.007648806523680385</v>
      </c>
    </row>
    <row r="52" spans="1:9" ht="15">
      <c r="A52" s="18" t="s">
        <v>45</v>
      </c>
      <c r="B52" s="12">
        <f>EXP((LN(B36/B32)/4))-1</f>
        <v>0.017316441796722648</v>
      </c>
      <c r="C52" s="12">
        <f aca="true" t="shared" si="2" ref="C52:I52">EXP((LN(C36/C32)/4))-1</f>
        <v>0.2179825892818419</v>
      </c>
      <c r="D52" s="12">
        <f t="shared" si="2"/>
        <v>0.006536975822927449</v>
      </c>
      <c r="E52" s="12">
        <f t="shared" si="2"/>
        <v>0.4853697070303251</v>
      </c>
      <c r="F52" s="12">
        <f t="shared" si="2"/>
        <v>-0.0019376266002932852</v>
      </c>
      <c r="G52" s="12">
        <f t="shared" si="2"/>
        <v>0.005328875081830553</v>
      </c>
      <c r="H52" s="12">
        <f t="shared" si="2"/>
        <v>0.02385300476405927</v>
      </c>
      <c r="I52" s="12">
        <f t="shared" si="2"/>
        <v>0.01035219721713232</v>
      </c>
    </row>
    <row r="53" spans="1:9" ht="15">
      <c r="A53" s="18" t="s">
        <v>73</v>
      </c>
      <c r="B53" s="12">
        <f>EXP((LN(B44/B32)/12))-1</f>
        <v>0.01859626809219983</v>
      </c>
      <c r="C53" s="12">
        <f aca="true" t="shared" si="3" ref="C53:I53">EXP((LN(C44/C32)/12))-1</f>
        <v>0.14041320416734715</v>
      </c>
      <c r="D53" s="12">
        <f t="shared" si="3"/>
        <v>0.008903765740919667</v>
      </c>
      <c r="E53" s="12">
        <f t="shared" si="3"/>
        <v>0.23644834587988162</v>
      </c>
      <c r="F53" s="12">
        <f t="shared" si="3"/>
        <v>0.0006657186126657333</v>
      </c>
      <c r="G53" s="12">
        <f t="shared" si="3"/>
        <v>0.008817415921282157</v>
      </c>
      <c r="H53" s="12">
        <f t="shared" si="3"/>
        <v>0.017629720230649237</v>
      </c>
      <c r="I53" s="12">
        <f t="shared" si="3"/>
        <v>0.012189795485833432</v>
      </c>
    </row>
    <row r="54" ht="13.5" customHeight="1">
      <c r="A54" s="17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15.75" customHeight="1">
      <c r="A2" s="32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0" ht="15.75" customHeight="1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</row>
    <row r="4" ht="13.5" customHeight="1" thickBot="1">
      <c r="A4" s="4"/>
    </row>
    <row r="5" spans="1:10" ht="27" thickBot="1">
      <c r="A5" s="5" t="s">
        <v>11</v>
      </c>
      <c r="B5" s="5" t="s">
        <v>37</v>
      </c>
      <c r="C5" s="5" t="s">
        <v>38</v>
      </c>
      <c r="D5" s="5" t="s">
        <v>32</v>
      </c>
      <c r="E5" s="5" t="s">
        <v>39</v>
      </c>
      <c r="F5" s="5" t="s">
        <v>34</v>
      </c>
      <c r="G5" s="5" t="s">
        <v>40</v>
      </c>
      <c r="H5" s="24" t="s">
        <v>72</v>
      </c>
      <c r="I5" s="5" t="s">
        <v>41</v>
      </c>
      <c r="J5" s="5" t="s">
        <v>42</v>
      </c>
    </row>
    <row r="6" spans="1:10" ht="15.75" thickBot="1">
      <c r="A6" s="6">
        <v>1990</v>
      </c>
      <c r="B6" s="7">
        <v>4951.495029051245</v>
      </c>
      <c r="C6" s="7">
        <v>537.9360004676698</v>
      </c>
      <c r="D6" s="7">
        <v>5489.431029518915</v>
      </c>
      <c r="E6" s="7">
        <v>148.4950248756222</v>
      </c>
      <c r="F6" s="7">
        <v>0</v>
      </c>
      <c r="G6" s="7">
        <v>148.4950248756222</v>
      </c>
      <c r="H6" s="7">
        <v>0</v>
      </c>
      <c r="I6" s="7">
        <v>5340.936004643293</v>
      </c>
      <c r="J6" s="9">
        <v>53.773195085730464</v>
      </c>
    </row>
    <row r="7" spans="1:10" ht="15.75" thickBot="1">
      <c r="A7" s="6">
        <v>1991</v>
      </c>
      <c r="B7" s="7">
        <v>4804.934546202564</v>
      </c>
      <c r="C7" s="7">
        <v>518.9060802017436</v>
      </c>
      <c r="D7" s="7">
        <v>5323.840626404308</v>
      </c>
      <c r="E7" s="7">
        <v>171.84454440128127</v>
      </c>
      <c r="F7" s="7">
        <v>0</v>
      </c>
      <c r="G7" s="7">
        <v>171.84454440128127</v>
      </c>
      <c r="H7" s="7">
        <v>0</v>
      </c>
      <c r="I7" s="7">
        <v>5151.9960820030265</v>
      </c>
      <c r="J7" s="9">
        <v>53.738199809528695</v>
      </c>
    </row>
    <row r="8" spans="1:10" ht="15.75" thickBot="1">
      <c r="A8" s="6">
        <v>1992</v>
      </c>
      <c r="B8" s="7">
        <v>4968.084610749194</v>
      </c>
      <c r="C8" s="7">
        <v>538.2719999505601</v>
      </c>
      <c r="D8" s="7">
        <v>5506.356610699754</v>
      </c>
      <c r="E8" s="7">
        <v>162.0846111906222</v>
      </c>
      <c r="F8" s="7">
        <v>0</v>
      </c>
      <c r="G8" s="7">
        <v>162.0846111906222</v>
      </c>
      <c r="H8" s="7">
        <v>0</v>
      </c>
      <c r="I8" s="7">
        <v>5344.271999509132</v>
      </c>
      <c r="J8" s="9">
        <v>52.899753552114234</v>
      </c>
    </row>
    <row r="9" spans="1:10" ht="15.75" thickBot="1">
      <c r="A9" s="6">
        <v>1993</v>
      </c>
      <c r="B9" s="7">
        <v>4397.846449505997</v>
      </c>
      <c r="C9" s="7">
        <v>473.98399964583706</v>
      </c>
      <c r="D9" s="7">
        <v>4871.830449151834</v>
      </c>
      <c r="E9" s="7">
        <v>165.8464526681665</v>
      </c>
      <c r="F9" s="7">
        <v>0</v>
      </c>
      <c r="G9" s="7">
        <v>165.8464526681665</v>
      </c>
      <c r="H9" s="7">
        <v>0</v>
      </c>
      <c r="I9" s="7">
        <v>4705.983996483667</v>
      </c>
      <c r="J9" s="9">
        <v>58.19364421873071</v>
      </c>
    </row>
    <row r="10" spans="1:10" ht="15.75" thickBot="1">
      <c r="A10" s="6">
        <v>1994</v>
      </c>
      <c r="B10" s="7">
        <v>4749.379043074493</v>
      </c>
      <c r="C10" s="7">
        <v>506.79999999261145</v>
      </c>
      <c r="D10" s="7">
        <v>5256.179043067104</v>
      </c>
      <c r="E10" s="7">
        <v>224.3790431404622</v>
      </c>
      <c r="F10" s="7">
        <v>0</v>
      </c>
      <c r="G10" s="7">
        <v>224.3790431404622</v>
      </c>
      <c r="H10" s="7">
        <v>0</v>
      </c>
      <c r="I10" s="7">
        <v>5031.799999926642</v>
      </c>
      <c r="J10" s="9">
        <v>52.52273438269936</v>
      </c>
    </row>
    <row r="11" spans="1:10" ht="15.75" thickBot="1">
      <c r="A11" s="6">
        <v>1995</v>
      </c>
      <c r="B11" s="7">
        <v>4687.553137476882</v>
      </c>
      <c r="C11" s="7">
        <v>499.40799989465063</v>
      </c>
      <c r="D11" s="7">
        <v>5186.9611373715325</v>
      </c>
      <c r="E11" s="7">
        <v>228.5531384175011</v>
      </c>
      <c r="F11" s="7">
        <v>0</v>
      </c>
      <c r="G11" s="7">
        <v>228.5531384175011</v>
      </c>
      <c r="H11" s="7">
        <v>0</v>
      </c>
      <c r="I11" s="7">
        <v>4958.407998954031</v>
      </c>
      <c r="J11" s="9">
        <v>54.38040592522997</v>
      </c>
    </row>
    <row r="12" spans="1:10" ht="15.75" thickBot="1">
      <c r="A12" s="6">
        <v>1996</v>
      </c>
      <c r="B12" s="7">
        <v>4829.004431640695</v>
      </c>
      <c r="C12" s="7">
        <v>515.7600001943678</v>
      </c>
      <c r="D12" s="7">
        <v>5344.764431835062</v>
      </c>
      <c r="E12" s="7">
        <v>224.00442990526858</v>
      </c>
      <c r="F12" s="7">
        <v>0</v>
      </c>
      <c r="G12" s="7">
        <v>224.00442990526858</v>
      </c>
      <c r="H12" s="7">
        <v>0</v>
      </c>
      <c r="I12" s="7">
        <v>5120.760001929793</v>
      </c>
      <c r="J12" s="9">
        <v>53.99971809146622</v>
      </c>
    </row>
    <row r="13" spans="1:10" ht="15.75" thickBot="1">
      <c r="A13" s="6">
        <v>1997</v>
      </c>
      <c r="B13" s="7">
        <v>5256.983362140571</v>
      </c>
      <c r="C13" s="7">
        <v>564.3679994862076</v>
      </c>
      <c r="D13" s="7">
        <v>5821.351361626779</v>
      </c>
      <c r="E13" s="7">
        <v>217.98336672800366</v>
      </c>
      <c r="F13" s="7">
        <v>0</v>
      </c>
      <c r="G13" s="7">
        <v>217.98336672800366</v>
      </c>
      <c r="H13" s="7">
        <v>0</v>
      </c>
      <c r="I13" s="7">
        <v>5603.367994898776</v>
      </c>
      <c r="J13" s="9">
        <v>50.41258246802966</v>
      </c>
    </row>
    <row r="14" spans="1:10" ht="15.75" thickBot="1">
      <c r="A14" s="6">
        <v>1998</v>
      </c>
      <c r="B14" s="7">
        <v>5267.953889879283</v>
      </c>
      <c r="C14" s="7">
        <v>565.599999894654</v>
      </c>
      <c r="D14" s="7">
        <v>5833.553889773937</v>
      </c>
      <c r="E14" s="7">
        <v>217.95389081987284</v>
      </c>
      <c r="F14" s="7">
        <v>0</v>
      </c>
      <c r="G14" s="7">
        <v>217.95389081987284</v>
      </c>
      <c r="H14" s="7">
        <v>0</v>
      </c>
      <c r="I14" s="7">
        <v>5615.599998954064</v>
      </c>
      <c r="J14" s="9">
        <v>50.05822227729793</v>
      </c>
    </row>
    <row r="15" spans="1:10" ht="15.75" thickBot="1">
      <c r="A15" s="6">
        <v>1999</v>
      </c>
      <c r="B15" s="7">
        <v>5081.3192738208545</v>
      </c>
      <c r="C15" s="7">
        <v>544.0960003539712</v>
      </c>
      <c r="D15" s="7">
        <v>5625.415274174826</v>
      </c>
      <c r="E15" s="7">
        <v>223.27847066039635</v>
      </c>
      <c r="F15" s="7">
        <v>0.0408</v>
      </c>
      <c r="G15" s="7">
        <v>223.31927066039634</v>
      </c>
      <c r="H15" s="7">
        <v>0</v>
      </c>
      <c r="I15" s="7">
        <v>5402.09600351443</v>
      </c>
      <c r="J15" s="9">
        <v>52.41797847920073</v>
      </c>
    </row>
    <row r="16" spans="1:10" ht="15.75" thickBot="1">
      <c r="A16" s="6">
        <v>2000</v>
      </c>
      <c r="B16" s="7">
        <v>5002.175231006372</v>
      </c>
      <c r="C16" s="7">
        <v>538.2720000897381</v>
      </c>
      <c r="D16" s="7">
        <v>5540.44723109611</v>
      </c>
      <c r="E16" s="7">
        <v>195.96163020513893</v>
      </c>
      <c r="F16" s="7">
        <v>0.2136</v>
      </c>
      <c r="G16" s="7">
        <v>196.17523020513894</v>
      </c>
      <c r="H16" s="7">
        <v>0</v>
      </c>
      <c r="I16" s="7">
        <v>5344.272000890971</v>
      </c>
      <c r="J16" s="9">
        <v>55.42880509632287</v>
      </c>
    </row>
    <row r="17" spans="1:10" ht="15.75" thickBot="1">
      <c r="A17" s="6">
        <v>2001</v>
      </c>
      <c r="B17" s="7">
        <v>4514.25664628829</v>
      </c>
      <c r="C17" s="7">
        <v>484.96000051172183</v>
      </c>
      <c r="D17" s="7">
        <v>4999.216646800011</v>
      </c>
      <c r="E17" s="7">
        <v>183.80744171934475</v>
      </c>
      <c r="F17" s="7">
        <v>0.4492</v>
      </c>
      <c r="G17" s="7">
        <v>184.25664171934474</v>
      </c>
      <c r="H17" s="7">
        <v>0</v>
      </c>
      <c r="I17" s="7">
        <v>4814.960005080667</v>
      </c>
      <c r="J17" s="9">
        <v>60.204945945746985</v>
      </c>
    </row>
    <row r="18" spans="1:10" ht="15.75" thickBot="1">
      <c r="A18" s="6">
        <v>2002</v>
      </c>
      <c r="B18" s="7">
        <v>4942.333827399208</v>
      </c>
      <c r="C18" s="7">
        <v>528.5279997599297</v>
      </c>
      <c r="D18" s="7">
        <v>5470.861827159138</v>
      </c>
      <c r="E18" s="7">
        <v>221.88263935864384</v>
      </c>
      <c r="F18" s="7">
        <v>1.45119018404908</v>
      </c>
      <c r="G18" s="7">
        <v>223.3338295426929</v>
      </c>
      <c r="H18" s="7">
        <v>0</v>
      </c>
      <c r="I18" s="7">
        <v>5247.527997616445</v>
      </c>
      <c r="J18" s="9">
        <v>55.03716573157608</v>
      </c>
    </row>
    <row r="19" spans="1:10" ht="15.75" thickBot="1">
      <c r="A19" s="6">
        <v>2003</v>
      </c>
      <c r="B19" s="7">
        <v>5138.92539203834</v>
      </c>
      <c r="C19" s="7">
        <v>551.3760000577331</v>
      </c>
      <c r="D19" s="7">
        <v>5690.301392096073</v>
      </c>
      <c r="E19" s="7">
        <v>212.3261068288696</v>
      </c>
      <c r="F19" s="7">
        <v>3.599284693996368</v>
      </c>
      <c r="G19" s="7">
        <v>215.92539152286597</v>
      </c>
      <c r="H19" s="7">
        <v>0</v>
      </c>
      <c r="I19" s="7">
        <v>5474.376000573207</v>
      </c>
      <c r="J19" s="9">
        <v>54.54019458644304</v>
      </c>
    </row>
    <row r="20" spans="1:10" ht="15.75" thickBot="1">
      <c r="A20" s="6">
        <v>2004</v>
      </c>
      <c r="B20" s="7">
        <v>5148.482100374366</v>
      </c>
      <c r="C20" s="7">
        <v>552.2720000422102</v>
      </c>
      <c r="D20" s="7">
        <v>5700.754100416577</v>
      </c>
      <c r="E20" s="7">
        <v>211.9183776572616</v>
      </c>
      <c r="F20" s="7">
        <v>5.563722340228718</v>
      </c>
      <c r="G20" s="7">
        <v>217.4820999974903</v>
      </c>
      <c r="H20" s="7">
        <v>0</v>
      </c>
      <c r="I20" s="7">
        <v>5483.272000419086</v>
      </c>
      <c r="J20" s="9">
        <v>55.175033058229765</v>
      </c>
    </row>
    <row r="21" spans="1:10" ht="15.75" thickBot="1">
      <c r="A21" s="6">
        <v>2005</v>
      </c>
      <c r="B21" s="7">
        <v>5317.23713968797</v>
      </c>
      <c r="C21" s="7">
        <v>570.776978716967</v>
      </c>
      <c r="D21" s="7">
        <v>5888.014118404937</v>
      </c>
      <c r="E21" s="7">
        <v>214.3567391359882</v>
      </c>
      <c r="F21" s="7">
        <v>6.657376293346727</v>
      </c>
      <c r="G21" s="7">
        <v>221.0141154293349</v>
      </c>
      <c r="H21" s="7">
        <v>0</v>
      </c>
      <c r="I21" s="7">
        <v>5667.000002975602</v>
      </c>
      <c r="J21" s="9">
        <v>53.50331309260162</v>
      </c>
    </row>
    <row r="22" spans="1:10" ht="15.75" thickBot="1">
      <c r="A22" s="6">
        <v>2006</v>
      </c>
      <c r="B22" s="7">
        <v>5707.329918694624</v>
      </c>
      <c r="C22" s="7">
        <v>614.5899282347062</v>
      </c>
      <c r="D22" s="7">
        <v>6321.919846929331</v>
      </c>
      <c r="E22" s="7">
        <v>212.90780138173335</v>
      </c>
      <c r="F22" s="7">
        <v>7.012043788727731</v>
      </c>
      <c r="G22" s="7">
        <v>219.9198451704611</v>
      </c>
      <c r="H22" s="7">
        <v>0</v>
      </c>
      <c r="I22" s="7">
        <v>6102.000001758869</v>
      </c>
      <c r="J22" s="9">
        <v>51.62476669833122</v>
      </c>
    </row>
    <row r="23" spans="1:10" ht="15.75" thickBot="1">
      <c r="A23" s="6">
        <v>2007</v>
      </c>
      <c r="B23" s="7">
        <v>5671.787033674179</v>
      </c>
      <c r="C23" s="7">
        <v>611.4676255719978</v>
      </c>
      <c r="D23" s="7">
        <v>6283.254659246177</v>
      </c>
      <c r="E23" s="7">
        <v>204.39101104459493</v>
      </c>
      <c r="F23" s="7">
        <v>7.863651451031395</v>
      </c>
      <c r="G23" s="7">
        <v>212.25466249562632</v>
      </c>
      <c r="H23" s="7">
        <v>0</v>
      </c>
      <c r="I23" s="7">
        <v>6070.99999675055</v>
      </c>
      <c r="J23" s="9">
        <v>51.89753162055184</v>
      </c>
    </row>
    <row r="24" spans="1:10" ht="15.75" thickBot="1">
      <c r="A24" s="6">
        <v>2008</v>
      </c>
      <c r="B24" s="7">
        <v>5621.223108695264</v>
      </c>
      <c r="C24" s="7">
        <v>604.9208634880432</v>
      </c>
      <c r="D24" s="7">
        <v>6226.143972183308</v>
      </c>
      <c r="E24" s="7">
        <v>211.27935629433387</v>
      </c>
      <c r="F24" s="7">
        <v>8.864614114830587</v>
      </c>
      <c r="G24" s="7">
        <v>220.14397040916447</v>
      </c>
      <c r="H24" s="7">
        <v>0</v>
      </c>
      <c r="I24" s="7">
        <v>6006.000001774143</v>
      </c>
      <c r="J24" s="9">
        <v>53.58483788706179</v>
      </c>
    </row>
    <row r="25" spans="1:10" ht="15.75" thickBot="1">
      <c r="A25" s="6">
        <v>2009</v>
      </c>
      <c r="B25" s="7">
        <v>5355.707217066524</v>
      </c>
      <c r="C25" s="7">
        <v>574.9658987256523</v>
      </c>
      <c r="D25" s="7">
        <v>5930.673115792177</v>
      </c>
      <c r="E25" s="7">
        <v>210.81806290177155</v>
      </c>
      <c r="F25" s="7">
        <v>11.26505840000001</v>
      </c>
      <c r="G25" s="7">
        <v>222.08312130177157</v>
      </c>
      <c r="H25" s="7">
        <v>0</v>
      </c>
      <c r="I25" s="7">
        <v>5708.589994490405</v>
      </c>
      <c r="J25" s="9">
        <v>53.98814661650133</v>
      </c>
    </row>
    <row r="26" spans="1:10" ht="15.75" thickBot="1">
      <c r="A26" s="6">
        <v>2010</v>
      </c>
      <c r="B26" s="7">
        <v>5750.301480402668</v>
      </c>
      <c r="C26" s="7">
        <v>618.6035965790763</v>
      </c>
      <c r="D26" s="7">
        <v>6368.905076981744</v>
      </c>
      <c r="E26" s="7">
        <v>211.60082397520102</v>
      </c>
      <c r="F26" s="7">
        <v>15.454258400000002</v>
      </c>
      <c r="G26" s="7">
        <v>227.05508237520104</v>
      </c>
      <c r="H26" s="7">
        <v>0</v>
      </c>
      <c r="I26" s="7">
        <v>6141.849994606543</v>
      </c>
      <c r="J26" s="9">
        <v>48.38904510131826</v>
      </c>
    </row>
    <row r="27" spans="1:10" ht="15.75" thickBot="1">
      <c r="A27" s="6">
        <v>2011</v>
      </c>
      <c r="B27" s="7">
        <v>5543.722867426653</v>
      </c>
      <c r="C27" s="7">
        <v>595.0314218466239</v>
      </c>
      <c r="D27" s="7">
        <v>6138.754289273276</v>
      </c>
      <c r="E27" s="7">
        <v>209.31986040188866</v>
      </c>
      <c r="F27" s="7">
        <v>21.62245482276472</v>
      </c>
      <c r="G27" s="7">
        <v>230.94231522465338</v>
      </c>
      <c r="H27" s="7">
        <v>0</v>
      </c>
      <c r="I27" s="7">
        <v>5907.811974048623</v>
      </c>
      <c r="J27" s="9">
        <v>50.78205706850596</v>
      </c>
    </row>
    <row r="28" spans="1:10" ht="15.75" thickBot="1">
      <c r="A28" s="6">
        <v>2012</v>
      </c>
      <c r="B28" s="7">
        <v>5446.029741778309</v>
      </c>
      <c r="C28" s="7">
        <v>582.5235135509441</v>
      </c>
      <c r="D28" s="7">
        <v>6028.553255329252</v>
      </c>
      <c r="E28" s="7">
        <v>214.48404701463338</v>
      </c>
      <c r="F28" s="7">
        <v>30.442895201673515</v>
      </c>
      <c r="G28" s="7">
        <v>244.92694221630688</v>
      </c>
      <c r="H28" s="7">
        <v>0</v>
      </c>
      <c r="I28" s="7">
        <v>5783.626313112945</v>
      </c>
      <c r="J28" s="9">
        <v>52.88319351898072</v>
      </c>
    </row>
    <row r="29" spans="1:10" ht="15.75" thickBot="1">
      <c r="A29" s="6">
        <v>2013</v>
      </c>
      <c r="B29" s="7">
        <v>5534.569918404756</v>
      </c>
      <c r="C29" s="7">
        <v>590.5563351332672</v>
      </c>
      <c r="D29" s="7">
        <v>6125.126253538024</v>
      </c>
      <c r="E29" s="7">
        <v>225.7643277434294</v>
      </c>
      <c r="F29" s="7">
        <v>35.98116982858314</v>
      </c>
      <c r="G29" s="7">
        <v>261.74549757201254</v>
      </c>
      <c r="H29" s="7">
        <v>0</v>
      </c>
      <c r="I29" s="7">
        <v>5863.380755966012</v>
      </c>
      <c r="J29" s="9">
        <v>50.052904220743855</v>
      </c>
    </row>
    <row r="30" spans="1:10" ht="15.75" thickBot="1">
      <c r="A30" s="6">
        <v>2014</v>
      </c>
      <c r="B30" s="7">
        <v>5963.1238891404855</v>
      </c>
      <c r="C30" s="7">
        <v>639.0397039746694</v>
      </c>
      <c r="D30" s="7">
        <v>6602.163593115155</v>
      </c>
      <c r="E30" s="7">
        <v>210.31213810192526</v>
      </c>
      <c r="F30" s="7">
        <v>47.100108407583235</v>
      </c>
      <c r="G30" s="7">
        <v>257.41224650950846</v>
      </c>
      <c r="H30" s="7">
        <v>0</v>
      </c>
      <c r="I30" s="7">
        <v>6344.751346605646</v>
      </c>
      <c r="J30" s="9">
        <v>47.91170886927142</v>
      </c>
    </row>
    <row r="31" spans="1:10" ht="15.75" thickBot="1">
      <c r="A31" s="6">
        <v>2015</v>
      </c>
      <c r="B31" s="7">
        <v>5882.928685096629</v>
      </c>
      <c r="C31" s="7">
        <v>628.0694007073256</v>
      </c>
      <c r="D31" s="7">
        <v>6510.998085803954</v>
      </c>
      <c r="E31" s="7">
        <v>212.44098884657876</v>
      </c>
      <c r="F31" s="7">
        <v>62.72518993464277</v>
      </c>
      <c r="G31" s="7">
        <v>275.16617878122156</v>
      </c>
      <c r="H31" s="7">
        <v>0</v>
      </c>
      <c r="I31" s="7">
        <v>6235.831907022733</v>
      </c>
      <c r="J31" s="9">
        <v>48.501910485572566</v>
      </c>
    </row>
    <row r="32" spans="1:10" ht="15.75" thickBot="1">
      <c r="A32" s="6">
        <v>2016</v>
      </c>
      <c r="B32" s="7">
        <v>5650.749026718048</v>
      </c>
      <c r="C32" s="7">
        <v>601.0962528733094</v>
      </c>
      <c r="D32" s="7">
        <v>6251.845279591358</v>
      </c>
      <c r="E32" s="7">
        <v>213.74382051625253</v>
      </c>
      <c r="F32" s="7">
        <v>70.07437697581925</v>
      </c>
      <c r="G32" s="7">
        <v>283.81819749207176</v>
      </c>
      <c r="H32" s="7">
        <v>0</v>
      </c>
      <c r="I32" s="7">
        <v>5968.027082099286</v>
      </c>
      <c r="J32" s="9">
        <v>49.10313757321453</v>
      </c>
    </row>
    <row r="33" spans="1:10" ht="15.75" thickBot="1">
      <c r="A33" s="6">
        <v>2017</v>
      </c>
      <c r="B33" s="7">
        <v>5664.4948732648</v>
      </c>
      <c r="C33" s="7">
        <v>593.8529984560452</v>
      </c>
      <c r="D33" s="7">
        <v>6258.347871720845</v>
      </c>
      <c r="E33" s="7">
        <v>261.47768714895494</v>
      </c>
      <c r="F33" s="7">
        <v>84.850979587864</v>
      </c>
      <c r="G33" s="7">
        <v>346.32866673681895</v>
      </c>
      <c r="H33" s="7">
        <v>0</v>
      </c>
      <c r="I33" s="7">
        <v>5912.019204984026</v>
      </c>
      <c r="J33" s="9">
        <v>48.709406017419106</v>
      </c>
    </row>
    <row r="34" spans="1:10" ht="15.75" thickBot="1">
      <c r="A34" s="6">
        <v>2018</v>
      </c>
      <c r="B34" s="7">
        <v>5709.714992413795</v>
      </c>
      <c r="C34" s="7">
        <v>591.964848691522</v>
      </c>
      <c r="D34" s="7">
        <v>6301.679841105317</v>
      </c>
      <c r="E34" s="7">
        <v>292.9620307081519</v>
      </c>
      <c r="F34" s="7">
        <v>99.2839650918808</v>
      </c>
      <c r="G34" s="7">
        <v>392.2459958000327</v>
      </c>
      <c r="H34" s="7">
        <v>0</v>
      </c>
      <c r="I34" s="7">
        <v>5909.433845305284</v>
      </c>
      <c r="J34" s="9">
        <v>49.42465939779062</v>
      </c>
    </row>
    <row r="35" spans="1:10" ht="15.75" thickBot="1">
      <c r="A35" s="6">
        <v>2019</v>
      </c>
      <c r="B35" s="7">
        <v>5792.609075933884</v>
      </c>
      <c r="C35" s="7">
        <v>597.3650899997141</v>
      </c>
      <c r="D35" s="7">
        <v>6389.974165933598</v>
      </c>
      <c r="E35" s="7">
        <v>295.18204429867336</v>
      </c>
      <c r="F35" s="7">
        <v>115.00895304641782</v>
      </c>
      <c r="G35" s="7">
        <v>410.1909973450912</v>
      </c>
      <c r="H35" s="7">
        <v>0</v>
      </c>
      <c r="I35" s="7">
        <v>5979.783168588507</v>
      </c>
      <c r="J35" s="9">
        <v>49.60731839497223</v>
      </c>
    </row>
    <row r="36" spans="1:10" ht="15.75" thickBot="1">
      <c r="A36" s="6">
        <v>2020</v>
      </c>
      <c r="B36" s="7">
        <v>5888.398317719637</v>
      </c>
      <c r="C36" s="7">
        <v>604.0905987448426</v>
      </c>
      <c r="D36" s="7">
        <v>6492.488916464479</v>
      </c>
      <c r="E36" s="7">
        <v>297.40364372758455</v>
      </c>
      <c r="F36" s="7">
        <v>131.1843435198762</v>
      </c>
      <c r="G36" s="7">
        <v>428.5879872474608</v>
      </c>
      <c r="H36" s="7">
        <v>0</v>
      </c>
      <c r="I36" s="7">
        <v>6063.9009292170185</v>
      </c>
      <c r="J36" s="9">
        <v>49.779036979795684</v>
      </c>
    </row>
    <row r="37" spans="1:10" ht="15.75" thickBot="1">
      <c r="A37" s="6">
        <v>2021</v>
      </c>
      <c r="B37" s="7">
        <v>5978.362126627703</v>
      </c>
      <c r="C37" s="7">
        <v>610.0731469423849</v>
      </c>
      <c r="D37" s="7">
        <v>6588.435273570089</v>
      </c>
      <c r="E37" s="7">
        <v>299.5251665884455</v>
      </c>
      <c r="F37" s="7">
        <v>147.8117508295854</v>
      </c>
      <c r="G37" s="7">
        <v>447.3369174180309</v>
      </c>
      <c r="H37" s="7">
        <v>0</v>
      </c>
      <c r="I37" s="7">
        <v>6141.098356152058</v>
      </c>
      <c r="J37" s="9">
        <v>49.94650965483141</v>
      </c>
    </row>
    <row r="38" spans="1:10" ht="15.75" thickBot="1">
      <c r="A38" s="6">
        <v>2022</v>
      </c>
      <c r="B38" s="7">
        <v>6073.630783177375</v>
      </c>
      <c r="C38" s="7">
        <v>616.5641807067279</v>
      </c>
      <c r="D38" s="7">
        <v>6690.194963884102</v>
      </c>
      <c r="E38" s="7">
        <v>301.54993093601456</v>
      </c>
      <c r="F38" s="7">
        <v>164.7060497989824</v>
      </c>
      <c r="G38" s="7">
        <v>466.25598073499697</v>
      </c>
      <c r="H38" s="7">
        <v>0</v>
      </c>
      <c r="I38" s="7">
        <v>6223.938983149105</v>
      </c>
      <c r="J38" s="9">
        <v>50.129015475712144</v>
      </c>
    </row>
    <row r="39" spans="1:10" ht="15.75" thickBot="1">
      <c r="A39" s="6">
        <v>2023</v>
      </c>
      <c r="B39" s="7">
        <v>6156.492967341785</v>
      </c>
      <c r="C39" s="7">
        <v>621.6621778123052</v>
      </c>
      <c r="D39" s="7">
        <v>6778.15514515409</v>
      </c>
      <c r="E39" s="7">
        <v>303.45648912666115</v>
      </c>
      <c r="F39" s="7">
        <v>181.4587172491588</v>
      </c>
      <c r="G39" s="7">
        <v>484.91520637581993</v>
      </c>
      <c r="H39" s="7">
        <v>0</v>
      </c>
      <c r="I39" s="7">
        <v>6293.23993877827</v>
      </c>
      <c r="J39" s="9">
        <v>50.32916768089044</v>
      </c>
    </row>
    <row r="40" spans="1:10" ht="15.75" thickBot="1">
      <c r="A40" s="6">
        <v>2024</v>
      </c>
      <c r="B40" s="7">
        <v>6237.521194140069</v>
      </c>
      <c r="C40" s="7">
        <v>626.5607000082528</v>
      </c>
      <c r="D40" s="7">
        <v>6864.081894148322</v>
      </c>
      <c r="E40" s="7">
        <v>305.1588704910362</v>
      </c>
      <c r="F40" s="7">
        <v>197.9384370601035</v>
      </c>
      <c r="G40" s="7">
        <v>503.0973075511397</v>
      </c>
      <c r="H40" s="7">
        <v>0</v>
      </c>
      <c r="I40" s="7">
        <v>6360.984586597182</v>
      </c>
      <c r="J40" s="9">
        <v>50.51717340355476</v>
      </c>
    </row>
    <row r="41" spans="1:10" ht="15.75" thickBot="1">
      <c r="A41" s="6">
        <v>2025</v>
      </c>
      <c r="B41" s="7">
        <v>6313.8516529255085</v>
      </c>
      <c r="C41" s="7">
        <v>630.9595050575178</v>
      </c>
      <c r="D41" s="7">
        <v>6944.8111579830265</v>
      </c>
      <c r="E41" s="7">
        <v>306.6492020896014</v>
      </c>
      <c r="F41" s="7">
        <v>214.05783693911224</v>
      </c>
      <c r="G41" s="7">
        <v>520.7070390287136</v>
      </c>
      <c r="H41" s="7">
        <v>0</v>
      </c>
      <c r="I41" s="7">
        <v>6424.104118954313</v>
      </c>
      <c r="J41" s="9">
        <v>50.700152534865055</v>
      </c>
    </row>
    <row r="42" spans="1:10" ht="15.75" thickBot="1">
      <c r="A42" s="6">
        <v>2026</v>
      </c>
      <c r="B42" s="7">
        <v>6391.000872082356</v>
      </c>
      <c r="C42" s="7">
        <v>635.4556762960193</v>
      </c>
      <c r="D42" s="7">
        <v>7026.456548378375</v>
      </c>
      <c r="E42" s="7">
        <v>307.9472315109633</v>
      </c>
      <c r="F42" s="7">
        <v>229.86725626940452</v>
      </c>
      <c r="G42" s="7">
        <v>537.8144877803678</v>
      </c>
      <c r="H42" s="7">
        <v>0</v>
      </c>
      <c r="I42" s="7">
        <v>6488.642060598007</v>
      </c>
      <c r="J42" s="9">
        <v>50.887913816393954</v>
      </c>
    </row>
    <row r="43" spans="1:10" ht="15.75" thickBot="1">
      <c r="A43" s="6">
        <v>2027</v>
      </c>
      <c r="B43" s="7">
        <v>6464.548924762793</v>
      </c>
      <c r="C43" s="7">
        <v>639.2869808714147</v>
      </c>
      <c r="D43" s="7">
        <v>7103.835905634208</v>
      </c>
      <c r="E43" s="7">
        <v>309.22387701831343</v>
      </c>
      <c r="F43" s="7">
        <v>245.69402165918504</v>
      </c>
      <c r="G43" s="7">
        <v>554.9178986774984</v>
      </c>
      <c r="H43" s="7">
        <v>0</v>
      </c>
      <c r="I43" s="7">
        <v>6548.91800695671</v>
      </c>
      <c r="J43" s="9">
        <v>51.06915440255373</v>
      </c>
    </row>
    <row r="44" spans="1:11" ht="15.75" thickBot="1">
      <c r="A44" s="6">
        <v>2028</v>
      </c>
      <c r="B44" s="7">
        <v>6535.058417440794</v>
      </c>
      <c r="C44" s="7">
        <v>642.4727536621333</v>
      </c>
      <c r="D44" s="7">
        <v>7177.531171102927</v>
      </c>
      <c r="E44" s="7">
        <v>310.47950236087485</v>
      </c>
      <c r="F44" s="7">
        <v>261.6465514784681</v>
      </c>
      <c r="G44" s="7">
        <v>572.126053839343</v>
      </c>
      <c r="H44" s="7">
        <v>0</v>
      </c>
      <c r="I44" s="7">
        <v>6605.4051172635845</v>
      </c>
      <c r="J44" s="9">
        <v>51.25125404300005</v>
      </c>
      <c r="K44" s="1" t="s">
        <v>0</v>
      </c>
    </row>
    <row r="45" spans="1:10" ht="15">
      <c r="A45" s="33" t="s">
        <v>0</v>
      </c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3.5" customHeight="1">
      <c r="A46" s="33" t="s">
        <v>43</v>
      </c>
      <c r="B46" s="33"/>
      <c r="C46" s="33"/>
      <c r="D46" s="33"/>
      <c r="E46" s="33"/>
      <c r="F46" s="33"/>
      <c r="G46" s="33"/>
      <c r="H46" s="33"/>
      <c r="I46" s="33"/>
      <c r="J46" s="33"/>
    </row>
    <row r="47" ht="13.5" customHeight="1">
      <c r="A47" s="4"/>
    </row>
    <row r="48" spans="1:10" ht="15.75">
      <c r="A48" s="30" t="s">
        <v>24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">
      <c r="A49" s="8" t="s">
        <v>25</v>
      </c>
      <c r="B49" s="12">
        <f>EXP((LN(B16/B6)/10))-1</f>
        <v>0.001018849372685926</v>
      </c>
      <c r="C49" s="12">
        <f aca="true" t="shared" si="0" ref="C49:J49">EXP((LN(C16/C6)/10))-1</f>
        <v>6.244334239702276E-05</v>
      </c>
      <c r="D49" s="12">
        <f t="shared" si="0"/>
        <v>0.0009254892606600507</v>
      </c>
      <c r="E49" s="12">
        <f t="shared" si="0"/>
        <v>0.028124986730014623</v>
      </c>
      <c r="F49" s="13" t="s">
        <v>59</v>
      </c>
      <c r="G49" s="12">
        <f t="shared" si="0"/>
        <v>0.0282369983788473</v>
      </c>
      <c r="H49" s="13" t="s">
        <v>59</v>
      </c>
      <c r="I49" s="12">
        <f t="shared" si="0"/>
        <v>6.244334239702276E-05</v>
      </c>
      <c r="J49" s="12">
        <f t="shared" si="0"/>
        <v>0.0030370320469237377</v>
      </c>
    </row>
    <row r="50" spans="1:10" ht="15">
      <c r="A50" s="8" t="s">
        <v>44</v>
      </c>
      <c r="B50" s="12">
        <f>EXP((LN(B32/B16)/16))-1</f>
        <v>0.007648806523680385</v>
      </c>
      <c r="C50" s="12">
        <f aca="true" t="shared" si="1" ref="C50:J50">EXP((LN(C32/C16)/16))-1</f>
        <v>0.006923297697448927</v>
      </c>
      <c r="D50" s="12">
        <f t="shared" si="1"/>
        <v>0.007578663781405259</v>
      </c>
      <c r="E50" s="12">
        <f t="shared" si="1"/>
        <v>0.00544346974208465</v>
      </c>
      <c r="F50" s="12">
        <f t="shared" si="1"/>
        <v>0.4363073232453587</v>
      </c>
      <c r="G50" s="12">
        <f t="shared" si="1"/>
        <v>0.023351320181696167</v>
      </c>
      <c r="H50" s="13" t="s">
        <v>59</v>
      </c>
      <c r="I50" s="12">
        <f t="shared" si="1"/>
        <v>0.006923297697448927</v>
      </c>
      <c r="J50" s="12">
        <f t="shared" si="1"/>
        <v>-0.007544922574598267</v>
      </c>
    </row>
    <row r="51" spans="1:10" ht="15">
      <c r="A51" s="8" t="s">
        <v>45</v>
      </c>
      <c r="B51" s="12">
        <f>EXP((LN(B36/B32)/4))-1</f>
        <v>0.01035219721713232</v>
      </c>
      <c r="C51" s="12">
        <f aca="true" t="shared" si="2" ref="C51:J51">EXP((LN(C36/C32)/4))-1</f>
        <v>0.0012430490370693992</v>
      </c>
      <c r="D51" s="12">
        <f t="shared" si="2"/>
        <v>0.00948704250317478</v>
      </c>
      <c r="E51" s="12">
        <f t="shared" si="2"/>
        <v>0.0860834086307598</v>
      </c>
      <c r="F51" s="12">
        <f t="shared" si="2"/>
        <v>0.1697166998008388</v>
      </c>
      <c r="G51" s="12">
        <f t="shared" si="2"/>
        <v>0.10853635134838857</v>
      </c>
      <c r="H51" s="13" t="s">
        <v>59</v>
      </c>
      <c r="I51" s="12">
        <f t="shared" si="2"/>
        <v>0.0039921750607783135</v>
      </c>
      <c r="J51" s="12">
        <f t="shared" si="2"/>
        <v>0.003423601374945573</v>
      </c>
    </row>
    <row r="52" spans="1:10" ht="15">
      <c r="A52" s="8" t="s">
        <v>73</v>
      </c>
      <c r="B52" s="12">
        <f>EXP((LN(B44/B32)/12))-1</f>
        <v>0.012189795485833432</v>
      </c>
      <c r="C52" s="12">
        <f aca="true" t="shared" si="3" ref="C52:J52">EXP((LN(C44/C32)/12))-1</f>
        <v>0.005562859968487821</v>
      </c>
      <c r="D52" s="12">
        <f t="shared" si="3"/>
        <v>0.01157302277691774</v>
      </c>
      <c r="E52" s="12">
        <f t="shared" si="3"/>
        <v>0.03160066593407884</v>
      </c>
      <c r="F52" s="12">
        <f t="shared" si="3"/>
        <v>0.11603970976532163</v>
      </c>
      <c r="G52" s="12">
        <f t="shared" si="3"/>
        <v>0.060158884702655735</v>
      </c>
      <c r="H52" s="13" t="s">
        <v>59</v>
      </c>
      <c r="I52" s="12">
        <f t="shared" si="3"/>
        <v>0.008491842050348364</v>
      </c>
      <c r="J52" s="12">
        <f t="shared" si="3"/>
        <v>0.003574469265599456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31" t="s">
        <v>84</v>
      </c>
      <c r="B1" s="31"/>
      <c r="C1" s="31"/>
      <c r="D1" s="31"/>
      <c r="E1" s="31"/>
      <c r="F1" s="31"/>
    </row>
    <row r="2" spans="1:9" ht="15.75" customHeight="1">
      <c r="A2" s="32" t="s">
        <v>78</v>
      </c>
      <c r="B2" s="31"/>
      <c r="C2" s="31"/>
      <c r="D2" s="31"/>
      <c r="E2" s="31"/>
      <c r="F2" s="31"/>
      <c r="G2" s="31"/>
      <c r="H2" s="31"/>
      <c r="I2" s="31"/>
    </row>
    <row r="3" spans="1:6" ht="15.75" customHeight="1">
      <c r="A3" s="31" t="s">
        <v>46</v>
      </c>
      <c r="B3" s="31"/>
      <c r="C3" s="31"/>
      <c r="D3" s="31"/>
      <c r="E3" s="31"/>
      <c r="F3" s="31"/>
    </row>
    <row r="4" ht="13.5" customHeight="1" thickBot="1">
      <c r="A4" s="4"/>
    </row>
    <row r="5" spans="1:5" ht="27" thickBot="1">
      <c r="A5" s="5" t="s">
        <v>11</v>
      </c>
      <c r="B5" s="5" t="s">
        <v>47</v>
      </c>
      <c r="C5" s="5" t="s">
        <v>48</v>
      </c>
      <c r="D5" s="5" t="s">
        <v>49</v>
      </c>
      <c r="E5" s="5" t="s">
        <v>50</v>
      </c>
    </row>
    <row r="6" spans="1:8" ht="15.75" thickBot="1">
      <c r="A6" s="6">
        <v>2016</v>
      </c>
      <c r="B6" s="7">
        <f>'Form 1.4'!I32</f>
        <v>5968.027082099286</v>
      </c>
      <c r="C6" s="38">
        <v>6487.787997812643</v>
      </c>
      <c r="D6" s="38">
        <v>6707.780809082492</v>
      </c>
      <c r="E6" s="38">
        <v>6869.775515563018</v>
      </c>
      <c r="F6" s="25"/>
      <c r="G6" s="25"/>
      <c r="H6" s="25"/>
    </row>
    <row r="7" spans="1:8" ht="15.75" thickBot="1">
      <c r="A7" s="6">
        <v>2017</v>
      </c>
      <c r="B7" s="7">
        <f>'Form 1.4'!I33</f>
        <v>5912.019204984026</v>
      </c>
      <c r="C7" s="38">
        <v>6428.138069693713</v>
      </c>
      <c r="D7" s="38">
        <v>6645.705819744885</v>
      </c>
      <c r="E7" s="38">
        <v>6804.9258550096065</v>
      </c>
      <c r="F7" s="25"/>
      <c r="G7" s="25"/>
      <c r="H7" s="25"/>
    </row>
    <row r="8" spans="1:8" ht="15.75" thickBot="1">
      <c r="A8" s="6">
        <v>2018</v>
      </c>
      <c r="B8" s="7">
        <f>'Form 1.4'!I34</f>
        <v>5909.433845305284</v>
      </c>
      <c r="C8" s="38">
        <v>6425.931989494901</v>
      </c>
      <c r="D8" s="38">
        <v>6643.138210470265</v>
      </c>
      <c r="E8" s="38">
        <v>6802.819496210144</v>
      </c>
      <c r="F8" s="25"/>
      <c r="G8" s="25"/>
      <c r="H8" s="25"/>
    </row>
    <row r="9" spans="1:8" ht="15.75" thickBot="1">
      <c r="A9" s="6">
        <v>2019</v>
      </c>
      <c r="B9" s="7">
        <f>'Form 1.4'!I35</f>
        <v>5979.783168588507</v>
      </c>
      <c r="C9" s="38">
        <v>6502.2802438310755</v>
      </c>
      <c r="D9" s="38">
        <v>6721.323371565116</v>
      </c>
      <c r="E9" s="38">
        <v>6884.355471202783</v>
      </c>
      <c r="F9" s="25"/>
      <c r="G9" s="25"/>
      <c r="H9" s="25"/>
    </row>
    <row r="10" spans="1:8" ht="15.75" thickBot="1">
      <c r="A10" s="6">
        <v>2020</v>
      </c>
      <c r="B10" s="7">
        <f>'Form 1.4'!I36</f>
        <v>6063.9009292170185</v>
      </c>
      <c r="C10" s="38">
        <v>6593.999884184563</v>
      </c>
      <c r="D10" s="38">
        <v>6816.654425728457</v>
      </c>
      <c r="E10" s="38">
        <v>6980.8747436997455</v>
      </c>
      <c r="F10" s="25"/>
      <c r="G10" s="25"/>
      <c r="H10" s="25"/>
    </row>
    <row r="11" spans="1:8" ht="15.75" thickBot="1">
      <c r="A11" s="6">
        <v>2021</v>
      </c>
      <c r="B11" s="7">
        <f>'Form 1.4'!I37</f>
        <v>6141.098356152058</v>
      </c>
      <c r="C11" s="38">
        <v>6677.9018954607845</v>
      </c>
      <c r="D11" s="38">
        <v>6902.99971216171</v>
      </c>
      <c r="E11" s="38">
        <v>7069.288189364194</v>
      </c>
      <c r="F11" s="25"/>
      <c r="G11" s="25"/>
      <c r="H11" s="25"/>
    </row>
    <row r="12" spans="1:8" ht="15.75" thickBot="1">
      <c r="A12" s="6">
        <v>2022</v>
      </c>
      <c r="B12" s="7">
        <f>'Form 1.4'!I38</f>
        <v>6223.938983149105</v>
      </c>
      <c r="C12" s="38">
        <v>6766.828069598146</v>
      </c>
      <c r="D12" s="38">
        <v>6996.402302960568</v>
      </c>
      <c r="E12" s="38">
        <v>7165.777070685731</v>
      </c>
      <c r="F12" s="25"/>
      <c r="G12" s="25"/>
      <c r="H12" s="25"/>
    </row>
    <row r="13" spans="1:8" ht="15.75" thickBot="1">
      <c r="A13" s="6">
        <v>2023</v>
      </c>
      <c r="B13" s="7">
        <f>'Form 1.4'!I39</f>
        <v>6293.23993877827</v>
      </c>
      <c r="C13" s="38">
        <v>6843.689183931931</v>
      </c>
      <c r="D13" s="38">
        <v>7073.453329195834</v>
      </c>
      <c r="E13" s="38">
        <v>7243.724972561046</v>
      </c>
      <c r="F13" s="25"/>
      <c r="G13" s="25"/>
      <c r="H13" s="25"/>
    </row>
    <row r="14" spans="1:8" ht="15.75" thickBot="1">
      <c r="A14" s="6">
        <v>2024</v>
      </c>
      <c r="B14" s="7">
        <f>'Form 1.4'!I40</f>
        <v>6360.984586597182</v>
      </c>
      <c r="C14" s="38">
        <v>6917.145776020526</v>
      </c>
      <c r="D14" s="38">
        <v>7150.018552034325</v>
      </c>
      <c r="E14" s="38">
        <v>7323.127518274673</v>
      </c>
      <c r="F14" s="25"/>
      <c r="G14" s="25"/>
      <c r="H14" s="25"/>
    </row>
    <row r="15" spans="1:8" ht="15.75" thickBot="1">
      <c r="A15" s="6">
        <v>2025</v>
      </c>
      <c r="B15" s="7">
        <f>'Form 1.4'!I41</f>
        <v>6424.104118954313</v>
      </c>
      <c r="C15" s="38">
        <v>6986.229425959365</v>
      </c>
      <c r="D15" s="38">
        <v>7221.138932653599</v>
      </c>
      <c r="E15" s="38">
        <v>7394.992664480169</v>
      </c>
      <c r="F15" s="25"/>
      <c r="G15" s="25"/>
      <c r="H15" s="25"/>
    </row>
    <row r="16" spans="1:8" ht="15.75" thickBot="1">
      <c r="A16" s="6">
        <v>2026</v>
      </c>
      <c r="B16" s="7">
        <f>'Form 1.4'!I42</f>
        <v>6488.642060598007</v>
      </c>
      <c r="C16" s="38">
        <v>7055.504234997276</v>
      </c>
      <c r="D16" s="38">
        <v>7293.458648813826</v>
      </c>
      <c r="E16" s="38">
        <v>7469.066928005953</v>
      </c>
      <c r="F16" s="25"/>
      <c r="G16" s="25"/>
      <c r="H16" s="25"/>
    </row>
    <row r="17" spans="1:8" ht="15.75" thickBot="1">
      <c r="A17" s="6">
        <v>2027</v>
      </c>
      <c r="B17" s="7">
        <f>'Form 1.4'!I43</f>
        <v>6548.91800695671</v>
      </c>
      <c r="C17" s="38">
        <v>7121.972536795492</v>
      </c>
      <c r="D17" s="38">
        <v>7360.692049518878</v>
      </c>
      <c r="E17" s="38">
        <v>7537.907408309164</v>
      </c>
      <c r="F17" s="25"/>
      <c r="G17" s="25"/>
      <c r="H17" s="25"/>
    </row>
    <row r="18" spans="1:8" ht="15.75" thickBot="1">
      <c r="A18" s="6">
        <v>2028</v>
      </c>
      <c r="B18" s="7">
        <f>'Form 1.4'!I44</f>
        <v>6605.4051172635845</v>
      </c>
      <c r="C18" s="38">
        <v>7183.402478025653</v>
      </c>
      <c r="D18" s="38">
        <v>7424.181044692497</v>
      </c>
      <c r="E18" s="38">
        <v>7602.924958811988</v>
      </c>
      <c r="F18" s="25"/>
      <c r="G18" s="25"/>
      <c r="H18" s="25"/>
    </row>
    <row r="19" ht="13.5" customHeight="1">
      <c r="A19" s="4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31" t="s">
        <v>85</v>
      </c>
      <c r="B1" s="31"/>
      <c r="C1" s="31"/>
      <c r="D1" s="31"/>
      <c r="E1" s="31"/>
      <c r="F1" s="31"/>
      <c r="G1" s="31"/>
      <c r="H1" s="31"/>
    </row>
    <row r="2" spans="1:9" ht="15.75" customHeight="1">
      <c r="A2" s="32" t="s">
        <v>78</v>
      </c>
      <c r="B2" s="31"/>
      <c r="C2" s="31"/>
      <c r="D2" s="31"/>
      <c r="E2" s="31"/>
      <c r="F2" s="31"/>
      <c r="G2" s="31"/>
      <c r="H2" s="31"/>
      <c r="I2" s="31"/>
    </row>
    <row r="3" spans="1:8" ht="15.75" customHeight="1">
      <c r="A3" s="31" t="s">
        <v>51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27.668</v>
      </c>
      <c r="D6" s="7">
        <v>843.8789999999999</v>
      </c>
      <c r="E6" s="7">
        <v>0</v>
      </c>
      <c r="F6" s="7">
        <v>0</v>
      </c>
      <c r="G6" s="7">
        <v>0</v>
      </c>
      <c r="H6" s="7">
        <v>871.5469999999999</v>
      </c>
    </row>
    <row r="7" spans="1:8" ht="15.75" thickBot="1">
      <c r="A7" s="6">
        <v>1991</v>
      </c>
      <c r="B7" s="7">
        <v>0</v>
      </c>
      <c r="C7" s="7">
        <v>28.329</v>
      </c>
      <c r="D7" s="7">
        <v>980.261</v>
      </c>
      <c r="E7" s="7">
        <v>0</v>
      </c>
      <c r="F7" s="7">
        <v>0</v>
      </c>
      <c r="G7" s="7">
        <v>0</v>
      </c>
      <c r="H7" s="7">
        <v>1008.5899999999999</v>
      </c>
    </row>
    <row r="8" spans="1:8" ht="15.75" thickBot="1">
      <c r="A8" s="6">
        <v>1992</v>
      </c>
      <c r="B8" s="7">
        <v>0</v>
      </c>
      <c r="C8" s="7">
        <v>32.5</v>
      </c>
      <c r="D8" s="7">
        <v>918.807</v>
      </c>
      <c r="E8" s="7">
        <v>0</v>
      </c>
      <c r="F8" s="7">
        <v>0</v>
      </c>
      <c r="G8" s="7">
        <v>0</v>
      </c>
      <c r="H8" s="7">
        <v>951.307</v>
      </c>
    </row>
    <row r="9" spans="1:8" ht="15.75" thickBot="1">
      <c r="A9" s="6">
        <v>1993</v>
      </c>
      <c r="B9" s="7">
        <v>0</v>
      </c>
      <c r="C9" s="7">
        <v>32.683</v>
      </c>
      <c r="D9" s="7">
        <v>940.703</v>
      </c>
      <c r="E9" s="7">
        <v>0</v>
      </c>
      <c r="F9" s="7">
        <v>0</v>
      </c>
      <c r="G9" s="7">
        <v>0</v>
      </c>
      <c r="H9" s="7">
        <v>973.386</v>
      </c>
    </row>
    <row r="10" spans="1:8" ht="15.75" thickBot="1">
      <c r="A10" s="6">
        <v>1994</v>
      </c>
      <c r="B10" s="7">
        <v>0</v>
      </c>
      <c r="C10" s="7">
        <v>257.615</v>
      </c>
      <c r="D10" s="7">
        <v>1071.391</v>
      </c>
      <c r="E10" s="7">
        <v>0</v>
      </c>
      <c r="F10" s="7">
        <v>0</v>
      </c>
      <c r="G10" s="7">
        <v>0</v>
      </c>
      <c r="H10" s="7">
        <v>1329.006</v>
      </c>
    </row>
    <row r="11" spans="1:8" ht="15.75" thickBot="1">
      <c r="A11" s="6">
        <v>1995</v>
      </c>
      <c r="B11" s="7">
        <v>0</v>
      </c>
      <c r="C11" s="7">
        <v>295.658</v>
      </c>
      <c r="D11" s="7">
        <v>1095.154</v>
      </c>
      <c r="E11" s="7">
        <v>0</v>
      </c>
      <c r="F11" s="7">
        <v>0</v>
      </c>
      <c r="G11" s="7">
        <v>0</v>
      </c>
      <c r="H11" s="7">
        <v>1390.812</v>
      </c>
    </row>
    <row r="12" spans="1:8" ht="15.75" thickBot="1">
      <c r="A12" s="6">
        <v>1996</v>
      </c>
      <c r="B12" s="7">
        <v>0</v>
      </c>
      <c r="C12" s="7">
        <v>225.18099999999998</v>
      </c>
      <c r="D12" s="7">
        <v>1174.007</v>
      </c>
      <c r="E12" s="7">
        <v>0</v>
      </c>
      <c r="F12" s="7">
        <v>0</v>
      </c>
      <c r="G12" s="7">
        <v>0</v>
      </c>
      <c r="H12" s="7">
        <v>1399.188</v>
      </c>
    </row>
    <row r="13" spans="1:8" ht="15.75" thickBot="1">
      <c r="A13" s="6">
        <v>1997</v>
      </c>
      <c r="B13" s="7">
        <v>0</v>
      </c>
      <c r="C13" s="7">
        <v>248.364</v>
      </c>
      <c r="D13" s="7">
        <v>1031.348</v>
      </c>
      <c r="E13" s="7">
        <v>0</v>
      </c>
      <c r="F13" s="7">
        <v>0</v>
      </c>
      <c r="G13" s="7">
        <v>0</v>
      </c>
      <c r="H13" s="7">
        <v>1279.712</v>
      </c>
    </row>
    <row r="14" spans="1:8" ht="15.75" thickBot="1">
      <c r="A14" s="6">
        <v>1998</v>
      </c>
      <c r="B14" s="7">
        <v>0</v>
      </c>
      <c r="C14" s="7">
        <v>248.364</v>
      </c>
      <c r="D14" s="7">
        <v>1031.175</v>
      </c>
      <c r="E14" s="7">
        <v>0</v>
      </c>
      <c r="F14" s="7">
        <v>0</v>
      </c>
      <c r="G14" s="7">
        <v>0</v>
      </c>
      <c r="H14" s="7">
        <v>1279.539</v>
      </c>
    </row>
    <row r="15" spans="1:8" ht="15.75" thickBot="1">
      <c r="A15" s="6">
        <v>1999</v>
      </c>
      <c r="B15" s="7">
        <v>0.0335763517790327</v>
      </c>
      <c r="C15" s="7">
        <v>246.53334482081775</v>
      </c>
      <c r="D15" s="7">
        <v>1064.011</v>
      </c>
      <c r="E15" s="7">
        <v>0</v>
      </c>
      <c r="F15" s="7">
        <v>0</v>
      </c>
      <c r="G15" s="7">
        <v>0</v>
      </c>
      <c r="H15" s="7">
        <v>1310.5779211725967</v>
      </c>
    </row>
    <row r="16" spans="1:8" ht="15.75" thickBot="1">
      <c r="A16" s="6">
        <v>2000</v>
      </c>
      <c r="B16" s="7">
        <v>0.1988550255078841</v>
      </c>
      <c r="C16" s="7">
        <v>240.41899505951838</v>
      </c>
      <c r="D16" s="7">
        <v>910.183</v>
      </c>
      <c r="E16" s="7">
        <v>0</v>
      </c>
      <c r="F16" s="7">
        <v>0</v>
      </c>
      <c r="G16" s="7">
        <v>0</v>
      </c>
      <c r="H16" s="7">
        <v>1150.8008500850262</v>
      </c>
    </row>
    <row r="17" spans="1:8" ht="15.75" thickBot="1">
      <c r="A17" s="6">
        <v>2001</v>
      </c>
      <c r="B17" s="7">
        <v>0.489896228290727</v>
      </c>
      <c r="C17" s="7">
        <v>246.48209119934504</v>
      </c>
      <c r="D17" s="7">
        <v>859.598</v>
      </c>
      <c r="E17" s="7">
        <v>0</v>
      </c>
      <c r="F17" s="7">
        <v>0</v>
      </c>
      <c r="G17" s="7">
        <v>0</v>
      </c>
      <c r="H17" s="7">
        <v>1106.5699874276356</v>
      </c>
    </row>
    <row r="18" spans="1:8" ht="15.75" thickBot="1">
      <c r="A18" s="6">
        <v>2002</v>
      </c>
      <c r="B18" s="7">
        <v>1.467151035945581</v>
      </c>
      <c r="C18" s="7">
        <v>260.1470206732294</v>
      </c>
      <c r="D18" s="7">
        <v>1048.005</v>
      </c>
      <c r="E18" s="7">
        <v>0</v>
      </c>
      <c r="F18" s="7">
        <v>0</v>
      </c>
      <c r="G18" s="7">
        <v>0</v>
      </c>
      <c r="H18" s="7">
        <v>1309.6191717091751</v>
      </c>
    </row>
    <row r="19" spans="1:8" ht="15.75" thickBot="1">
      <c r="A19" s="6">
        <v>2003</v>
      </c>
      <c r="B19" s="7">
        <v>3.3034056736723105</v>
      </c>
      <c r="C19" s="7">
        <v>269.06545544381646</v>
      </c>
      <c r="D19" s="7">
        <v>987.0469548243487</v>
      </c>
      <c r="E19" s="7">
        <v>0.181074875733595</v>
      </c>
      <c r="F19" s="7">
        <v>0</v>
      </c>
      <c r="G19" s="7">
        <v>0.0551805647853712</v>
      </c>
      <c r="H19" s="7">
        <v>1259.6520713823566</v>
      </c>
    </row>
    <row r="20" spans="1:8" ht="15.75" thickBot="1">
      <c r="A20" s="6">
        <v>2004</v>
      </c>
      <c r="B20" s="7">
        <v>4.82299698008048</v>
      </c>
      <c r="C20" s="7">
        <v>272.07536380937574</v>
      </c>
      <c r="D20" s="7">
        <v>990.9297389149043</v>
      </c>
      <c r="E20" s="7">
        <v>0.389641663037067</v>
      </c>
      <c r="F20" s="7">
        <v>0</v>
      </c>
      <c r="G20" s="7">
        <v>0.292502923252403</v>
      </c>
      <c r="H20" s="7">
        <v>1268.51024429065</v>
      </c>
    </row>
    <row r="21" spans="1:8" ht="15.75" thickBot="1">
      <c r="A21" s="6">
        <v>2005</v>
      </c>
      <c r="B21" s="7">
        <v>5.63762298015944</v>
      </c>
      <c r="C21" s="7">
        <v>284.65021667125535</v>
      </c>
      <c r="D21" s="7">
        <v>996.3019806067384</v>
      </c>
      <c r="E21" s="7">
        <v>0.385745246406696</v>
      </c>
      <c r="F21" s="7">
        <v>0</v>
      </c>
      <c r="G21" s="7">
        <v>0.472870761565449</v>
      </c>
      <c r="H21" s="7">
        <v>1287.4484362661253</v>
      </c>
    </row>
    <row r="22" spans="1:8" ht="15.75" thickBot="1">
      <c r="A22" s="6">
        <v>2006</v>
      </c>
      <c r="B22" s="7">
        <v>6.016564540330039</v>
      </c>
      <c r="C22" s="7">
        <v>252.9133635455661</v>
      </c>
      <c r="D22" s="7">
        <v>1045.0273693185811</v>
      </c>
      <c r="E22" s="7">
        <v>0.381887793942629</v>
      </c>
      <c r="F22" s="7">
        <v>0</v>
      </c>
      <c r="G22" s="7">
        <v>1.10521046335139</v>
      </c>
      <c r="H22" s="7">
        <v>1305.4443956617715</v>
      </c>
    </row>
    <row r="23" spans="1:8" ht="15.75" thickBot="1">
      <c r="A23" s="6">
        <v>2007</v>
      </c>
      <c r="B23" s="7">
        <v>6.53299619806611</v>
      </c>
      <c r="C23" s="7">
        <v>248.68594287631734</v>
      </c>
      <c r="D23" s="7">
        <v>986.7352418292445</v>
      </c>
      <c r="E23" s="7">
        <v>0.378068916003203</v>
      </c>
      <c r="F23" s="7">
        <v>0</v>
      </c>
      <c r="G23" s="7">
        <v>1.35470922421107</v>
      </c>
      <c r="H23" s="7">
        <v>1243.6869590438423</v>
      </c>
    </row>
    <row r="24" spans="1:8" ht="15.75" thickBot="1">
      <c r="A24" s="6">
        <v>2008</v>
      </c>
      <c r="B24" s="7">
        <v>8.94544126976189</v>
      </c>
      <c r="C24" s="7">
        <v>260.62103619185996</v>
      </c>
      <c r="D24" s="7">
        <v>1042.9790108154207</v>
      </c>
      <c r="E24" s="7">
        <v>2.147662626843171</v>
      </c>
      <c r="F24" s="7">
        <v>0</v>
      </c>
      <c r="G24" s="7">
        <v>1.34116213196896</v>
      </c>
      <c r="H24" s="7">
        <v>1316.0343130358547</v>
      </c>
    </row>
    <row r="25" spans="1:8" ht="15.75" thickBot="1">
      <c r="A25" s="6">
        <v>2009</v>
      </c>
      <c r="B25" s="7">
        <v>15.376256627721158</v>
      </c>
      <c r="C25" s="7">
        <v>298.8954630345369</v>
      </c>
      <c r="D25" s="7">
        <v>979.3444707072666</v>
      </c>
      <c r="E25" s="7">
        <v>2.126186000574739</v>
      </c>
      <c r="F25" s="7">
        <v>0</v>
      </c>
      <c r="G25" s="7">
        <v>2.42894183056255</v>
      </c>
      <c r="H25" s="7">
        <v>1298.171318200662</v>
      </c>
    </row>
    <row r="26" spans="1:8" ht="15.75" thickBot="1">
      <c r="A26" s="6">
        <v>2010</v>
      </c>
      <c r="B26" s="7">
        <v>26.372466636014984</v>
      </c>
      <c r="C26" s="7">
        <v>350.8826331113978</v>
      </c>
      <c r="D26" s="7">
        <v>986.413306000194</v>
      </c>
      <c r="E26" s="7">
        <v>2.104924140568992</v>
      </c>
      <c r="F26" s="7">
        <v>0</v>
      </c>
      <c r="G26" s="7">
        <v>3.17237937395339</v>
      </c>
      <c r="H26" s="7">
        <v>1368.9457092621292</v>
      </c>
    </row>
    <row r="27" spans="1:8" ht="15.75" thickBot="1">
      <c r="A27" s="6">
        <v>2011</v>
      </c>
      <c r="B27" s="7">
        <v>38.1736534415773</v>
      </c>
      <c r="C27" s="7">
        <v>337.8826953397818</v>
      </c>
      <c r="D27" s="7">
        <v>1009.908512940192</v>
      </c>
      <c r="E27" s="7">
        <v>2.083874899163302</v>
      </c>
      <c r="F27" s="7">
        <v>0</v>
      </c>
      <c r="G27" s="7">
        <v>3.14065558021386</v>
      </c>
      <c r="H27" s="7">
        <v>1391.1893922009283</v>
      </c>
    </row>
    <row r="28" spans="1:8" ht="15.75" thickBot="1">
      <c r="A28" s="6">
        <v>2012</v>
      </c>
      <c r="B28" s="7">
        <v>54.6124546855758</v>
      </c>
      <c r="C28" s="7">
        <v>375.14264597372363</v>
      </c>
      <c r="D28" s="7">
        <v>993.3940878107902</v>
      </c>
      <c r="E28" s="7">
        <v>2.063036150171665</v>
      </c>
      <c r="F28" s="7">
        <v>0</v>
      </c>
      <c r="G28" s="7">
        <v>3.10924902441172</v>
      </c>
      <c r="H28" s="7">
        <v>1428.321473644673</v>
      </c>
    </row>
    <row r="29" spans="1:8" ht="15.75" thickBot="1">
      <c r="A29" s="6">
        <v>2013</v>
      </c>
      <c r="B29" s="7">
        <v>81.0976676375889</v>
      </c>
      <c r="C29" s="7">
        <v>378.7423357121949</v>
      </c>
      <c r="D29" s="7">
        <v>1048.4050269326824</v>
      </c>
      <c r="E29" s="7">
        <v>2.04240578866995</v>
      </c>
      <c r="F29" s="7">
        <v>0</v>
      </c>
      <c r="G29" s="7">
        <v>3.0781565341676</v>
      </c>
      <c r="H29" s="7">
        <v>1513.3655926053038</v>
      </c>
    </row>
    <row r="30" spans="1:8" ht="15.75" thickBot="1">
      <c r="A30" s="6">
        <v>2014</v>
      </c>
      <c r="B30" s="7">
        <v>113.67452846859089</v>
      </c>
      <c r="C30" s="7">
        <v>396.71297711833716</v>
      </c>
      <c r="D30" s="7">
        <v>962.0473266633554</v>
      </c>
      <c r="E30" s="7">
        <v>2.021981730783254</v>
      </c>
      <c r="F30" s="7">
        <v>0</v>
      </c>
      <c r="G30" s="7">
        <v>3.04737496882592</v>
      </c>
      <c r="H30" s="7">
        <v>1477.5041889498925</v>
      </c>
    </row>
    <row r="31" spans="1:8" ht="15.75" thickBot="1">
      <c r="A31" s="6">
        <v>2015</v>
      </c>
      <c r="B31" s="7">
        <v>154.1411689712293</v>
      </c>
      <c r="C31" s="7">
        <v>413.59420265529104</v>
      </c>
      <c r="D31" s="7">
        <v>953.6429833967218</v>
      </c>
      <c r="E31" s="7">
        <v>2.001761913475421</v>
      </c>
      <c r="F31" s="7">
        <v>0</v>
      </c>
      <c r="G31" s="7">
        <v>3.01690121913767</v>
      </c>
      <c r="H31" s="7">
        <v>1526.3970181558552</v>
      </c>
    </row>
    <row r="32" spans="1:8" ht="15.75" thickBot="1">
      <c r="A32" s="6">
        <v>2016</v>
      </c>
      <c r="B32" s="7">
        <v>203.76608054423536</v>
      </c>
      <c r="C32" s="7">
        <v>515.8105350586383</v>
      </c>
      <c r="D32" s="7">
        <v>960.4145135627546</v>
      </c>
      <c r="E32" s="7">
        <v>1.98174429434067</v>
      </c>
      <c r="F32" s="7">
        <v>0</v>
      </c>
      <c r="G32" s="7">
        <v>19.32238020694629</v>
      </c>
      <c r="H32" s="7">
        <v>1701.2952536669152</v>
      </c>
    </row>
    <row r="33" spans="1:8" ht="15.75" thickBot="1">
      <c r="A33" s="6">
        <v>2017</v>
      </c>
      <c r="B33" s="7">
        <v>256.09800248348233</v>
      </c>
      <c r="C33" s="7">
        <v>551.7709806809042</v>
      </c>
      <c r="D33" s="7">
        <v>1180.3745716271271</v>
      </c>
      <c r="E33" s="7">
        <v>1.9619268513972559</v>
      </c>
      <c r="F33" s="7">
        <v>0</v>
      </c>
      <c r="G33" s="7">
        <v>236.3430800048768</v>
      </c>
      <c r="H33" s="7">
        <v>2226.5485616477877</v>
      </c>
    </row>
    <row r="34" spans="1:8" ht="15.75" thickBot="1">
      <c r="A34" s="6">
        <v>2018</v>
      </c>
      <c r="B34" s="7">
        <v>310.7348555785467</v>
      </c>
      <c r="C34" s="7">
        <v>571.1418272427695</v>
      </c>
      <c r="D34" s="7">
        <v>1178.0722659108558</v>
      </c>
      <c r="E34" s="7">
        <v>1.942307582883283</v>
      </c>
      <c r="F34" s="7">
        <v>0</v>
      </c>
      <c r="G34" s="7">
        <v>233.97964920482804</v>
      </c>
      <c r="H34" s="7">
        <v>2295.8709055198833</v>
      </c>
    </row>
    <row r="35" spans="1:8" ht="15.75" thickBot="1">
      <c r="A35" s="6">
        <v>2019</v>
      </c>
      <c r="B35" s="7">
        <v>370.45260500205967</v>
      </c>
      <c r="C35" s="7">
        <v>591.5808743712635</v>
      </c>
      <c r="D35" s="7">
        <v>1175.7929832517473</v>
      </c>
      <c r="E35" s="7">
        <v>1.922884507054455</v>
      </c>
      <c r="F35" s="7">
        <v>0</v>
      </c>
      <c r="G35" s="7">
        <v>231.6398527127798</v>
      </c>
      <c r="H35" s="7">
        <v>2371.389199844905</v>
      </c>
    </row>
    <row r="36" spans="1:8" ht="15.75" thickBot="1">
      <c r="A36" s="6">
        <v>2020</v>
      </c>
      <c r="B36" s="7">
        <v>429.9183674576834</v>
      </c>
      <c r="C36" s="7">
        <v>613.7424900450168</v>
      </c>
      <c r="D36" s="7">
        <v>1173.536493419231</v>
      </c>
      <c r="E36" s="7">
        <v>1.9036556619839118</v>
      </c>
      <c r="F36" s="7">
        <v>0</v>
      </c>
      <c r="G36" s="7">
        <v>229.323454185652</v>
      </c>
      <c r="H36" s="7">
        <v>2448.424460769567</v>
      </c>
    </row>
    <row r="37" spans="1:8" ht="15.75" thickBot="1">
      <c r="A37" s="6">
        <v>2021</v>
      </c>
      <c r="B37" s="7">
        <v>489.1207457633306</v>
      </c>
      <c r="C37" s="7">
        <v>636.7209739781139</v>
      </c>
      <c r="D37" s="7">
        <v>1171.3025684850347</v>
      </c>
      <c r="E37" s="7">
        <v>1.884619105364069</v>
      </c>
      <c r="F37" s="7">
        <v>0</v>
      </c>
      <c r="G37" s="7">
        <v>227.03021964379593</v>
      </c>
      <c r="H37" s="7">
        <v>2526.059126975639</v>
      </c>
    </row>
    <row r="38" spans="1:8" ht="15.75" thickBot="1">
      <c r="A38" s="6">
        <v>2022</v>
      </c>
      <c r="B38" s="7">
        <v>547.2130468156092</v>
      </c>
      <c r="C38" s="7">
        <v>660.4914708596069</v>
      </c>
      <c r="D38" s="7">
        <v>1169.0909828001822</v>
      </c>
      <c r="E38" s="7">
        <v>1.86577291431043</v>
      </c>
      <c r="F38" s="7">
        <v>0</v>
      </c>
      <c r="G38" s="7">
        <v>224.75991744735788</v>
      </c>
      <c r="H38" s="7">
        <v>2603.421190837067</v>
      </c>
    </row>
    <row r="39" spans="1:8" ht="15.75" thickBot="1">
      <c r="A39" s="6">
        <v>2023</v>
      </c>
      <c r="B39" s="7">
        <v>601.4864829489858</v>
      </c>
      <c r="C39" s="7">
        <v>685.1153292962663</v>
      </c>
      <c r="D39" s="7">
        <v>1166.901512972188</v>
      </c>
      <c r="E39" s="7">
        <v>1.847115185167323</v>
      </c>
      <c r="F39" s="7">
        <v>0</v>
      </c>
      <c r="G39" s="7">
        <v>222.5123182728839</v>
      </c>
      <c r="H39" s="7">
        <v>2677.862758675491</v>
      </c>
    </row>
    <row r="40" spans="1:8" ht="15.75" thickBot="1">
      <c r="A40" s="6">
        <v>2024</v>
      </c>
      <c r="B40" s="7">
        <v>651.1630935717426</v>
      </c>
      <c r="C40" s="7">
        <v>710.3697668992666</v>
      </c>
      <c r="D40" s="7">
        <v>1164.7339378424676</v>
      </c>
      <c r="E40" s="7">
        <v>1.82864403331565</v>
      </c>
      <c r="F40" s="7">
        <v>0</v>
      </c>
      <c r="G40" s="7">
        <v>220.28719509015463</v>
      </c>
      <c r="H40" s="7">
        <v>2748.382637436947</v>
      </c>
    </row>
    <row r="41" spans="1:8" ht="15.75" thickBot="1">
      <c r="A41" s="6">
        <v>2025</v>
      </c>
      <c r="B41" s="7">
        <v>695.3139165237711</v>
      </c>
      <c r="C41" s="7">
        <v>736.7170698874592</v>
      </c>
      <c r="D41" s="7">
        <v>1162.5880384640348</v>
      </c>
      <c r="E41" s="7">
        <v>1.8103575929825</v>
      </c>
      <c r="F41" s="7">
        <v>0</v>
      </c>
      <c r="G41" s="7">
        <v>218.084323139254</v>
      </c>
      <c r="H41" s="7">
        <v>2814.5137056075014</v>
      </c>
    </row>
    <row r="42" spans="1:8" ht="15.75" thickBot="1">
      <c r="A42" s="6">
        <v>2026</v>
      </c>
      <c r="B42" s="7">
        <v>733.6180586775844</v>
      </c>
      <c r="C42" s="7">
        <v>764.9082070050889</v>
      </c>
      <c r="D42" s="7">
        <v>1160.4635980793992</v>
      </c>
      <c r="E42" s="7">
        <v>1.792254017052668</v>
      </c>
      <c r="F42" s="7">
        <v>0</v>
      </c>
      <c r="G42" s="7">
        <v>215.90347990786148</v>
      </c>
      <c r="H42" s="7">
        <v>2876.6855976869865</v>
      </c>
    </row>
    <row r="43" spans="1:8" ht="15.75" thickBot="1">
      <c r="A43" s="6">
        <v>2027</v>
      </c>
      <c r="B43" s="7">
        <v>767.8674191066946</v>
      </c>
      <c r="C43" s="7">
        <v>797.0178835037208</v>
      </c>
      <c r="D43" s="7">
        <v>1158.3604020986077</v>
      </c>
      <c r="E43" s="7">
        <v>1.7743314768821439</v>
      </c>
      <c r="F43" s="7">
        <v>0</v>
      </c>
      <c r="G43" s="7">
        <v>213.74444510878192</v>
      </c>
      <c r="H43" s="7">
        <v>2938.764481294687</v>
      </c>
    </row>
    <row r="44" spans="1:8" ht="15.75" thickBot="1">
      <c r="A44" s="6">
        <v>2028</v>
      </c>
      <c r="B44" s="7">
        <v>796.8191459992747</v>
      </c>
      <c r="C44" s="7">
        <v>834.413790558917</v>
      </c>
      <c r="D44" s="7">
        <v>1156.2782380776198</v>
      </c>
      <c r="E44" s="7">
        <v>1.756588162113326</v>
      </c>
      <c r="F44" s="7">
        <v>0</v>
      </c>
      <c r="G44" s="7">
        <v>211.60700065769507</v>
      </c>
      <c r="H44" s="7">
        <v>3000.87476345562</v>
      </c>
    </row>
    <row r="45" spans="1:8" ht="15">
      <c r="A45" s="26"/>
      <c r="B45" s="27"/>
      <c r="C45" s="27"/>
      <c r="D45" s="27"/>
      <c r="E45" s="27"/>
      <c r="F45" s="27"/>
      <c r="G45" s="27"/>
      <c r="H45" s="27"/>
    </row>
    <row r="46" spans="1:8" ht="15">
      <c r="A46" s="26"/>
      <c r="B46" s="27"/>
      <c r="C46" s="27"/>
      <c r="D46" s="27"/>
      <c r="E46" s="27"/>
      <c r="F46" s="27"/>
      <c r="G46" s="27"/>
      <c r="H46" s="27"/>
    </row>
    <row r="47" spans="1:10" ht="13.5" customHeight="1">
      <c r="A47" s="4"/>
      <c r="J47" s="1" t="s">
        <v>0</v>
      </c>
    </row>
    <row r="48" spans="1:8" ht="15.75">
      <c r="A48" s="37" t="s">
        <v>24</v>
      </c>
      <c r="B48" s="37"/>
      <c r="C48" s="37"/>
      <c r="D48" s="37"/>
      <c r="E48" s="37"/>
      <c r="F48" s="37"/>
      <c r="G48" s="37"/>
      <c r="H48" s="37"/>
    </row>
    <row r="49" spans="1:8" ht="15">
      <c r="A49" s="8" t="s">
        <v>25</v>
      </c>
      <c r="B49" s="13" t="s">
        <v>59</v>
      </c>
      <c r="C49" s="12">
        <f aca="true" t="shared" si="0" ref="C49:H49">EXP((LN(C16/C6)/10))-1</f>
        <v>0.24136386997823212</v>
      </c>
      <c r="D49" s="12">
        <f t="shared" si="0"/>
        <v>0.007592332580275585</v>
      </c>
      <c r="E49" s="13" t="s">
        <v>59</v>
      </c>
      <c r="F49" s="13" t="s">
        <v>59</v>
      </c>
      <c r="G49" s="13" t="s">
        <v>59</v>
      </c>
      <c r="H49" s="12">
        <f t="shared" si="0"/>
        <v>0.02818422449605862</v>
      </c>
    </row>
    <row r="50" spans="1:8" ht="15">
      <c r="A50" s="8" t="s">
        <v>26</v>
      </c>
      <c r="B50" s="12">
        <f>EXP((LN(B31/B16)/15))-1</f>
        <v>0.5582081509882784</v>
      </c>
      <c r="C50" s="12">
        <f aca="true" t="shared" si="1" ref="C50:H50">EXP((LN(C31/C16)/15))-1</f>
        <v>0.03682878149309077</v>
      </c>
      <c r="D50" s="12">
        <f t="shared" si="1"/>
        <v>0.003114419222236986</v>
      </c>
      <c r="E50" s="13" t="s">
        <v>59</v>
      </c>
      <c r="F50" s="13" t="s">
        <v>59</v>
      </c>
      <c r="G50" s="13" t="s">
        <v>59</v>
      </c>
      <c r="H50" s="12">
        <f t="shared" si="1"/>
        <v>0.01900853675590919</v>
      </c>
    </row>
    <row r="51" spans="1:8" ht="15">
      <c r="A51" s="8" t="s">
        <v>27</v>
      </c>
      <c r="B51" s="12">
        <f aca="true" t="shared" si="2" ref="B51:H51">EXP((LN(B36/B31)/5))-1</f>
        <v>0.22770343323622488</v>
      </c>
      <c r="C51" s="12">
        <f t="shared" si="2"/>
        <v>0.08213725703537467</v>
      </c>
      <c r="D51" s="12">
        <f t="shared" si="2"/>
        <v>0.04237060649143354</v>
      </c>
      <c r="E51" s="12">
        <f t="shared" si="2"/>
        <v>-0.009999999999999898</v>
      </c>
      <c r="F51" s="13" t="s">
        <v>59</v>
      </c>
      <c r="G51" s="12">
        <f t="shared" si="2"/>
        <v>1.3778117940244754</v>
      </c>
      <c r="H51" s="12">
        <f t="shared" si="2"/>
        <v>0.09911678487940057</v>
      </c>
    </row>
    <row r="52" spans="1:8" ht="15">
      <c r="A52" s="8" t="s">
        <v>58</v>
      </c>
      <c r="B52" s="12">
        <f aca="true" t="shared" si="3" ref="B52:H52">EXP((LN(B44/B31)/13))-1</f>
        <v>0.13469746751423406</v>
      </c>
      <c r="C52" s="12">
        <f t="shared" si="3"/>
        <v>0.05547194654516141</v>
      </c>
      <c r="D52" s="12">
        <f t="shared" si="3"/>
        <v>0.014931324149275671</v>
      </c>
      <c r="E52" s="12">
        <f t="shared" si="3"/>
        <v>-0.009999999999999898</v>
      </c>
      <c r="F52" s="13" t="s">
        <v>59</v>
      </c>
      <c r="G52" s="12">
        <f t="shared" si="3"/>
        <v>0.3867482000228495</v>
      </c>
      <c r="H52" s="12">
        <f t="shared" si="3"/>
        <v>0.053375237362080385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31" t="s">
        <v>86</v>
      </c>
      <c r="C1" s="31"/>
      <c r="D1" s="31"/>
      <c r="E1" s="31"/>
      <c r="F1" s="31"/>
      <c r="G1" s="15"/>
      <c r="H1" s="15"/>
    </row>
    <row r="2" spans="2:10" ht="15.75" customHeight="1">
      <c r="B2" s="32" t="s">
        <v>78</v>
      </c>
      <c r="C2" s="31"/>
      <c r="D2" s="31"/>
      <c r="E2" s="31"/>
      <c r="F2" s="31"/>
      <c r="G2" s="31"/>
      <c r="H2" s="15"/>
      <c r="I2" s="15"/>
      <c r="J2" s="15"/>
    </row>
    <row r="3" spans="1:8" ht="15.75" customHeight="1">
      <c r="A3" s="31" t="s">
        <v>52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6" ht="39.75" thickBot="1">
      <c r="A5" s="5" t="s">
        <v>11</v>
      </c>
      <c r="B5" s="5" t="s">
        <v>53</v>
      </c>
      <c r="C5" s="5" t="s">
        <v>74</v>
      </c>
      <c r="D5" s="5" t="s">
        <v>75</v>
      </c>
      <c r="E5" s="5" t="s">
        <v>54</v>
      </c>
      <c r="F5" s="5" t="s">
        <v>76</v>
      </c>
    </row>
    <row r="6" spans="1:6" ht="15.75" thickBot="1">
      <c r="A6" s="6">
        <v>1990</v>
      </c>
      <c r="B6" s="7">
        <v>3491.7927143956967</v>
      </c>
      <c r="C6" s="7">
        <v>1178.5325375762807</v>
      </c>
      <c r="D6" s="7">
        <v>125676.32640095614</v>
      </c>
      <c r="E6" s="7">
        <v>22670.22747108298</v>
      </c>
      <c r="F6" s="7">
        <v>589.7768723943383</v>
      </c>
    </row>
    <row r="7" spans="1:6" ht="15.75" thickBot="1">
      <c r="A7" s="6">
        <v>1991</v>
      </c>
      <c r="B7" s="7">
        <v>3529.39272024982</v>
      </c>
      <c r="C7" s="7">
        <v>1188.3694432605473</v>
      </c>
      <c r="D7" s="7">
        <v>122907.00550286954</v>
      </c>
      <c r="E7" s="7">
        <v>21521.505679827085</v>
      </c>
      <c r="F7" s="7">
        <v>607.1049405331894</v>
      </c>
    </row>
    <row r="8" spans="1:6" ht="15.75" thickBot="1">
      <c r="A8" s="6">
        <v>1992</v>
      </c>
      <c r="B8" s="7">
        <v>3576.4866123179395</v>
      </c>
      <c r="C8" s="7">
        <v>1199.7225625310834</v>
      </c>
      <c r="D8" s="7">
        <v>125658.95119489236</v>
      </c>
      <c r="E8" s="7">
        <v>21591.84195342006</v>
      </c>
      <c r="F8" s="7">
        <v>622.1394016646567</v>
      </c>
    </row>
    <row r="9" spans="1:6" ht="15.75" thickBot="1">
      <c r="A9" s="6">
        <v>1993</v>
      </c>
      <c r="B9" s="7">
        <v>3587.445353692449</v>
      </c>
      <c r="C9" s="7">
        <v>1206.8071917659763</v>
      </c>
      <c r="D9" s="7">
        <v>123545.22353137434</v>
      </c>
      <c r="E9" s="7">
        <v>21257.039498920054</v>
      </c>
      <c r="F9" s="7">
        <v>630.8141421229748</v>
      </c>
    </row>
    <row r="10" spans="1:6" ht="15.75" thickBot="1">
      <c r="A10" s="6">
        <v>1994</v>
      </c>
      <c r="B10" s="7">
        <v>3581.895039031736</v>
      </c>
      <c r="C10" s="7">
        <v>1206.2547681574988</v>
      </c>
      <c r="D10" s="7">
        <v>123297.90153348888</v>
      </c>
      <c r="E10" s="7">
        <v>21165.521797668363</v>
      </c>
      <c r="F10" s="7">
        <v>636.9267737490893</v>
      </c>
    </row>
    <row r="11" spans="1:6" ht="15.75" thickBot="1">
      <c r="A11" s="6">
        <v>1995</v>
      </c>
      <c r="B11" s="7">
        <v>3548.557399592929</v>
      </c>
      <c r="C11" s="7">
        <v>1199.7922082165971</v>
      </c>
      <c r="D11" s="7">
        <v>124443.21863631943</v>
      </c>
      <c r="E11" s="7">
        <v>20333.38752997603</v>
      </c>
      <c r="F11" s="7">
        <v>640.5363456966581</v>
      </c>
    </row>
    <row r="12" spans="1:6" ht="15.75" thickBot="1">
      <c r="A12" s="6">
        <v>1996</v>
      </c>
      <c r="B12" s="7">
        <v>3548.5587496523467</v>
      </c>
      <c r="C12" s="7">
        <v>1201.9893484623933</v>
      </c>
      <c r="D12" s="7">
        <v>128498.03896247788</v>
      </c>
      <c r="E12" s="7">
        <v>20922.741105763478</v>
      </c>
      <c r="F12" s="7">
        <v>644.1775208672994</v>
      </c>
    </row>
    <row r="13" spans="1:6" ht="15.75" thickBot="1">
      <c r="A13" s="6">
        <v>1997</v>
      </c>
      <c r="B13" s="7">
        <v>3577.749704467521</v>
      </c>
      <c r="C13" s="7">
        <v>1205.6753968725063</v>
      </c>
      <c r="D13" s="7">
        <v>132121.20155972615</v>
      </c>
      <c r="E13" s="7">
        <v>21709.573977627377</v>
      </c>
      <c r="F13" s="7">
        <v>648.1130033237159</v>
      </c>
    </row>
    <row r="14" spans="1:6" ht="15.75" thickBot="1">
      <c r="A14" s="6">
        <v>1998</v>
      </c>
      <c r="B14" s="7">
        <v>3607.227775400361</v>
      </c>
      <c r="C14" s="7">
        <v>1209.3173215726597</v>
      </c>
      <c r="D14" s="7">
        <v>141783.62014955134</v>
      </c>
      <c r="E14" s="7">
        <v>22737.323482729582</v>
      </c>
      <c r="F14" s="7">
        <v>653.0904250422439</v>
      </c>
    </row>
    <row r="15" spans="1:6" ht="15.75" thickBot="1">
      <c r="A15" s="6">
        <v>1999</v>
      </c>
      <c r="B15" s="7">
        <v>3651.1268760770627</v>
      </c>
      <c r="C15" s="7">
        <v>1211.8232631316155</v>
      </c>
      <c r="D15" s="7">
        <v>145427.04678270713</v>
      </c>
      <c r="E15" s="7">
        <v>23997.24493165274</v>
      </c>
      <c r="F15" s="7">
        <v>658.7067291282912</v>
      </c>
    </row>
    <row r="16" spans="1:6" ht="15.75" thickBot="1">
      <c r="A16" s="6">
        <v>2000</v>
      </c>
      <c r="B16" s="7">
        <v>3694.3336254456262</v>
      </c>
      <c r="C16" s="7">
        <v>1213.5117376841563</v>
      </c>
      <c r="D16" s="7">
        <v>149566.07917319308</v>
      </c>
      <c r="E16" s="7">
        <v>24529.775172520727</v>
      </c>
      <c r="F16" s="7">
        <v>668.5655667892111</v>
      </c>
    </row>
    <row r="17" spans="1:6" ht="15.75" thickBot="1">
      <c r="A17" s="6">
        <v>2001</v>
      </c>
      <c r="B17" s="7">
        <v>3722.2926134880063</v>
      </c>
      <c r="C17" s="7">
        <v>1212.6980154688104</v>
      </c>
      <c r="D17" s="7">
        <v>152048.84251482022</v>
      </c>
      <c r="E17" s="7">
        <v>23513.797510092412</v>
      </c>
      <c r="F17" s="7">
        <v>677.9588726949224</v>
      </c>
    </row>
    <row r="18" spans="1:6" ht="15.75" thickBot="1">
      <c r="A18" s="6">
        <v>2002</v>
      </c>
      <c r="B18" s="7">
        <v>3746.246084249875</v>
      </c>
      <c r="C18" s="7">
        <v>1212.896396797828</v>
      </c>
      <c r="D18" s="7">
        <v>153768.09139772563</v>
      </c>
      <c r="E18" s="7">
        <v>21280.758253277923</v>
      </c>
      <c r="F18" s="7">
        <v>687.5887139190286</v>
      </c>
    </row>
    <row r="19" spans="1:6" ht="15.75" thickBot="1">
      <c r="A19" s="6">
        <v>2003</v>
      </c>
      <c r="B19" s="7">
        <v>3762.636591129729</v>
      </c>
      <c r="C19" s="7">
        <v>1213.8091749751916</v>
      </c>
      <c r="D19" s="7">
        <v>158351.74179826622</v>
      </c>
      <c r="E19" s="7">
        <v>22876.89117975195</v>
      </c>
      <c r="F19" s="7">
        <v>697.5357031675998</v>
      </c>
    </row>
    <row r="20" spans="1:6" ht="15.75" thickBot="1">
      <c r="A20" s="6">
        <v>2004</v>
      </c>
      <c r="B20" s="7">
        <v>3768.2922098977187</v>
      </c>
      <c r="C20" s="7">
        <v>1215.3583339344343</v>
      </c>
      <c r="D20" s="7">
        <v>165215.82146988052</v>
      </c>
      <c r="E20" s="7">
        <v>23649.58199541067</v>
      </c>
      <c r="F20" s="7">
        <v>704.841799340909</v>
      </c>
    </row>
    <row r="21" spans="1:6" ht="15.75" thickBot="1">
      <c r="A21" s="6">
        <v>2005</v>
      </c>
      <c r="B21" s="7">
        <v>3755.458111518612</v>
      </c>
      <c r="C21" s="7">
        <v>1217.4464452008333</v>
      </c>
      <c r="D21" s="7">
        <v>170110.35191577594</v>
      </c>
      <c r="E21" s="7">
        <v>25003.702693517007</v>
      </c>
      <c r="F21" s="7">
        <v>711.2251395206765</v>
      </c>
    </row>
    <row r="22" spans="1:6" ht="15.75" thickBot="1">
      <c r="A22" s="6">
        <v>2006</v>
      </c>
      <c r="B22" s="7">
        <v>3752.26194565479</v>
      </c>
      <c r="C22" s="7">
        <v>1225.8577055548658</v>
      </c>
      <c r="D22" s="7">
        <v>179044.8191312237</v>
      </c>
      <c r="E22" s="7">
        <v>25927.4601292875</v>
      </c>
      <c r="F22" s="7">
        <v>718.3653017104072</v>
      </c>
    </row>
    <row r="23" spans="1:6" ht="15.75" thickBot="1">
      <c r="A23" s="6">
        <v>2007</v>
      </c>
      <c r="B23" s="7">
        <v>3748.8867142374957</v>
      </c>
      <c r="C23" s="7">
        <v>1230.91847934881</v>
      </c>
      <c r="D23" s="7">
        <v>181042.47122921608</v>
      </c>
      <c r="E23" s="7">
        <v>27000.268004841055</v>
      </c>
      <c r="F23" s="7">
        <v>724.3591097861513</v>
      </c>
    </row>
    <row r="24" spans="1:6" ht="15.75" thickBot="1">
      <c r="A24" s="6">
        <v>2008</v>
      </c>
      <c r="B24" s="7">
        <v>3766.046291906088</v>
      </c>
      <c r="C24" s="7">
        <v>1239.9028265690013</v>
      </c>
      <c r="D24" s="7">
        <v>183767.75708214863</v>
      </c>
      <c r="E24" s="7">
        <v>27903.115523920434</v>
      </c>
      <c r="F24" s="7">
        <v>730.592597333269</v>
      </c>
    </row>
    <row r="25" spans="1:6" ht="15.75" thickBot="1">
      <c r="A25" s="6">
        <v>2009</v>
      </c>
      <c r="B25" s="7">
        <v>3770.4836433697674</v>
      </c>
      <c r="C25" s="7">
        <v>1243.9175374650338</v>
      </c>
      <c r="D25" s="7">
        <v>176357.4526170544</v>
      </c>
      <c r="E25" s="7">
        <v>25850.536331823587</v>
      </c>
      <c r="F25" s="7">
        <v>735.9680007777681</v>
      </c>
    </row>
    <row r="26" spans="1:6" ht="15.75" thickBot="1">
      <c r="A26" s="6">
        <v>2010</v>
      </c>
      <c r="B26" s="7">
        <v>3783.7795772102977</v>
      </c>
      <c r="C26" s="7">
        <v>1246.500720122889</v>
      </c>
      <c r="D26" s="7">
        <v>179901.92280723125</v>
      </c>
      <c r="E26" s="7">
        <v>24469.7288930473</v>
      </c>
      <c r="F26" s="7">
        <v>739.3351982739276</v>
      </c>
    </row>
    <row r="27" spans="1:6" ht="15.75" thickBot="1">
      <c r="A27" s="6">
        <v>2011</v>
      </c>
      <c r="B27" s="7">
        <v>3810.7468078569973</v>
      </c>
      <c r="C27" s="7">
        <v>1249.219212399451</v>
      </c>
      <c r="D27" s="7">
        <v>188876.70211766163</v>
      </c>
      <c r="E27" s="7">
        <v>23131.737471490134</v>
      </c>
      <c r="F27" s="7">
        <v>740.8809964879539</v>
      </c>
    </row>
    <row r="28" spans="1:6" ht="15.75" thickBot="1">
      <c r="A28" s="6">
        <v>2012</v>
      </c>
      <c r="B28" s="7">
        <v>3848.123272496935</v>
      </c>
      <c r="C28" s="7">
        <v>1252.822103130313</v>
      </c>
      <c r="D28" s="7">
        <v>198610.97609585652</v>
      </c>
      <c r="E28" s="7">
        <v>23606.924056375978</v>
      </c>
      <c r="F28" s="7">
        <v>742.4957482551563</v>
      </c>
    </row>
    <row r="29" spans="1:6" ht="15.75" thickBot="1">
      <c r="A29" s="6">
        <v>2013</v>
      </c>
      <c r="B29" s="7">
        <v>3884.075090957317</v>
      </c>
      <c r="C29" s="7">
        <v>1259.7737237122574</v>
      </c>
      <c r="D29" s="7">
        <v>194705.53988149072</v>
      </c>
      <c r="E29" s="7">
        <v>24572.255346353653</v>
      </c>
      <c r="F29" s="7">
        <v>742.9212084290725</v>
      </c>
    </row>
    <row r="30" spans="1:6" ht="15.75" thickBot="1">
      <c r="A30" s="6">
        <v>2014</v>
      </c>
      <c r="B30" s="7">
        <v>3918.750002935926</v>
      </c>
      <c r="C30" s="7">
        <v>1266.7442440738787</v>
      </c>
      <c r="D30" s="7">
        <v>203260.11631755758</v>
      </c>
      <c r="E30" s="7">
        <v>25498.017365062453</v>
      </c>
      <c r="F30" s="7">
        <v>743.778896571467</v>
      </c>
    </row>
    <row r="31" spans="1:6" ht="15.75" thickBot="1">
      <c r="A31" s="6">
        <v>2015</v>
      </c>
      <c r="B31" s="7">
        <v>3950.2876911136523</v>
      </c>
      <c r="C31" s="7">
        <v>1274.650483611213</v>
      </c>
      <c r="D31" s="7">
        <v>213887.92321553794</v>
      </c>
      <c r="E31" s="7">
        <v>26054.30486419557</v>
      </c>
      <c r="F31" s="7">
        <v>745.3764172525787</v>
      </c>
    </row>
    <row r="32" spans="1:6" ht="15.75" thickBot="1">
      <c r="A32" s="6">
        <v>2016</v>
      </c>
      <c r="B32" s="7">
        <v>3975.320624641281</v>
      </c>
      <c r="C32" s="7">
        <v>1288.701713340476</v>
      </c>
      <c r="D32" s="7">
        <v>220704.9445938411</v>
      </c>
      <c r="E32" s="7">
        <v>25973.526918077565</v>
      </c>
      <c r="F32" s="7">
        <v>746.4047222733122</v>
      </c>
    </row>
    <row r="33" spans="1:6" ht="15.75" thickBot="1">
      <c r="A33" s="6">
        <v>2017</v>
      </c>
      <c r="B33" s="7">
        <v>4006.481642563569</v>
      </c>
      <c r="C33" s="7">
        <v>1305.1731874818502</v>
      </c>
      <c r="D33" s="7">
        <v>231757.17899000604</v>
      </c>
      <c r="E33" s="7">
        <v>26934.775378340066</v>
      </c>
      <c r="F33" s="7">
        <v>756.7632852522191</v>
      </c>
    </row>
    <row r="34" spans="1:6" ht="15.75" thickBot="1">
      <c r="A34" s="6">
        <v>2018</v>
      </c>
      <c r="B34" s="7">
        <v>4036.486975978764</v>
      </c>
      <c r="C34" s="7">
        <v>1322.08429562604</v>
      </c>
      <c r="D34" s="7">
        <v>242642.82346027868</v>
      </c>
      <c r="E34" s="7">
        <v>27965.63271122852</v>
      </c>
      <c r="F34" s="7">
        <v>767.32723933799</v>
      </c>
    </row>
    <row r="35" spans="1:6" ht="15.75" thickBot="1">
      <c r="A35" s="6">
        <v>2019</v>
      </c>
      <c r="B35" s="7">
        <v>4065.8171471854703</v>
      </c>
      <c r="C35" s="7">
        <v>1339.3572949457866</v>
      </c>
      <c r="D35" s="7">
        <v>251421.8200550198</v>
      </c>
      <c r="E35" s="7">
        <v>28701.10696881698</v>
      </c>
      <c r="F35" s="7">
        <v>777.5712465967622</v>
      </c>
    </row>
    <row r="36" spans="1:6" ht="15.75" thickBot="1">
      <c r="A36" s="6">
        <v>2020</v>
      </c>
      <c r="B36" s="7">
        <v>4094.929381292936</v>
      </c>
      <c r="C36" s="7">
        <v>1356.9489161290026</v>
      </c>
      <c r="D36" s="7">
        <v>258824.93903418223</v>
      </c>
      <c r="E36" s="7">
        <v>29130.134377315117</v>
      </c>
      <c r="F36" s="7">
        <v>787.7789528150304</v>
      </c>
    </row>
    <row r="37" spans="1:6" ht="15.75" thickBot="1">
      <c r="A37" s="6">
        <v>2021</v>
      </c>
      <c r="B37" s="7">
        <v>4114.686733951923</v>
      </c>
      <c r="C37" s="7">
        <v>1371.1740908924698</v>
      </c>
      <c r="D37" s="7">
        <v>265697.2465583376</v>
      </c>
      <c r="E37" s="7">
        <v>29506.024845479733</v>
      </c>
      <c r="F37" s="7">
        <v>797.537674045611</v>
      </c>
    </row>
    <row r="38" spans="1:6" ht="15.75" thickBot="1">
      <c r="A38" s="6">
        <v>2022</v>
      </c>
      <c r="B38" s="7">
        <v>4134.027364862661</v>
      </c>
      <c r="C38" s="7">
        <v>1385.0742206563223</v>
      </c>
      <c r="D38" s="7">
        <v>274009.6827974098</v>
      </c>
      <c r="E38" s="7">
        <v>30051.553102897513</v>
      </c>
      <c r="F38" s="7">
        <v>806.9006355505971</v>
      </c>
    </row>
    <row r="39" spans="1:6" ht="15.75" thickBot="1">
      <c r="A39" s="6">
        <v>2023</v>
      </c>
      <c r="B39" s="7">
        <v>4152.468187455697</v>
      </c>
      <c r="C39" s="7">
        <v>1399.0943558369695</v>
      </c>
      <c r="D39" s="7">
        <v>282056.612687184</v>
      </c>
      <c r="E39" s="7">
        <v>30919.59635733559</v>
      </c>
      <c r="F39" s="7">
        <v>816.0288471838813</v>
      </c>
    </row>
    <row r="40" spans="1:6" ht="15.75" thickBot="1">
      <c r="A40" s="6">
        <v>2024</v>
      </c>
      <c r="B40" s="7">
        <v>4170.428852595607</v>
      </c>
      <c r="C40" s="7">
        <v>1413.127038223855</v>
      </c>
      <c r="D40" s="7">
        <v>289096.32232596615</v>
      </c>
      <c r="E40" s="7">
        <v>31681.54953888622</v>
      </c>
      <c r="F40" s="7">
        <v>825.3016438796759</v>
      </c>
    </row>
    <row r="41" spans="1:6" ht="15.75" thickBot="1">
      <c r="A41" s="6">
        <v>2025</v>
      </c>
      <c r="B41" s="7">
        <v>4187.640036816222</v>
      </c>
      <c r="C41" s="7">
        <v>1427.7793832815291</v>
      </c>
      <c r="D41" s="7">
        <v>295674.3943752226</v>
      </c>
      <c r="E41" s="7">
        <v>32245.465172435437</v>
      </c>
      <c r="F41" s="7">
        <v>834.8232042979973</v>
      </c>
    </row>
    <row r="42" spans="1:6" ht="15.75" thickBot="1">
      <c r="A42" s="6">
        <v>2026</v>
      </c>
      <c r="B42" s="7">
        <v>4204.206712829926</v>
      </c>
      <c r="C42" s="7">
        <v>1442.3804365985584</v>
      </c>
      <c r="D42" s="7">
        <v>302507.49954685237</v>
      </c>
      <c r="E42" s="7">
        <v>32811.42375413653</v>
      </c>
      <c r="F42" s="7">
        <v>844.3425020592355</v>
      </c>
    </row>
    <row r="43" spans="1:6" ht="15.75" thickBot="1">
      <c r="A43" s="6">
        <v>2027</v>
      </c>
      <c r="B43" s="7">
        <v>4220.0322922987825</v>
      </c>
      <c r="C43" s="7">
        <v>1456.4983078947957</v>
      </c>
      <c r="D43" s="7">
        <v>309986.58312893903</v>
      </c>
      <c r="E43" s="7">
        <v>33503.75497359516</v>
      </c>
      <c r="F43" s="7">
        <v>853.5904154339972</v>
      </c>
    </row>
    <row r="44" spans="1:6" ht="15.75" thickBot="1">
      <c r="A44" s="6">
        <v>2028</v>
      </c>
      <c r="B44" s="7">
        <v>4235.571861353393</v>
      </c>
      <c r="C44" s="7">
        <v>1470.2186710044957</v>
      </c>
      <c r="D44" s="7">
        <v>317954.42078886286</v>
      </c>
      <c r="E44" s="7">
        <v>34298.82103309913</v>
      </c>
      <c r="F44" s="7">
        <v>862.6958076158361</v>
      </c>
    </row>
    <row r="45" spans="1:6" ht="15">
      <c r="A45" s="33" t="s">
        <v>0</v>
      </c>
      <c r="B45" s="33"/>
      <c r="C45" s="33"/>
      <c r="D45" s="33"/>
      <c r="E45" s="33"/>
      <c r="F45" s="33"/>
    </row>
    <row r="46" spans="1:6" ht="13.5" customHeight="1">
      <c r="A46" s="33" t="s">
        <v>55</v>
      </c>
      <c r="B46" s="33"/>
      <c r="C46" s="33"/>
      <c r="D46" s="33"/>
      <c r="E46" s="33"/>
      <c r="F46" s="33"/>
    </row>
    <row r="47" ht="13.5" customHeight="1">
      <c r="A47" s="4"/>
    </row>
    <row r="48" spans="1:6" ht="15.75">
      <c r="A48" s="30" t="s">
        <v>24</v>
      </c>
      <c r="B48" s="30"/>
      <c r="C48" s="30"/>
      <c r="D48" s="30"/>
      <c r="E48" s="30"/>
      <c r="F48" s="30"/>
    </row>
    <row r="49" spans="1:6" ht="15">
      <c r="A49" s="8" t="s">
        <v>25</v>
      </c>
      <c r="B49" s="12">
        <f>EXP((LN(B16/B6)/10))-1</f>
        <v>0.005654417925495592</v>
      </c>
      <c r="C49" s="12">
        <f>EXP((LN(C16/C6)/10))-1</f>
        <v>0.0029291181476951422</v>
      </c>
      <c r="D49" s="12">
        <f>EXP((LN(D16/D6)/10))-1</f>
        <v>0.01755516518171718</v>
      </c>
      <c r="E49" s="12">
        <f>EXP((LN(E16/E6)/10))-1</f>
        <v>0.007914676194197057</v>
      </c>
      <c r="F49" s="12">
        <f>EXP((LN(F16/F6)/10))-1</f>
        <v>0.012617962029727758</v>
      </c>
    </row>
    <row r="50" spans="1:6" ht="15">
      <c r="A50" s="8" t="s">
        <v>26</v>
      </c>
      <c r="B50" s="12">
        <f>EXP((LN(B32/B16)/16))-1</f>
        <v>0.004592087211602536</v>
      </c>
      <c r="C50" s="12">
        <f>EXP((LN(C32/C16)/16))-1</f>
        <v>0.003764371835293545</v>
      </c>
      <c r="D50" s="12">
        <f>EXP((LN(D32/D16)/16))-1</f>
        <v>0.02461612095585286</v>
      </c>
      <c r="E50" s="12">
        <f>EXP((LN(E32/E16)/16))-1</f>
        <v>0.0035807789149713276</v>
      </c>
      <c r="F50" s="12">
        <f>EXP((LN(F32/F16)/16))-1</f>
        <v>0.006907088665140337</v>
      </c>
    </row>
    <row r="51" spans="1:6" ht="15">
      <c r="A51" s="8" t="s">
        <v>27</v>
      </c>
      <c r="B51" s="12">
        <f>EXP((LN(B36/B31)/5))-1</f>
        <v>0.007218138597814061</v>
      </c>
      <c r="C51" s="12">
        <f>EXP((LN(C36/C31)/5))-1</f>
        <v>0.012591964471148742</v>
      </c>
      <c r="D51" s="12">
        <f>EXP((LN(D36/D31)/5))-1</f>
        <v>0.03887661713682311</v>
      </c>
      <c r="E51" s="12">
        <f>EXP((LN(E36/E31)/5))-1</f>
        <v>0.022568945584752198</v>
      </c>
      <c r="F51" s="12">
        <f>EXP((LN(F36/F31)/5))-1</f>
        <v>0.01112708760253267</v>
      </c>
    </row>
    <row r="52" spans="1:6" ht="15">
      <c r="A52" s="8" t="s">
        <v>58</v>
      </c>
      <c r="B52" s="12">
        <f>EXP((LN(B44/B31)/13))-1</f>
        <v>0.005378252825186225</v>
      </c>
      <c r="C52" s="12">
        <f>EXP((LN(C44/C31)/13))-1</f>
        <v>0.011040434158177348</v>
      </c>
      <c r="D52" s="12">
        <f>EXP((LN(D44/D31)/13))-1</f>
        <v>0.03096639166583115</v>
      </c>
      <c r="E52" s="12">
        <f>EXP((LN(E44/E31)/13))-1</f>
        <v>0.021373515827115552</v>
      </c>
      <c r="F52" s="12">
        <f>EXP((LN(F44/F31)/13))-1</f>
        <v>0.01130751341028624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LADWP High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2017-07-01T21:06:25Z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Z5JXHV6S7NA6-3-112175</vt:lpwstr>
  </property>
  <property fmtid="{D5CDD505-2E9C-101B-9397-08002B2CF9AE}" pid="4" name="_dlc_DocIdItemGu">
    <vt:lpwstr>eb90341e-377d-47b5-9a73-0a0f64aabd72</vt:lpwstr>
  </property>
  <property fmtid="{D5CDD505-2E9C-101B-9397-08002B2CF9AE}" pid="5" name="_dlc_DocIdU">
    <vt:lpwstr>http://efilingspinternal/_layouts/DocIdRedir.aspx?ID=Z5JXHV6S7NA6-3-112175, Z5JXHV6S7NA6-3-112175</vt:lpwstr>
  </property>
  <property fmtid="{D5CDD505-2E9C-101B-9397-08002B2CF9AE}" pid="6" name="_CopySour">
    <vt:lpwstr>http://efilingspinternal/PendingDocuments/17-IEPR-03/20170726T155810_CED_2017_Preliminary_LADWP_High_Demand_Case.xls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2348600.00000000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