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<sst xmlns="http://schemas.openxmlformats.org/spreadsheetml/2006/main" count="189" uniqueCount="88">
  <si>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</si>
  <si>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</si>
  <si>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</si>
  <si>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</si>
  <si>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</si>
  <si>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</si>
  <si>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</si>
  <si>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</si>
  <si>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</si>
  <si>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</si>
  <si>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Form 1.1 - PGE Planning Area</t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</si>
  <si>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</si>
  <si>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</si>
  <si>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</si>
  <si>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</si>
  <si>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</si>
  <si>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</si>
  <si>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</si>
  <si>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</si>
  <si>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</si>
  <si>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</si>
  <si>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</si>
  <si>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</si>
  <si>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</si>
  <si>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</si>
  <si>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</si>
  <si>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</si>
  <si>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</si>
  <si>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</si>
  <si>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</si>
  <si>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Form 1.1b - PGE Planning Area</t>
  </si>
  <si>
    <t>Electricity Sales by Sector (GWh)</t>
  </si>
  <si>
    <t>Total Sales</t>
  </si>
  <si>
    <t>Last historic year is 2015. Sales excludes self-generation.</t>
  </si>
  <si>
    <t>Form 1.2 - PGE Planning Area</t>
  </si>
  <si>
    <t>Gross
Generation</t>
  </si>
  <si>
    <t>Non-PV
Self Generation</t>
  </si>
  <si>
    <t>PV</t>
  </si>
  <si>
    <t>Total
Private Supply</t>
  </si>
  <si>
    <t>Form 1.4 - PGE Planning Area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</si>
  <si>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</si>
  <si>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</si>
  <si>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</si>
  <si>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</si>
  <si>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</si>
  <si>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</si>
  <si>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</si>
  <si>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</si>
  <si>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</si>
  <si>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</si>
  <si>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Form 1.5 - PGE Planning Area</t>
  </si>
  <si>
    <t>Extreme Temperature Peak Demand (MW)</t>
  </si>
  <si>
    <t>1-in-2
Temperatures</t>
  </si>
  <si>
    <t>1-in-5
Temperatures</t>
  </si>
  <si>
    <t>1-in-10
Temperatures</t>
  </si>
  <si>
    <t>1-in-20
Temperatures</t>
  </si>
  <si>
    <t>Form 1.7a - PGE Planning Area</t>
  </si>
  <si>
    <t>Private Supply by Sector (GWh)</t>
  </si>
  <si>
    <t>Form 2.2 - PGE Planning Area</t>
  </si>
  <si>
    <t>Planning Area Economic and Demographic Assumptions</t>
  </si>
  <si>
    <t>Population
(Thousands)</t>
  </si>
  <si>
    <t>Manufacturing
Output
(Millions 2009$)</t>
  </si>
  <si>
    <t>Last historic year is 2015.</t>
  </si>
  <si>
    <t>Form 2.3 - PGE Planning Area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</si>
  <si>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</si>
  <si>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</si>
  <si>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</si>
  <si>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</si>
  <si>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</si>
  <si>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</si>
  <si>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</si>
  <si>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</si>
  <si>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</si>
  <si>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</si>
  <si>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</si>
  <si>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</si>
  <si>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</si>
  <si>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</si>
  <si>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1.3 - PGE Planning Area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</si>
  <si>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</si>
  <si>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</si>
  <si>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</si>
  <si>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</si>
  <si>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</si>
  <si>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</si>
  <si>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</si>
  <si>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</si>
  <si>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California Energy Demand 2018-2028 Preliminary Baseline Forecast - High Demand Case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</si>
</sst>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37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5">
      <c r="A2" s="12" t="s">
        <v>65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69</v>
      </c>
    </row>
    <row r="9" ht="15">
      <c r="A9" s="2" t="s">
        <v>79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1" t="s">
        <v>63</v>
      </c>
      <c r="B1" s="31"/>
      <c r="C1" s="31"/>
      <c r="D1" s="31"/>
      <c r="E1" s="31"/>
    </row>
    <row r="2" spans="1:6" ht="15.75" customHeight="1">
      <c r="A2" s="38" t="s">
        <v>87</v>
      </c>
      <c r="B2" s="31"/>
      <c r="C2" s="31"/>
      <c r="D2" s="31"/>
      <c r="E2" s="31"/>
      <c r="F2" s="31"/>
    </row>
    <row r="3" spans="1:5" ht="15.75" customHeight="1">
      <c r="A3" s="31" t="s">
        <v>86</v>
      </c>
      <c r="B3" s="31"/>
      <c r="C3" s="31"/>
      <c r="D3" s="31"/>
      <c r="E3" s="31"/>
    </row>
    <row r="4" ht="13.5" customHeight="1" thickBot="1">
      <c r="A4" s="4"/>
    </row>
    <row r="5" spans="1:5" ht="15.75" thickBot="1">
      <c r="A5" s="5" t="s">
        <v>12</v>
      </c>
      <c r="B5" s="5" t="s">
        <v>13</v>
      </c>
      <c r="C5" s="5" t="s">
        <v>15</v>
      </c>
      <c r="D5" s="5" t="s">
        <v>64</v>
      </c>
      <c r="E5" s="5" t="s">
        <v>19</v>
      </c>
    </row>
    <row r="6" spans="1:5" ht="15.75" thickBot="1">
      <c r="A6" s="6">
        <v>1990</v>
      </c>
      <c r="B6" s="10">
        <v>17.2125731386698</v>
      </c>
      <c r="C6" s="10">
        <v>16.1493152692525</v>
      </c>
      <c r="D6" s="10">
        <v>10.9449710449772</v>
      </c>
      <c r="E6" s="10">
        <v>14.7468391708624</v>
      </c>
    </row>
    <row r="7" spans="1:5" ht="15.75" thickBot="1">
      <c r="A7" s="6">
        <v>1991</v>
      </c>
      <c r="B7" s="10">
        <v>18.5402343653452</v>
      </c>
      <c r="C7" s="10">
        <v>17.0379813236622</v>
      </c>
      <c r="D7" s="10">
        <v>11.517872668823</v>
      </c>
      <c r="E7" s="10">
        <v>15.2543911715039</v>
      </c>
    </row>
    <row r="8" spans="1:5" ht="15.75" thickBot="1">
      <c r="A8" s="6">
        <v>1992</v>
      </c>
      <c r="B8" s="10">
        <v>18.4480217179724</v>
      </c>
      <c r="C8" s="10">
        <v>16.9934291372884</v>
      </c>
      <c r="D8" s="10">
        <v>11.4798875804393</v>
      </c>
      <c r="E8" s="10">
        <v>15.6281567518234</v>
      </c>
    </row>
    <row r="9" spans="1:5" ht="15.75" thickBot="1">
      <c r="A9" s="6">
        <v>1993</v>
      </c>
      <c r="B9" s="10">
        <v>18.7006011914604</v>
      </c>
      <c r="C9" s="10">
        <v>17.1380886480132</v>
      </c>
      <c r="D9" s="10">
        <v>11.1362583496693</v>
      </c>
      <c r="E9" s="10">
        <v>17.0601270014897</v>
      </c>
    </row>
    <row r="10" spans="1:5" ht="15.75" thickBot="1">
      <c r="A10" s="6">
        <v>1994</v>
      </c>
      <c r="B10" s="10">
        <v>18.3216112683271</v>
      </c>
      <c r="C10" s="10">
        <v>16.5726575453715</v>
      </c>
      <c r="D10" s="10">
        <v>10.6088385015525</v>
      </c>
      <c r="E10" s="10">
        <v>16.074302941149</v>
      </c>
    </row>
    <row r="11" spans="1:5" ht="15.75" thickBot="1">
      <c r="A11" s="6">
        <v>1995</v>
      </c>
      <c r="B11" s="10">
        <v>17.8995765460023</v>
      </c>
      <c r="C11" s="10">
        <v>16.2566797269211</v>
      </c>
      <c r="D11" s="10">
        <v>10.269838673099</v>
      </c>
      <c r="E11" s="10">
        <v>15.4500711279906</v>
      </c>
    </row>
    <row r="12" spans="1:5" ht="15.75" thickBot="1">
      <c r="A12" s="6">
        <v>1996</v>
      </c>
      <c r="B12" s="10">
        <v>17.1600021129832</v>
      </c>
      <c r="C12" s="10">
        <v>14.9212518037607</v>
      </c>
      <c r="D12" s="10">
        <v>9.46318665994964</v>
      </c>
      <c r="E12" s="10">
        <v>15.4244325098292</v>
      </c>
    </row>
    <row r="13" spans="1:5" ht="15.75" thickBot="1">
      <c r="A13" s="6">
        <v>1997</v>
      </c>
      <c r="B13" s="10">
        <v>16.8261710864778</v>
      </c>
      <c r="C13" s="10">
        <v>14.5066186715727</v>
      </c>
      <c r="D13" s="10">
        <v>8.9222820451137</v>
      </c>
      <c r="E13" s="10">
        <v>15.1424206146309</v>
      </c>
    </row>
    <row r="14" spans="1:5" ht="15.75" thickBot="1">
      <c r="A14" s="6">
        <v>1998</v>
      </c>
      <c r="B14" s="10">
        <v>15.1360008151868</v>
      </c>
      <c r="C14" s="10">
        <v>13.8663046762402</v>
      </c>
      <c r="D14" s="10">
        <v>8.39188507599529</v>
      </c>
      <c r="E14" s="10">
        <v>16.4547170588457</v>
      </c>
    </row>
    <row r="15" spans="1:5" ht="15.75" thickBot="1">
      <c r="A15" s="6">
        <v>1999</v>
      </c>
      <c r="B15" s="10">
        <v>14.8498432219641</v>
      </c>
      <c r="C15" s="10">
        <v>13.8398237072771</v>
      </c>
      <c r="D15" s="10">
        <v>9.04640337739057</v>
      </c>
      <c r="E15" s="10">
        <v>14.7608395738556</v>
      </c>
    </row>
    <row r="16" spans="1:5" ht="15.75" thickBot="1">
      <c r="A16" s="6">
        <v>2000</v>
      </c>
      <c r="B16" s="10">
        <v>14.4161664480555</v>
      </c>
      <c r="C16" s="10">
        <v>13.6717277809858</v>
      </c>
      <c r="D16" s="10">
        <v>8.64308386638578</v>
      </c>
      <c r="E16" s="10">
        <v>13.7573702495325</v>
      </c>
    </row>
    <row r="17" spans="1:5" ht="15.75" thickBot="1">
      <c r="A17" s="6">
        <v>2001</v>
      </c>
      <c r="B17" s="10">
        <v>16.617872662839</v>
      </c>
      <c r="C17" s="10">
        <v>17.3455595223236</v>
      </c>
      <c r="D17" s="10">
        <v>11.4440682595288</v>
      </c>
      <c r="E17" s="10">
        <v>16.7048501366013</v>
      </c>
    </row>
    <row r="18" spans="1:5" ht="15.75" thickBot="1">
      <c r="A18" s="6">
        <v>2002</v>
      </c>
      <c r="B18" s="10">
        <v>17.203427957817</v>
      </c>
      <c r="C18" s="10">
        <v>18.749302048878</v>
      </c>
      <c r="D18" s="10">
        <v>13.2021515495595</v>
      </c>
      <c r="E18" s="10">
        <v>18.3667442813981</v>
      </c>
    </row>
    <row r="19" spans="1:5" ht="15.75" thickBot="1">
      <c r="A19" s="6">
        <v>2003</v>
      </c>
      <c r="B19" s="10">
        <v>16.0970412781057</v>
      </c>
      <c r="C19" s="10">
        <v>17.9300570416831</v>
      </c>
      <c r="D19" s="10">
        <v>13.0933597257304</v>
      </c>
      <c r="E19" s="10">
        <v>16.6660466018239</v>
      </c>
    </row>
    <row r="20" spans="1:5" ht="15.75" thickBot="1">
      <c r="A20" s="6">
        <v>2004</v>
      </c>
      <c r="B20" s="10">
        <v>15.7257307883367</v>
      </c>
      <c r="C20" s="10">
        <v>15.6039269208833</v>
      </c>
      <c r="D20" s="10">
        <v>12.3486444276167</v>
      </c>
      <c r="E20" s="10">
        <v>14.2597749248211</v>
      </c>
    </row>
    <row r="21" spans="1:5" ht="15.75" thickBot="1">
      <c r="A21" s="6">
        <v>2005</v>
      </c>
      <c r="B21" s="10">
        <v>15.5691030210002</v>
      </c>
      <c r="C21" s="10">
        <v>15.7249086542039</v>
      </c>
      <c r="D21" s="10">
        <v>12.1741794771403</v>
      </c>
      <c r="E21" s="10">
        <v>14.269769244656</v>
      </c>
    </row>
    <row r="22" spans="1:5" ht="15.75" thickBot="1">
      <c r="A22" s="6">
        <v>2006</v>
      </c>
      <c r="B22" s="10">
        <v>17.0656582754825</v>
      </c>
      <c r="C22" s="10">
        <v>16.0348755009571</v>
      </c>
      <c r="D22" s="10">
        <v>11.9537813320062</v>
      </c>
      <c r="E22" s="10">
        <v>14.8631688082107</v>
      </c>
    </row>
    <row r="23" spans="1:5" ht="15.75" thickBot="1">
      <c r="A23" s="6">
        <v>2007</v>
      </c>
      <c r="B23" s="10">
        <v>16.9857372716223</v>
      </c>
      <c r="C23" s="10">
        <v>15.4220578920913</v>
      </c>
      <c r="D23" s="10">
        <v>11.1667029324876</v>
      </c>
      <c r="E23" s="10">
        <v>14.2656195558627</v>
      </c>
    </row>
    <row r="24" spans="1:5" ht="15.75" thickBot="1">
      <c r="A24" s="6">
        <v>2008</v>
      </c>
      <c r="B24" s="10">
        <v>16.7975746990961</v>
      </c>
      <c r="C24" s="10">
        <v>15.015345145518</v>
      </c>
      <c r="D24" s="10">
        <v>10.4557931596684</v>
      </c>
      <c r="E24" s="10">
        <v>14.925485287794</v>
      </c>
    </row>
    <row r="25" spans="1:5" ht="15.75" thickBot="1">
      <c r="A25" s="6">
        <v>2009</v>
      </c>
      <c r="B25" s="10">
        <v>16.9150506825981</v>
      </c>
      <c r="C25" s="10">
        <v>14.9670584150218</v>
      </c>
      <c r="D25" s="10">
        <v>11.4714597622539</v>
      </c>
      <c r="E25" s="10">
        <v>15.2129335678793</v>
      </c>
    </row>
    <row r="26" spans="1:5" ht="15.75" thickBot="1">
      <c r="A26" s="6">
        <v>2010</v>
      </c>
      <c r="B26" s="10">
        <v>17.1428114199458</v>
      </c>
      <c r="C26" s="10">
        <v>15.3493609369891</v>
      </c>
      <c r="D26" s="10">
        <v>10.1303308779474</v>
      </c>
      <c r="E26" s="10">
        <v>16.5448353976835</v>
      </c>
    </row>
    <row r="27" spans="1:5" ht="15.75" thickBot="1">
      <c r="A27" s="6">
        <v>2011</v>
      </c>
      <c r="B27" s="10">
        <v>16.6892930990242</v>
      </c>
      <c r="C27" s="10">
        <v>15.1613404732171</v>
      </c>
      <c r="D27" s="10">
        <v>10.5810298874039</v>
      </c>
      <c r="E27" s="10">
        <v>16.5968656377397</v>
      </c>
    </row>
    <row r="28" spans="1:5" ht="15.75" thickBot="1">
      <c r="A28" s="6">
        <v>2012</v>
      </c>
      <c r="B28" s="10">
        <v>16.8893423359953</v>
      </c>
      <c r="C28" s="10">
        <v>15.4283327803347</v>
      </c>
      <c r="D28" s="10">
        <v>11.271724746091</v>
      </c>
      <c r="E28" s="10">
        <v>15.9624583949762</v>
      </c>
    </row>
    <row r="29" spans="1:5" ht="15.75" thickBot="1">
      <c r="A29" s="6">
        <v>2013</v>
      </c>
      <c r="B29" s="10">
        <v>17.1689049461452</v>
      </c>
      <c r="C29" s="10">
        <v>16.389054492517</v>
      </c>
      <c r="D29" s="10">
        <v>11.7594773011507</v>
      </c>
      <c r="E29" s="10">
        <v>15.5760421154975</v>
      </c>
    </row>
    <row r="30" spans="1:5" ht="15.75" thickBot="1">
      <c r="A30" s="6">
        <v>2014</v>
      </c>
      <c r="B30" s="10">
        <v>16.5293686833262</v>
      </c>
      <c r="C30" s="10">
        <v>17.4856322267072</v>
      </c>
      <c r="D30" s="10">
        <v>13.3125617402872</v>
      </c>
      <c r="E30" s="10">
        <v>15.4327884105116</v>
      </c>
    </row>
    <row r="31" spans="1:5" ht="15.75" thickBot="1">
      <c r="A31" s="6">
        <v>2015</v>
      </c>
      <c r="B31" s="10">
        <v>17.5287664891792</v>
      </c>
      <c r="C31" s="10">
        <v>17.7552682630184</v>
      </c>
      <c r="D31" s="10">
        <v>11.057498289191</v>
      </c>
      <c r="E31" s="10">
        <v>15.413088534750656</v>
      </c>
    </row>
    <row r="32" spans="1:5" ht="15.75" thickBot="1">
      <c r="A32" s="6">
        <v>2016</v>
      </c>
      <c r="B32" s="10">
        <v>18.5411838913627</v>
      </c>
      <c r="C32" s="10">
        <v>19.2822880477149</v>
      </c>
      <c r="D32" s="10">
        <v>13.6993442434089</v>
      </c>
      <c r="E32" s="10">
        <v>15.66</v>
      </c>
    </row>
    <row r="33" spans="1:5" ht="15.75" thickBot="1">
      <c r="A33" s="6">
        <v>2017</v>
      </c>
      <c r="B33" s="10">
        <v>19.2936482526172</v>
      </c>
      <c r="C33" s="10">
        <v>19.6103021236777</v>
      </c>
      <c r="D33" s="10">
        <v>13.8850592308618</v>
      </c>
      <c r="E33" s="10">
        <v>15.872294592488373</v>
      </c>
    </row>
    <row r="34" spans="1:5" ht="15.75" thickBot="1">
      <c r="A34" s="6">
        <v>2018</v>
      </c>
      <c r="B34" s="10">
        <v>19.8631248038512</v>
      </c>
      <c r="C34" s="10">
        <v>20.0729676230322</v>
      </c>
      <c r="D34" s="10">
        <v>14.0481317465703</v>
      </c>
      <c r="E34" s="10">
        <v>16.05870611340652</v>
      </c>
    </row>
    <row r="35" spans="1:5" ht="15.75" thickBot="1">
      <c r="A35" s="6">
        <v>2019</v>
      </c>
      <c r="B35" s="10">
        <v>19.8430824218522</v>
      </c>
      <c r="C35" s="10">
        <v>20.3048018732281</v>
      </c>
      <c r="D35" s="10">
        <v>14.148841612487</v>
      </c>
      <c r="E35" s="10">
        <v>16.173829616563562</v>
      </c>
    </row>
    <row r="36" spans="1:6" ht="15.75" thickBot="1">
      <c r="A36" s="6">
        <v>2020</v>
      </c>
      <c r="B36" s="10">
        <v>19.8083777870704</v>
      </c>
      <c r="C36" s="10">
        <v>20.6643438261492</v>
      </c>
      <c r="D36" s="10">
        <v>14.3178403724069</v>
      </c>
      <c r="E36" s="10">
        <v>16.36701554819083</v>
      </c>
      <c r="F36" s="1" t="s">
        <v>0</v>
      </c>
    </row>
    <row r="37" spans="1:5" ht="15.75" thickBot="1">
      <c r="A37" s="6">
        <v>2021</v>
      </c>
      <c r="B37" s="10">
        <v>19.313570547702</v>
      </c>
      <c r="C37" s="10">
        <v>20.5048117756972</v>
      </c>
      <c r="D37" s="10">
        <v>14.0845064202703</v>
      </c>
      <c r="E37" s="10">
        <v>16.100286745298153</v>
      </c>
    </row>
    <row r="38" spans="1:5" ht="15.75" thickBot="1">
      <c r="A38" s="6">
        <v>2022</v>
      </c>
      <c r="B38" s="10">
        <v>19.1498760015824</v>
      </c>
      <c r="C38" s="10">
        <v>20.5541119513173</v>
      </c>
      <c r="D38" s="10">
        <v>14.1340501737106</v>
      </c>
      <c r="E38" s="10">
        <v>16.156921221013906</v>
      </c>
    </row>
    <row r="39" spans="1:5" ht="15.75" thickBot="1">
      <c r="A39" s="6">
        <v>2023</v>
      </c>
      <c r="B39" s="10">
        <v>18.7669236140888</v>
      </c>
      <c r="C39" s="10">
        <v>20.4337909054092</v>
      </c>
      <c r="D39" s="10">
        <v>14.009723205928</v>
      </c>
      <c r="E39" s="10">
        <v>16.014800526703137</v>
      </c>
    </row>
    <row r="40" spans="1:5" ht="15.75" thickBot="1">
      <c r="A40" s="6">
        <v>2024</v>
      </c>
      <c r="B40" s="10">
        <v>18.6156584906101</v>
      </c>
      <c r="C40" s="10">
        <v>20.5984768390859</v>
      </c>
      <c r="D40" s="10">
        <v>14.0848136511836</v>
      </c>
      <c r="E40" s="10">
        <v>16.100637947225547</v>
      </c>
    </row>
    <row r="41" spans="1:5" ht="15.75" thickBot="1">
      <c r="A41" s="6">
        <v>2025</v>
      </c>
      <c r="B41" s="10">
        <v>19.4497009808512</v>
      </c>
      <c r="C41" s="10">
        <v>21.8675442218504</v>
      </c>
      <c r="D41" s="10">
        <v>14.8958575794882</v>
      </c>
      <c r="E41" s="10">
        <v>17.02775881458829</v>
      </c>
    </row>
    <row r="42" spans="1:5" ht="15.75" thickBot="1">
      <c r="A42" s="6">
        <v>2026</v>
      </c>
      <c r="B42" s="10">
        <v>19.2583338138747</v>
      </c>
      <c r="C42" s="10">
        <v>22.0133572192898</v>
      </c>
      <c r="D42" s="10">
        <v>14.9260428320065</v>
      </c>
      <c r="E42" s="10">
        <v>17.062264192804765</v>
      </c>
    </row>
    <row r="43" spans="1:5" ht="15.75" thickBot="1">
      <c r="A43" s="6">
        <v>2027</v>
      </c>
      <c r="B43" s="10">
        <v>19.2194769298489</v>
      </c>
      <c r="C43" s="10">
        <v>21.9501114086213</v>
      </c>
      <c r="D43" s="10">
        <v>14.8646375966673</v>
      </c>
      <c r="E43" s="10">
        <v>16.992070615044682</v>
      </c>
    </row>
    <row r="44" spans="1:5" ht="15.75" thickBot="1">
      <c r="A44" s="6">
        <v>2028</v>
      </c>
      <c r="B44" s="10">
        <v>19.2534926895633</v>
      </c>
      <c r="C44" s="10">
        <v>21.9701931662236</v>
      </c>
      <c r="D44" s="10">
        <v>14.8590886717916</v>
      </c>
      <c r="E44" s="10">
        <v>16.985727525769054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62</v>
      </c>
      <c r="B46" s="32"/>
      <c r="C46" s="32"/>
      <c r="D46" s="32"/>
      <c r="E46" s="32"/>
    </row>
    <row r="47" ht="13.5" customHeight="1">
      <c r="A47" s="4"/>
    </row>
    <row r="48" spans="1:5" ht="15.75">
      <c r="A48" s="30" t="s">
        <v>25</v>
      </c>
      <c r="B48" s="30"/>
      <c r="C48" s="30"/>
      <c r="D48" s="30"/>
      <c r="E48" s="30"/>
    </row>
    <row r="49" spans="1:5" ht="15">
      <c r="A49" s="8" t="s">
        <v>26</v>
      </c>
      <c r="B49" s="13">
        <f>EXP((LN(B16/B6)/10))-1</f>
        <v>-0.01757275280238313</v>
      </c>
      <c r="C49" s="13">
        <f>EXP((LN(C16/C6)/10))-1</f>
        <v>-0.01651683778207591</v>
      </c>
      <c r="D49" s="13">
        <f>EXP((LN(D16/D6)/10))-1</f>
        <v>-0.02333548013864084</v>
      </c>
      <c r="E49" s="13">
        <f>EXP((LN(E16/E6)/10))-1</f>
        <v>-0.006921343171822469</v>
      </c>
    </row>
    <row r="50" spans="1:5" ht="15">
      <c r="A50" s="8" t="s">
        <v>27</v>
      </c>
      <c r="B50" s="13">
        <f>EXP((LN(B32/B16)/16))-1</f>
        <v>0.015852092647614224</v>
      </c>
      <c r="C50" s="13">
        <f>EXP((LN(C32/C16)/16))-1</f>
        <v>0.021723653653734853</v>
      </c>
      <c r="D50" s="13">
        <f>EXP((LN(D32/D16)/16))-1</f>
        <v>0.029205126414538096</v>
      </c>
      <c r="E50" s="13">
        <f>EXP((LN(E32/E16)/16))-1</f>
        <v>0.008128797711771663</v>
      </c>
    </row>
    <row r="51" spans="1:5" ht="15">
      <c r="A51" s="8" t="s">
        <v>28</v>
      </c>
      <c r="B51" s="13">
        <f>EXP((LN(B36/B31)/5))-1</f>
        <v>0.0247537374762703</v>
      </c>
      <c r="C51" s="13">
        <f>EXP((LN(C36/C31)/5))-1</f>
        <v>0.0308106008298632</v>
      </c>
      <c r="D51" s="13">
        <f>EXP((LN(D36/D31)/5))-1</f>
        <v>0.05303820276982396</v>
      </c>
      <c r="E51" s="13">
        <f>EXP((LN(E36/E31)/5))-1</f>
        <v>0.012082613915539442</v>
      </c>
    </row>
    <row r="52" spans="1:5" ht="15">
      <c r="A52" s="8" t="s">
        <v>29</v>
      </c>
      <c r="B52" s="13">
        <f>EXP((LN(B44/B31)/13))-1</f>
        <v>0.007245286529013351</v>
      </c>
      <c r="C52" s="13">
        <f>EXP((LN(C44/C31)/13))-1</f>
        <v>0.016519923601075126</v>
      </c>
      <c r="D52" s="13">
        <f>EXP((LN(D44/D31)/13))-1</f>
        <v>0.022991312654766505</v>
      </c>
      <c r="E52" s="13">
        <f>EXP((LN(E44/E31)/13))-1</f>
        <v>0.007501564564308172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0" zoomScaleNormal="80" zoomScalePageLayoutView="0" workbookViewId="0" topLeftCell="A1">
      <selection activeCell="A1" sqref="A1:K2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>
      <c r="A2" s="38" t="s">
        <v>87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13.5" customHeight="1" thickBot="1">
      <c r="A4" s="4"/>
    </row>
    <row r="5" spans="1:11" ht="27" thickBot="1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2" ht="15.75" thickBot="1">
      <c r="A6" s="6">
        <v>1990</v>
      </c>
      <c r="B6" s="7">
        <v>24278.83715499999</v>
      </c>
      <c r="C6" s="7">
        <v>0</v>
      </c>
      <c r="D6" s="7">
        <v>24898.041624794023</v>
      </c>
      <c r="E6" s="7">
        <v>0</v>
      </c>
      <c r="F6" s="7">
        <v>19006.443867895912</v>
      </c>
      <c r="G6" s="7">
        <v>2953.5974</v>
      </c>
      <c r="H6" s="7">
        <v>7596.458680975729</v>
      </c>
      <c r="I6" s="7">
        <v>4775.097196446607</v>
      </c>
      <c r="J6" s="7">
        <v>487.0663040000001</v>
      </c>
      <c r="K6" s="7">
        <v>83995.54222911227</v>
      </c>
      <c r="L6" s="15"/>
    </row>
    <row r="7" spans="1:11" ht="15.75" thickBot="1">
      <c r="A7" s="6">
        <v>1991</v>
      </c>
      <c r="B7" s="7">
        <v>24652.214244</v>
      </c>
      <c r="C7" s="7">
        <v>0</v>
      </c>
      <c r="D7" s="7">
        <v>25168.461334866355</v>
      </c>
      <c r="E7" s="7">
        <v>0</v>
      </c>
      <c r="F7" s="7">
        <v>18630.420182034566</v>
      </c>
      <c r="G7" s="7">
        <v>2966.9399119182526</v>
      </c>
      <c r="H7" s="7">
        <v>6673.498451963172</v>
      </c>
      <c r="I7" s="7">
        <v>4695.617203658898</v>
      </c>
      <c r="J7" s="7">
        <v>494.778507</v>
      </c>
      <c r="K7" s="7">
        <v>83281.92983544125</v>
      </c>
    </row>
    <row r="8" spans="1:11" ht="15.75" thickBot="1">
      <c r="A8" s="6">
        <v>1992</v>
      </c>
      <c r="B8" s="7">
        <v>24497.613999999998</v>
      </c>
      <c r="C8" s="7">
        <v>0</v>
      </c>
      <c r="D8" s="7">
        <v>26271.285968303197</v>
      </c>
      <c r="E8" s="7">
        <v>0</v>
      </c>
      <c r="F8" s="7">
        <v>18660.601741576935</v>
      </c>
      <c r="G8" s="7">
        <v>2929.382703795912</v>
      </c>
      <c r="H8" s="7">
        <v>6585.786377000095</v>
      </c>
      <c r="I8" s="7">
        <v>4653.738848460272</v>
      </c>
      <c r="J8" s="7">
        <v>478.0278897529365</v>
      </c>
      <c r="K8" s="7">
        <v>84076.43752888935</v>
      </c>
    </row>
    <row r="9" spans="1:11" ht="15.75" thickBot="1">
      <c r="A9" s="6">
        <v>1993</v>
      </c>
      <c r="B9" s="7">
        <v>24961.067811574292</v>
      </c>
      <c r="C9" s="7">
        <v>0</v>
      </c>
      <c r="D9" s="7">
        <v>26680.387504238857</v>
      </c>
      <c r="E9" s="7">
        <v>0</v>
      </c>
      <c r="F9" s="7">
        <v>18874.70089967735</v>
      </c>
      <c r="G9" s="7">
        <v>2844.1776325727315</v>
      </c>
      <c r="H9" s="7">
        <v>6640.194423386938</v>
      </c>
      <c r="I9" s="7">
        <v>4756.651954379778</v>
      </c>
      <c r="J9" s="7">
        <v>485.7650720842718</v>
      </c>
      <c r="K9" s="7">
        <v>85242.94529791421</v>
      </c>
    </row>
    <row r="10" spans="1:11" ht="15.75" thickBot="1">
      <c r="A10" s="6">
        <v>1994</v>
      </c>
      <c r="B10" s="7">
        <v>25179.195939976194</v>
      </c>
      <c r="C10" s="7">
        <v>0</v>
      </c>
      <c r="D10" s="7">
        <v>26792.95444278612</v>
      </c>
      <c r="E10" s="7">
        <v>0</v>
      </c>
      <c r="F10" s="7">
        <v>18878.16799161361</v>
      </c>
      <c r="G10" s="7">
        <v>2419.6554124462587</v>
      </c>
      <c r="H10" s="7">
        <v>6511.802270141524</v>
      </c>
      <c r="I10" s="7">
        <v>4663.360904885539</v>
      </c>
      <c r="J10" s="7">
        <v>485.4918998680921</v>
      </c>
      <c r="K10" s="7">
        <v>84930.62886171734</v>
      </c>
    </row>
    <row r="11" spans="1:11" ht="15.75" thickBot="1">
      <c r="A11" s="6">
        <v>1995</v>
      </c>
      <c r="B11" s="7">
        <v>25242.822730576427</v>
      </c>
      <c r="C11" s="7">
        <v>0</v>
      </c>
      <c r="D11" s="7">
        <v>27481.250893246044</v>
      </c>
      <c r="E11" s="7">
        <v>0</v>
      </c>
      <c r="F11" s="7">
        <v>19868.272713535218</v>
      </c>
      <c r="G11" s="7">
        <v>2255.970252448317</v>
      </c>
      <c r="H11" s="7">
        <v>5791.716499845365</v>
      </c>
      <c r="I11" s="7">
        <v>4778.973316627754</v>
      </c>
      <c r="J11" s="7">
        <v>504.8661630124066</v>
      </c>
      <c r="K11" s="7">
        <v>85923.87256929153</v>
      </c>
    </row>
    <row r="12" spans="1:11" ht="15.75" thickBot="1">
      <c r="A12" s="6">
        <v>1996</v>
      </c>
      <c r="B12" s="7">
        <v>26339.294609157383</v>
      </c>
      <c r="C12" s="7">
        <v>0</v>
      </c>
      <c r="D12" s="7">
        <v>28292.078737083215</v>
      </c>
      <c r="E12" s="7">
        <v>0</v>
      </c>
      <c r="F12" s="7">
        <v>19323.156097815005</v>
      </c>
      <c r="G12" s="7">
        <v>2369.655747187713</v>
      </c>
      <c r="H12" s="7">
        <v>6639.644708064108</v>
      </c>
      <c r="I12" s="7">
        <v>4895.86594565247</v>
      </c>
      <c r="J12" s="7">
        <v>531.3204930732759</v>
      </c>
      <c r="K12" s="7">
        <v>88391.01633803318</v>
      </c>
    </row>
    <row r="13" spans="1:11" ht="15.75" thickBot="1">
      <c r="A13" s="6">
        <v>1997</v>
      </c>
      <c r="B13" s="7">
        <v>26827.676983177233</v>
      </c>
      <c r="C13" s="7">
        <v>0</v>
      </c>
      <c r="D13" s="7">
        <v>29837.853940475732</v>
      </c>
      <c r="E13" s="7">
        <v>0</v>
      </c>
      <c r="F13" s="7">
        <v>20396.564314939158</v>
      </c>
      <c r="G13" s="7">
        <v>2451.348642377837</v>
      </c>
      <c r="H13" s="7">
        <v>6691.242424808183</v>
      </c>
      <c r="I13" s="7">
        <v>4708.572713414899</v>
      </c>
      <c r="J13" s="7">
        <v>539.3684197817913</v>
      </c>
      <c r="K13" s="7">
        <v>91452.62743897483</v>
      </c>
    </row>
    <row r="14" spans="1:11" ht="15.75" thickBot="1">
      <c r="A14" s="6">
        <v>1998</v>
      </c>
      <c r="B14" s="7">
        <v>27763.32742525049</v>
      </c>
      <c r="C14" s="7">
        <v>0</v>
      </c>
      <c r="D14" s="7">
        <v>29406.796172315288</v>
      </c>
      <c r="E14" s="7">
        <v>0</v>
      </c>
      <c r="F14" s="7">
        <v>19371.28851794982</v>
      </c>
      <c r="G14" s="7">
        <v>2304.5837331346906</v>
      </c>
      <c r="H14" s="7">
        <v>5145.786509396027</v>
      </c>
      <c r="I14" s="7">
        <v>4620.1019004410555</v>
      </c>
      <c r="J14" s="7">
        <v>566.2884690393889</v>
      </c>
      <c r="K14" s="7">
        <v>89178.17272752675</v>
      </c>
    </row>
    <row r="15" spans="1:11" ht="15.75" thickBot="1">
      <c r="A15" s="6">
        <v>1999</v>
      </c>
      <c r="B15" s="7">
        <v>28675.61761537964</v>
      </c>
      <c r="C15" s="7">
        <v>0</v>
      </c>
      <c r="D15" s="7">
        <v>32070.49209254131</v>
      </c>
      <c r="E15" s="7">
        <v>0</v>
      </c>
      <c r="F15" s="7">
        <v>19287.40810404843</v>
      </c>
      <c r="G15" s="7">
        <v>2456.748213707289</v>
      </c>
      <c r="H15" s="7">
        <v>7323.248870735744</v>
      </c>
      <c r="I15" s="7">
        <v>5612.5708727348765</v>
      </c>
      <c r="J15" s="7">
        <v>486.7213351982899</v>
      </c>
      <c r="K15" s="7">
        <v>95912.80710434559</v>
      </c>
    </row>
    <row r="16" spans="1:11" ht="15.75" thickBot="1">
      <c r="A16" s="6">
        <v>2000</v>
      </c>
      <c r="B16" s="7">
        <v>29501.10281110512</v>
      </c>
      <c r="C16" s="7">
        <v>0</v>
      </c>
      <c r="D16" s="7">
        <v>33215.93836340088</v>
      </c>
      <c r="E16" s="7">
        <v>0</v>
      </c>
      <c r="F16" s="7">
        <v>19155.14663062846</v>
      </c>
      <c r="G16" s="7">
        <v>2514.0741796004413</v>
      </c>
      <c r="H16" s="7">
        <v>6552.403007576758</v>
      </c>
      <c r="I16" s="7">
        <v>5206.602447671826</v>
      </c>
      <c r="J16" s="7">
        <v>466.0320333431854</v>
      </c>
      <c r="K16" s="7">
        <v>96611.29947332667</v>
      </c>
    </row>
    <row r="17" spans="1:11" ht="15.75" thickBot="1">
      <c r="A17" s="6">
        <v>2001</v>
      </c>
      <c r="B17" s="7">
        <v>27726.351825554073</v>
      </c>
      <c r="C17" s="7">
        <v>0</v>
      </c>
      <c r="D17" s="7">
        <v>32096.30954648328</v>
      </c>
      <c r="E17" s="7">
        <v>0</v>
      </c>
      <c r="F17" s="7">
        <v>17717.565110255266</v>
      </c>
      <c r="G17" s="7">
        <v>2761.157418216735</v>
      </c>
      <c r="H17" s="7">
        <v>7054.688570565981</v>
      </c>
      <c r="I17" s="7">
        <v>4503.199744802449</v>
      </c>
      <c r="J17" s="7">
        <v>468.7213937815435</v>
      </c>
      <c r="K17" s="7">
        <v>92327.99360965932</v>
      </c>
    </row>
    <row r="18" spans="1:11" ht="15.75" thickBot="1">
      <c r="A18" s="6">
        <v>2002</v>
      </c>
      <c r="B18" s="7">
        <v>28457.290000469104</v>
      </c>
      <c r="C18" s="7">
        <v>0</v>
      </c>
      <c r="D18" s="7">
        <v>32715.396643853433</v>
      </c>
      <c r="E18" s="7">
        <v>0</v>
      </c>
      <c r="F18" s="7">
        <v>16785.814738343983</v>
      </c>
      <c r="G18" s="7">
        <v>2674.986134586593</v>
      </c>
      <c r="H18" s="7">
        <v>7042.696411304708</v>
      </c>
      <c r="I18" s="7">
        <v>4636.570271575547</v>
      </c>
      <c r="J18" s="7">
        <v>447.8942501316392</v>
      </c>
      <c r="K18" s="7">
        <v>92760.648450265</v>
      </c>
    </row>
    <row r="19" spans="1:11" ht="15.75" thickBot="1">
      <c r="A19" s="6">
        <v>2003</v>
      </c>
      <c r="B19" s="7">
        <v>29720.105957045416</v>
      </c>
      <c r="C19" s="7">
        <v>0</v>
      </c>
      <c r="D19" s="7">
        <v>32881.93062456659</v>
      </c>
      <c r="E19" s="7">
        <v>0</v>
      </c>
      <c r="F19" s="7">
        <v>16594.25845698114</v>
      </c>
      <c r="G19" s="7">
        <v>2859.5023227386473</v>
      </c>
      <c r="H19" s="7">
        <v>6797.819835277382</v>
      </c>
      <c r="I19" s="7">
        <v>4232.58201238512</v>
      </c>
      <c r="J19" s="7">
        <v>452.81420032494816</v>
      </c>
      <c r="K19" s="7">
        <v>93539.01340931925</v>
      </c>
    </row>
    <row r="20" spans="1:11" ht="15.75" thickBot="1">
      <c r="A20" s="6">
        <v>2004</v>
      </c>
      <c r="B20" s="7">
        <v>30302.509789143387</v>
      </c>
      <c r="C20" s="7">
        <v>0</v>
      </c>
      <c r="D20" s="7">
        <v>33893.62201542119</v>
      </c>
      <c r="E20" s="7">
        <v>0</v>
      </c>
      <c r="F20" s="7">
        <v>16849.176467551362</v>
      </c>
      <c r="G20" s="7">
        <v>2950.975266368323</v>
      </c>
      <c r="H20" s="7">
        <v>7679.366711906865</v>
      </c>
      <c r="I20" s="7">
        <v>4724.848185107309</v>
      </c>
      <c r="J20" s="7">
        <v>482.97341341877615</v>
      </c>
      <c r="K20" s="7">
        <v>96883.47184891722</v>
      </c>
    </row>
    <row r="21" spans="1:11" ht="15.75" thickBot="1">
      <c r="A21" s="6">
        <v>2005</v>
      </c>
      <c r="B21" s="7">
        <v>30907.604397657153</v>
      </c>
      <c r="C21" s="7">
        <v>0</v>
      </c>
      <c r="D21" s="7">
        <v>33968.77859766675</v>
      </c>
      <c r="E21" s="7">
        <v>0</v>
      </c>
      <c r="F21" s="7">
        <v>17051.42106817949</v>
      </c>
      <c r="G21" s="7">
        <v>3153.5856031318863</v>
      </c>
      <c r="H21" s="7">
        <v>7371.028598948116</v>
      </c>
      <c r="I21" s="7">
        <v>5040.145839327886</v>
      </c>
      <c r="J21" s="7">
        <v>484.380386436991</v>
      </c>
      <c r="K21" s="7">
        <v>97976.94449134827</v>
      </c>
    </row>
    <row r="22" spans="1:11" ht="15.75" thickBot="1">
      <c r="A22" s="6">
        <v>2006</v>
      </c>
      <c r="B22" s="7">
        <v>32127.629072885884</v>
      </c>
      <c r="C22" s="7">
        <v>0</v>
      </c>
      <c r="D22" s="7">
        <v>34827.988374275985</v>
      </c>
      <c r="E22" s="7">
        <v>0</v>
      </c>
      <c r="F22" s="7">
        <v>17128.33126517007</v>
      </c>
      <c r="G22" s="7">
        <v>3335.3052404853465</v>
      </c>
      <c r="H22" s="7">
        <v>7603.766771269431</v>
      </c>
      <c r="I22" s="7">
        <v>5146.8024123040905</v>
      </c>
      <c r="J22" s="7">
        <v>482.82767180469654</v>
      </c>
      <c r="K22" s="7">
        <v>100652.65080819551</v>
      </c>
    </row>
    <row r="23" spans="1:11" ht="15.75" thickBot="1">
      <c r="A23" s="6">
        <v>2007</v>
      </c>
      <c r="B23" s="7">
        <v>31851.88435754456</v>
      </c>
      <c r="C23" s="7">
        <v>0</v>
      </c>
      <c r="D23" s="7">
        <v>36300.015777808374</v>
      </c>
      <c r="E23" s="7">
        <v>0</v>
      </c>
      <c r="F23" s="7">
        <v>16751.925635028314</v>
      </c>
      <c r="G23" s="7">
        <v>3679.90987534497</v>
      </c>
      <c r="H23" s="7">
        <v>9272.243742335004</v>
      </c>
      <c r="I23" s="7">
        <v>5367.711133178792</v>
      </c>
      <c r="J23" s="7">
        <v>488.13919335731913</v>
      </c>
      <c r="K23" s="7">
        <v>103711.82971459733</v>
      </c>
    </row>
    <row r="24" spans="1:11" ht="15.75" thickBot="1">
      <c r="A24" s="6">
        <v>2008</v>
      </c>
      <c r="B24" s="7">
        <v>32264.979892233772</v>
      </c>
      <c r="C24" s="7">
        <v>0</v>
      </c>
      <c r="D24" s="7">
        <v>36286.19166893478</v>
      </c>
      <c r="E24" s="7">
        <v>0</v>
      </c>
      <c r="F24" s="7">
        <v>17054.430974122613</v>
      </c>
      <c r="G24" s="7">
        <v>3697.905069235797</v>
      </c>
      <c r="H24" s="7">
        <v>7939.5238577910695</v>
      </c>
      <c r="I24" s="7">
        <v>5737.730966165056</v>
      </c>
      <c r="J24" s="7">
        <v>500.4135658566653</v>
      </c>
      <c r="K24" s="7">
        <v>103481.17599433975</v>
      </c>
    </row>
    <row r="25" spans="1:11" ht="15.75" thickBot="1">
      <c r="A25" s="6">
        <v>2009</v>
      </c>
      <c r="B25" s="7">
        <v>32520.032528587828</v>
      </c>
      <c r="C25" s="7">
        <v>0</v>
      </c>
      <c r="D25" s="7">
        <v>35210.70379648715</v>
      </c>
      <c r="E25" s="7">
        <v>0</v>
      </c>
      <c r="F25" s="7">
        <v>15727.410585747384</v>
      </c>
      <c r="G25" s="7">
        <v>3792.6358830559657</v>
      </c>
      <c r="H25" s="7">
        <v>7919.092260349018</v>
      </c>
      <c r="I25" s="7">
        <v>5895.9183352141645</v>
      </c>
      <c r="J25" s="7">
        <v>505.92182021904773</v>
      </c>
      <c r="K25" s="7">
        <v>101571.71520966056</v>
      </c>
    </row>
    <row r="26" spans="1:11" ht="15.75" thickBot="1">
      <c r="A26" s="6">
        <v>2010</v>
      </c>
      <c r="B26" s="7">
        <v>32152.997078552882</v>
      </c>
      <c r="C26" s="7">
        <v>0</v>
      </c>
      <c r="D26" s="7">
        <v>35020.09766860958</v>
      </c>
      <c r="E26" s="7">
        <v>0</v>
      </c>
      <c r="F26" s="7">
        <v>15641.792993265733</v>
      </c>
      <c r="G26" s="7">
        <v>3841.2457157391113</v>
      </c>
      <c r="H26" s="7">
        <v>7873.085780233255</v>
      </c>
      <c r="I26" s="7">
        <v>5545.4078208300425</v>
      </c>
      <c r="J26" s="7">
        <v>504.5966464267523</v>
      </c>
      <c r="K26" s="7">
        <v>100579.22370365736</v>
      </c>
    </row>
    <row r="27" spans="1:11" ht="15.75" thickBot="1">
      <c r="A27" s="6">
        <v>2011</v>
      </c>
      <c r="B27" s="7">
        <v>32359.945812909707</v>
      </c>
      <c r="C27" s="7">
        <v>0</v>
      </c>
      <c r="D27" s="7">
        <v>35333.73387851206</v>
      </c>
      <c r="E27" s="7">
        <v>0</v>
      </c>
      <c r="F27" s="7">
        <v>15733.635427574309</v>
      </c>
      <c r="G27" s="7">
        <v>3991.3207793680003</v>
      </c>
      <c r="H27" s="7">
        <v>7879.694383834707</v>
      </c>
      <c r="I27" s="7">
        <v>5714.279296894346</v>
      </c>
      <c r="J27" s="7">
        <v>493.22871592453953</v>
      </c>
      <c r="K27" s="7">
        <v>101505.83829501766</v>
      </c>
    </row>
    <row r="28" spans="1:11" ht="15.75" thickBot="1">
      <c r="A28" s="6">
        <v>2012</v>
      </c>
      <c r="B28" s="7">
        <v>32653.619233143778</v>
      </c>
      <c r="C28" s="7">
        <v>0</v>
      </c>
      <c r="D28" s="7">
        <v>36004.66305947545</v>
      </c>
      <c r="E28" s="7">
        <v>0</v>
      </c>
      <c r="F28" s="7">
        <v>15780.766522870832</v>
      </c>
      <c r="G28" s="7">
        <v>3827.3973625046065</v>
      </c>
      <c r="H28" s="7">
        <v>8680.004997375623</v>
      </c>
      <c r="I28" s="7">
        <v>5895.985183218014</v>
      </c>
      <c r="J28" s="7">
        <v>485.58772863640763</v>
      </c>
      <c r="K28" s="7">
        <v>103328.02408722472</v>
      </c>
    </row>
    <row r="29" spans="1:11" ht="15.75" thickBot="1">
      <c r="A29" s="6">
        <v>2013</v>
      </c>
      <c r="B29" s="7">
        <v>32493.39425594842</v>
      </c>
      <c r="C29" s="7">
        <v>0</v>
      </c>
      <c r="D29" s="7">
        <v>36594.92374512357</v>
      </c>
      <c r="E29" s="7">
        <v>0</v>
      </c>
      <c r="F29" s="7">
        <v>15690.834176519027</v>
      </c>
      <c r="G29" s="7">
        <v>3442.6890623495283</v>
      </c>
      <c r="H29" s="7">
        <v>9079.72200505817</v>
      </c>
      <c r="I29" s="7">
        <v>5915.021877082296</v>
      </c>
      <c r="J29" s="7">
        <v>472.49526092358906</v>
      </c>
      <c r="K29" s="7">
        <v>103689.0803830046</v>
      </c>
    </row>
    <row r="30" spans="1:11" ht="15.75" thickBot="1">
      <c r="A30" s="6">
        <v>2014</v>
      </c>
      <c r="B30" s="7">
        <v>31826.217849631164</v>
      </c>
      <c r="C30" s="7">
        <v>0</v>
      </c>
      <c r="D30" s="7">
        <v>36436.67859124354</v>
      </c>
      <c r="E30" s="7">
        <v>0</v>
      </c>
      <c r="F30" s="7">
        <v>16580.74787747841</v>
      </c>
      <c r="G30" s="7">
        <v>3703.844024557696</v>
      </c>
      <c r="H30" s="7">
        <v>9045.47805397252</v>
      </c>
      <c r="I30" s="7">
        <v>5730.395202193549</v>
      </c>
      <c r="J30" s="7">
        <v>451.4708360048632</v>
      </c>
      <c r="K30" s="7">
        <v>103774.83243508176</v>
      </c>
    </row>
    <row r="31" spans="1:11" ht="15.75" thickBot="1">
      <c r="A31" s="6">
        <v>2015</v>
      </c>
      <c r="B31" s="7">
        <v>31704.799468503435</v>
      </c>
      <c r="C31" s="7">
        <v>227.15629965511778</v>
      </c>
      <c r="D31" s="7">
        <v>36516.88676837104</v>
      </c>
      <c r="E31" s="7">
        <v>31.10385557248597</v>
      </c>
      <c r="F31" s="7">
        <v>16291.940442458375</v>
      </c>
      <c r="G31" s="7">
        <v>4863.746642890419</v>
      </c>
      <c r="H31" s="7">
        <v>8764.816495548552</v>
      </c>
      <c r="I31" s="7">
        <v>5979.875638984289</v>
      </c>
      <c r="J31" s="7">
        <v>426.2919087961532</v>
      </c>
      <c r="K31" s="7">
        <v>104548.35736555226</v>
      </c>
    </row>
    <row r="32" spans="1:11" ht="15.75" thickBot="1">
      <c r="A32" s="6">
        <v>2016</v>
      </c>
      <c r="B32" s="7">
        <v>31647.913003943104</v>
      </c>
      <c r="C32" s="7">
        <v>369.23967082120106</v>
      </c>
      <c r="D32" s="7">
        <v>36329.82314827671</v>
      </c>
      <c r="E32" s="7">
        <v>62.06553317375093</v>
      </c>
      <c r="F32" s="7">
        <v>15671.692343424376</v>
      </c>
      <c r="G32" s="7">
        <v>4627.12721773674</v>
      </c>
      <c r="H32" s="7">
        <v>9198.814163672116</v>
      </c>
      <c r="I32" s="7">
        <v>6043.607150772259</v>
      </c>
      <c r="J32" s="7">
        <v>426.2919087961532</v>
      </c>
      <c r="K32" s="7">
        <v>103945.26893662146</v>
      </c>
    </row>
    <row r="33" spans="1:11" ht="15.75" thickBot="1">
      <c r="A33" s="6">
        <v>2017</v>
      </c>
      <c r="B33" s="7">
        <v>32390.147951581755</v>
      </c>
      <c r="C33" s="7">
        <v>477.26290835379524</v>
      </c>
      <c r="D33" s="7">
        <v>36834.316751492086</v>
      </c>
      <c r="E33" s="7">
        <v>110.59430874333101</v>
      </c>
      <c r="F33" s="7">
        <v>15731.689338310032</v>
      </c>
      <c r="G33" s="7">
        <v>4606.572964011248</v>
      </c>
      <c r="H33" s="7">
        <v>9111.593835104431</v>
      </c>
      <c r="I33" s="7">
        <v>6108.334690508599</v>
      </c>
      <c r="J33" s="7">
        <v>426.2919087961532</v>
      </c>
      <c r="K33" s="7">
        <v>105208.94743980428</v>
      </c>
    </row>
    <row r="34" spans="1:11" ht="15.75" thickBot="1">
      <c r="A34" s="6">
        <v>2018</v>
      </c>
      <c r="B34" s="7">
        <v>33062.63862878461</v>
      </c>
      <c r="C34" s="7">
        <v>590.4659602330187</v>
      </c>
      <c r="D34" s="7">
        <v>37380.75195240278</v>
      </c>
      <c r="E34" s="7">
        <v>162.1987455012498</v>
      </c>
      <c r="F34" s="7">
        <v>15860.87572068285</v>
      </c>
      <c r="G34" s="7">
        <v>4623.193509823574</v>
      </c>
      <c r="H34" s="7">
        <v>9122.344534866525</v>
      </c>
      <c r="I34" s="7">
        <v>6165.355357148965</v>
      </c>
      <c r="J34" s="7">
        <v>426.2919087961532</v>
      </c>
      <c r="K34" s="7">
        <v>106641.45161250545</v>
      </c>
    </row>
    <row r="35" spans="1:11" ht="15.75" thickBot="1">
      <c r="A35" s="6">
        <v>2019</v>
      </c>
      <c r="B35" s="7">
        <v>33839.68351073654</v>
      </c>
      <c r="C35" s="7">
        <v>722.0921021809082</v>
      </c>
      <c r="D35" s="7">
        <v>38007.17972241153</v>
      </c>
      <c r="E35" s="7">
        <v>231.64376886387183</v>
      </c>
      <c r="F35" s="7">
        <v>15905.409681731266</v>
      </c>
      <c r="G35" s="7">
        <v>4631.574847596261</v>
      </c>
      <c r="H35" s="7">
        <v>9166.323974777626</v>
      </c>
      <c r="I35" s="7">
        <v>6221.847580249516</v>
      </c>
      <c r="J35" s="7">
        <v>426.2919087961532</v>
      </c>
      <c r="K35" s="7">
        <v>108198.31122629889</v>
      </c>
    </row>
    <row r="36" spans="1:11" ht="15.75" thickBot="1">
      <c r="A36" s="6">
        <v>2020</v>
      </c>
      <c r="B36" s="7">
        <v>34772.73260275055</v>
      </c>
      <c r="C36" s="7">
        <v>846.9093819158632</v>
      </c>
      <c r="D36" s="7">
        <v>38662.83627815649</v>
      </c>
      <c r="E36" s="7">
        <v>294.6122214956002</v>
      </c>
      <c r="F36" s="7">
        <v>15882.321229318399</v>
      </c>
      <c r="G36" s="7">
        <v>4626.517594235791</v>
      </c>
      <c r="H36" s="7">
        <v>9224.342673413566</v>
      </c>
      <c r="I36" s="7">
        <v>6274.342684802052</v>
      </c>
      <c r="J36" s="7">
        <v>426.2919087961532</v>
      </c>
      <c r="K36" s="7">
        <v>109869.38497147299</v>
      </c>
    </row>
    <row r="37" spans="1:11" ht="15.75" thickBot="1">
      <c r="A37" s="6">
        <v>2021</v>
      </c>
      <c r="B37" s="7">
        <v>35676.05122341389</v>
      </c>
      <c r="C37" s="7">
        <v>978.6450602323671</v>
      </c>
      <c r="D37" s="7">
        <v>39379.930046185225</v>
      </c>
      <c r="E37" s="7">
        <v>359.62630834617914</v>
      </c>
      <c r="F37" s="7">
        <v>15950.819584552146</v>
      </c>
      <c r="G37" s="7">
        <v>4640.40440617663</v>
      </c>
      <c r="H37" s="7">
        <v>9291.812930989583</v>
      </c>
      <c r="I37" s="7">
        <v>6322.83083518107</v>
      </c>
      <c r="J37" s="7">
        <v>426.2919087961532</v>
      </c>
      <c r="K37" s="7">
        <v>111688.1409352947</v>
      </c>
    </row>
    <row r="38" spans="1:11" ht="15.75" thickBot="1">
      <c r="A38" s="6">
        <v>2022</v>
      </c>
      <c r="B38" s="7">
        <v>36617.122189883055</v>
      </c>
      <c r="C38" s="7">
        <v>1116.1498551472978</v>
      </c>
      <c r="D38" s="7">
        <v>40070.89780217195</v>
      </c>
      <c r="E38" s="7">
        <v>426.97844701627923</v>
      </c>
      <c r="F38" s="7">
        <v>16017.655938736883</v>
      </c>
      <c r="G38" s="7">
        <v>4641.2298022312</v>
      </c>
      <c r="H38" s="7">
        <v>9352.536806435106</v>
      </c>
      <c r="I38" s="7">
        <v>6369.45119846307</v>
      </c>
      <c r="J38" s="7">
        <v>426.2919087961532</v>
      </c>
      <c r="K38" s="7">
        <v>113495.18564671741</v>
      </c>
    </row>
    <row r="39" spans="1:11" ht="15.75" thickBot="1">
      <c r="A39" s="6">
        <v>2023</v>
      </c>
      <c r="B39" s="7">
        <v>37596.9196110591</v>
      </c>
      <c r="C39" s="7">
        <v>1264.0023215972435</v>
      </c>
      <c r="D39" s="7">
        <v>40646.2372738174</v>
      </c>
      <c r="E39" s="7">
        <v>497.8479839093922</v>
      </c>
      <c r="F39" s="7">
        <v>16171.41916609693</v>
      </c>
      <c r="G39" s="7">
        <v>4658.835607625428</v>
      </c>
      <c r="H39" s="7">
        <v>9420.402811516065</v>
      </c>
      <c r="I39" s="7">
        <v>6425.836541922434</v>
      </c>
      <c r="J39" s="7">
        <v>426.2919087961532</v>
      </c>
      <c r="K39" s="7">
        <v>115345.94292083349</v>
      </c>
    </row>
    <row r="40" spans="1:11" ht="15.75" thickBot="1">
      <c r="A40" s="6">
        <v>2024</v>
      </c>
      <c r="B40" s="7">
        <v>38515.96117929319</v>
      </c>
      <c r="C40" s="7">
        <v>1407.8334384697357</v>
      </c>
      <c r="D40" s="7">
        <v>41054.3236979256</v>
      </c>
      <c r="E40" s="7">
        <v>563.6262103782756</v>
      </c>
      <c r="F40" s="7">
        <v>16256.667826948744</v>
      </c>
      <c r="G40" s="7">
        <v>4658.442375167397</v>
      </c>
      <c r="H40" s="7">
        <v>9475.115075927335</v>
      </c>
      <c r="I40" s="7">
        <v>6474.762394514996</v>
      </c>
      <c r="J40" s="7">
        <v>426.2919087961532</v>
      </c>
      <c r="K40" s="7">
        <v>116861.56445857343</v>
      </c>
    </row>
    <row r="41" spans="1:11" ht="15.75" thickBot="1">
      <c r="A41" s="6">
        <v>2025</v>
      </c>
      <c r="B41" s="7">
        <v>39409.5399512479</v>
      </c>
      <c r="C41" s="7">
        <v>1540.928332951237</v>
      </c>
      <c r="D41" s="7">
        <v>41215.4774174172</v>
      </c>
      <c r="E41" s="7">
        <v>622.1824274854034</v>
      </c>
      <c r="F41" s="7">
        <v>16185.689485201017</v>
      </c>
      <c r="G41" s="7">
        <v>4611.125249997447</v>
      </c>
      <c r="H41" s="7">
        <v>9505.953342174531</v>
      </c>
      <c r="I41" s="7">
        <v>6621.211367263611</v>
      </c>
      <c r="J41" s="7">
        <v>426.2919087961532</v>
      </c>
      <c r="K41" s="7">
        <v>117975.28872209784</v>
      </c>
    </row>
    <row r="42" spans="1:11" ht="15.75" thickBot="1">
      <c r="A42" s="6">
        <v>2026</v>
      </c>
      <c r="B42" s="7">
        <v>40339.71839521026</v>
      </c>
      <c r="C42" s="7">
        <v>1668.1778061757755</v>
      </c>
      <c r="D42" s="7">
        <v>41525.11773201162</v>
      </c>
      <c r="E42" s="7">
        <v>687.7462793392197</v>
      </c>
      <c r="F42" s="7">
        <v>16265.246000663787</v>
      </c>
      <c r="G42" s="7">
        <v>4603.676867460807</v>
      </c>
      <c r="H42" s="7">
        <v>9558.624881669546</v>
      </c>
      <c r="I42" s="7">
        <v>6673.753938301696</v>
      </c>
      <c r="J42" s="7">
        <v>426.2919087961532</v>
      </c>
      <c r="K42" s="7">
        <v>119392.42972411387</v>
      </c>
    </row>
    <row r="43" spans="1:11" ht="15.75" thickBot="1">
      <c r="A43" s="6">
        <v>2027</v>
      </c>
      <c r="B43" s="7">
        <v>41251.9372931988</v>
      </c>
      <c r="C43" s="7">
        <v>1794.2435588842382</v>
      </c>
      <c r="D43" s="7">
        <v>41782.38362706716</v>
      </c>
      <c r="E43" s="7">
        <v>744.9356246445947</v>
      </c>
      <c r="F43" s="7">
        <v>16359.001262942626</v>
      </c>
      <c r="G43" s="7">
        <v>4602.007548538261</v>
      </c>
      <c r="H43" s="7">
        <v>9615.857156653312</v>
      </c>
      <c r="I43" s="7">
        <v>6723.458443042691</v>
      </c>
      <c r="J43" s="7">
        <v>426.2919087961532</v>
      </c>
      <c r="K43" s="7">
        <v>120760.93724023899</v>
      </c>
    </row>
    <row r="44" spans="1:11" ht="15.75" thickBot="1">
      <c r="A44" s="6">
        <v>2028</v>
      </c>
      <c r="B44" s="7">
        <v>42155.294324379596</v>
      </c>
      <c r="C44" s="7">
        <v>1920.97915598657</v>
      </c>
      <c r="D44" s="7">
        <v>41946.287079932474</v>
      </c>
      <c r="E44" s="7">
        <v>800.4294201604928</v>
      </c>
      <c r="F44" s="7">
        <v>16446.90758091606</v>
      </c>
      <c r="G44" s="7">
        <v>4597.549195827658</v>
      </c>
      <c r="H44" s="7">
        <v>9629.002187968077</v>
      </c>
      <c r="I44" s="7">
        <v>6770.63031010093</v>
      </c>
      <c r="J44" s="7">
        <v>426.2919087961532</v>
      </c>
      <c r="K44" s="7">
        <v>121971.96258792093</v>
      </c>
    </row>
    <row r="45" spans="1:11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5" customHeight="1">
      <c r="A46" s="32" t="s">
        <v>23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5" customHeight="1">
      <c r="A47" s="32" t="s">
        <v>24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ht="13.5" customHeight="1">
      <c r="A48" s="4"/>
    </row>
    <row r="49" spans="1:11" ht="15.75">
      <c r="A49" s="30" t="s">
        <v>25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">
      <c r="A50" s="8" t="s">
        <v>26</v>
      </c>
      <c r="B50" s="13">
        <f>EXP((LN(B16/B6)/10))-1</f>
        <v>0.019673275060594797</v>
      </c>
      <c r="C50" s="14" t="s">
        <v>67</v>
      </c>
      <c r="D50" s="13">
        <f>EXP((LN(D16/D6)/10))-1</f>
        <v>0.02924350179528412</v>
      </c>
      <c r="E50" s="14" t="s">
        <v>67</v>
      </c>
      <c r="F50" s="13">
        <f aca="true" t="shared" si="0" ref="F50:K50">EXP((LN(F16/F6)/10))-1</f>
        <v>0.0007796398079282785</v>
      </c>
      <c r="G50" s="13">
        <f t="shared" si="0"/>
        <v>-0.015982824071995694</v>
      </c>
      <c r="H50" s="13">
        <f t="shared" si="0"/>
        <v>-0.014676270279058268</v>
      </c>
      <c r="I50" s="13">
        <f t="shared" si="0"/>
        <v>0.0086888500819291</v>
      </c>
      <c r="J50" s="13">
        <f t="shared" si="0"/>
        <v>-0.004404858907351539</v>
      </c>
      <c r="K50" s="13">
        <f t="shared" si="0"/>
        <v>0.014091560802324876</v>
      </c>
    </row>
    <row r="51" spans="1:11" ht="15">
      <c r="A51" s="8" t="s">
        <v>27</v>
      </c>
      <c r="B51" s="13">
        <f>EXP((LN(B31/B16)/15))-1</f>
        <v>0.004814246501289032</v>
      </c>
      <c r="C51" s="14" t="s">
        <v>67</v>
      </c>
      <c r="D51" s="13">
        <f>EXP((LN(D31/D16)/15))-1</f>
        <v>0.006336321612792517</v>
      </c>
      <c r="E51" s="14" t="s">
        <v>67</v>
      </c>
      <c r="F51" s="13">
        <f aca="true" t="shared" si="1" ref="F51:K51">EXP((LN(F31/F16)/15))-1</f>
        <v>-0.01073535359548583</v>
      </c>
      <c r="G51" s="13">
        <f t="shared" si="1"/>
        <v>0.04497569758829445</v>
      </c>
      <c r="H51" s="13">
        <f t="shared" si="1"/>
        <v>0.019583538728790373</v>
      </c>
      <c r="I51" s="13">
        <f t="shared" si="1"/>
        <v>0.009274224891407723</v>
      </c>
      <c r="J51" s="13">
        <f t="shared" si="1"/>
        <v>-0.00592438317538857</v>
      </c>
      <c r="K51" s="13">
        <f t="shared" si="1"/>
        <v>0.00527747762427877</v>
      </c>
    </row>
    <row r="52" spans="1:11" ht="15">
      <c r="A52" s="8" t="s">
        <v>28</v>
      </c>
      <c r="B52" s="13">
        <f aca="true" t="shared" si="2" ref="B52:K52">EXP((LN(B36/B31)/5))-1</f>
        <v>0.01864477541992282</v>
      </c>
      <c r="C52" s="13">
        <f t="shared" si="2"/>
        <v>0.30107529856481885</v>
      </c>
      <c r="D52" s="13">
        <f t="shared" si="2"/>
        <v>0.01148627259060353</v>
      </c>
      <c r="E52" s="13">
        <f t="shared" si="2"/>
        <v>0.5677878933265215</v>
      </c>
      <c r="F52" s="13">
        <f t="shared" si="2"/>
        <v>-0.00507983694269365</v>
      </c>
      <c r="G52" s="13">
        <f t="shared" si="2"/>
        <v>-0.009951078969483995</v>
      </c>
      <c r="H52" s="13">
        <f t="shared" si="2"/>
        <v>0.01027247335900161</v>
      </c>
      <c r="I52" s="13">
        <f t="shared" si="2"/>
        <v>0.0096601522436921</v>
      </c>
      <c r="J52" s="13">
        <f t="shared" si="2"/>
        <v>0</v>
      </c>
      <c r="K52" s="13">
        <f t="shared" si="2"/>
        <v>0.009977958478960769</v>
      </c>
    </row>
    <row r="53" spans="1:11" ht="15">
      <c r="A53" s="8" t="s">
        <v>66</v>
      </c>
      <c r="B53" s="13">
        <f aca="true" t="shared" si="3" ref="B53:K53">EXP((LN(B44/B31)/13))-1</f>
        <v>0.02215667815679434</v>
      </c>
      <c r="C53" s="13">
        <f t="shared" si="3"/>
        <v>0.17848188955871702</v>
      </c>
      <c r="D53" s="13">
        <f t="shared" si="3"/>
        <v>0.010719750414118545</v>
      </c>
      <c r="E53" s="13">
        <f t="shared" si="3"/>
        <v>0.283809775218405</v>
      </c>
      <c r="F53" s="13">
        <f t="shared" si="3"/>
        <v>0.0007284910968987646</v>
      </c>
      <c r="G53" s="13">
        <f t="shared" si="3"/>
        <v>-0.004320307970665738</v>
      </c>
      <c r="H53" s="13">
        <f t="shared" si="3"/>
        <v>0.007259610544819495</v>
      </c>
      <c r="I53" s="13">
        <f t="shared" si="3"/>
        <v>0.009599196044206781</v>
      </c>
      <c r="J53" s="13">
        <f t="shared" si="3"/>
        <v>0</v>
      </c>
      <c r="K53" s="13">
        <f t="shared" si="3"/>
        <v>0.011927610955039913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11" ht="15.75" customHeight="1">
      <c r="A2" s="38" t="s">
        <v>87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9" ht="15.75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</row>
    <row r="4" ht="13.5" customHeight="1" thickBot="1">
      <c r="A4" s="4"/>
    </row>
    <row r="5" spans="1:9" ht="27" thickBot="1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32</v>
      </c>
    </row>
    <row r="6" spans="1:9" ht="15.75" thickBot="1">
      <c r="A6" s="6">
        <v>1990</v>
      </c>
      <c r="B6" s="7">
        <v>24278.83715499999</v>
      </c>
      <c r="C6" s="7">
        <v>24485.904479915265</v>
      </c>
      <c r="D6" s="7">
        <v>17050.319867895912</v>
      </c>
      <c r="E6" s="7">
        <v>1780.5024</v>
      </c>
      <c r="F6" s="7">
        <v>7596.458680975729</v>
      </c>
      <c r="G6" s="7">
        <v>4390.254396992856</v>
      </c>
      <c r="H6" s="7">
        <v>487.0663040000001</v>
      </c>
      <c r="I6" s="7">
        <v>80069.34328477975</v>
      </c>
    </row>
    <row r="7" spans="1:9" ht="15.75" thickBot="1">
      <c r="A7" s="6">
        <v>1991</v>
      </c>
      <c r="B7" s="7">
        <v>24652.214244</v>
      </c>
      <c r="C7" s="7">
        <v>24729.60490585365</v>
      </c>
      <c r="D7" s="7">
        <v>16684.807182034565</v>
      </c>
      <c r="E7" s="7">
        <v>1775.4809119182528</v>
      </c>
      <c r="F7" s="7">
        <v>6673.498451963172</v>
      </c>
      <c r="G7" s="7">
        <v>4493.838274577364</v>
      </c>
      <c r="H7" s="7">
        <v>494.778507</v>
      </c>
      <c r="I7" s="7">
        <v>79504.22247734701</v>
      </c>
    </row>
    <row r="8" spans="1:9" ht="15.75" thickBot="1">
      <c r="A8" s="6">
        <v>1992</v>
      </c>
      <c r="B8" s="7">
        <v>24497.613999999998</v>
      </c>
      <c r="C8" s="7">
        <v>25840.48073742888</v>
      </c>
      <c r="D8" s="7">
        <v>16689.695741576936</v>
      </c>
      <c r="E8" s="7">
        <v>1798.1767037959123</v>
      </c>
      <c r="F8" s="7">
        <v>6585.786377000095</v>
      </c>
      <c r="G8" s="7">
        <v>4507.618402133074</v>
      </c>
      <c r="H8" s="7">
        <v>478.0278897529365</v>
      </c>
      <c r="I8" s="7">
        <v>80397.39985168783</v>
      </c>
    </row>
    <row r="9" spans="1:9" ht="15.75" thickBot="1">
      <c r="A9" s="6">
        <v>1993</v>
      </c>
      <c r="B9" s="7">
        <v>24961.061999999994</v>
      </c>
      <c r="C9" s="7">
        <v>26232.25872161085</v>
      </c>
      <c r="D9" s="7">
        <v>16078.871899677351</v>
      </c>
      <c r="E9" s="7">
        <v>1722.5376325727316</v>
      </c>
      <c r="F9" s="7">
        <v>6640.194423386938</v>
      </c>
      <c r="G9" s="7">
        <v>4601.062748589744</v>
      </c>
      <c r="H9" s="7">
        <v>485.7650720842718</v>
      </c>
      <c r="I9" s="7">
        <v>80721.75249792187</v>
      </c>
    </row>
    <row r="10" spans="1:9" ht="15.75" thickBot="1">
      <c r="A10" s="6">
        <v>1994</v>
      </c>
      <c r="B10" s="7">
        <v>25179.175</v>
      </c>
      <c r="C10" s="7">
        <v>26345.41351802072</v>
      </c>
      <c r="D10" s="7">
        <v>15940.35799161361</v>
      </c>
      <c r="E10" s="7">
        <v>1483.0824124462588</v>
      </c>
      <c r="F10" s="7">
        <v>6511.802270141524</v>
      </c>
      <c r="G10" s="7">
        <v>4513.329191304748</v>
      </c>
      <c r="H10" s="7">
        <v>485.4918998680921</v>
      </c>
      <c r="I10" s="7">
        <v>80458.65228339496</v>
      </c>
    </row>
    <row r="11" spans="1:9" ht="15.75" thickBot="1">
      <c r="A11" s="6">
        <v>1995</v>
      </c>
      <c r="B11" s="7">
        <v>25242.801999999996</v>
      </c>
      <c r="C11" s="7">
        <v>27033.65464054241</v>
      </c>
      <c r="D11" s="7">
        <v>16941.301713535217</v>
      </c>
      <c r="E11" s="7">
        <v>1268.387994147161</v>
      </c>
      <c r="F11" s="7">
        <v>5791.716499845365</v>
      </c>
      <c r="G11" s="7">
        <v>4630.250005217433</v>
      </c>
      <c r="H11" s="7">
        <v>504.8661630124066</v>
      </c>
      <c r="I11" s="7">
        <v>81412.97901629999</v>
      </c>
    </row>
    <row r="12" spans="1:9" ht="15.75" thickBot="1">
      <c r="A12" s="6">
        <v>1996</v>
      </c>
      <c r="B12" s="7">
        <v>26339.27299999999</v>
      </c>
      <c r="C12" s="7">
        <v>27844.1358808243</v>
      </c>
      <c r="D12" s="7">
        <v>15939.898097815005</v>
      </c>
      <c r="E12" s="7">
        <v>1303.91832531932</v>
      </c>
      <c r="F12" s="7">
        <v>6639.644708064108</v>
      </c>
      <c r="G12" s="7">
        <v>4748.183662597037</v>
      </c>
      <c r="H12" s="7">
        <v>531.3204930732759</v>
      </c>
      <c r="I12" s="7">
        <v>83346.37416769305</v>
      </c>
    </row>
    <row r="13" spans="1:9" ht="15.75" thickBot="1">
      <c r="A13" s="6">
        <v>1997</v>
      </c>
      <c r="B13" s="7">
        <v>26827.617999999988</v>
      </c>
      <c r="C13" s="7">
        <v>29401.822022548466</v>
      </c>
      <c r="D13" s="7">
        <v>16953.96031493916</v>
      </c>
      <c r="E13" s="7">
        <v>1345.4343583667544</v>
      </c>
      <c r="F13" s="7">
        <v>6691.242424808183</v>
      </c>
      <c r="G13" s="7">
        <v>4567.219723453164</v>
      </c>
      <c r="H13" s="7">
        <v>539.3684197817913</v>
      </c>
      <c r="I13" s="7">
        <v>86326.66526389749</v>
      </c>
    </row>
    <row r="14" spans="1:9" ht="15.75" thickBot="1">
      <c r="A14" s="6">
        <v>1998</v>
      </c>
      <c r="B14" s="7">
        <v>27763.18583600001</v>
      </c>
      <c r="C14" s="7">
        <v>28975.46210646443</v>
      </c>
      <c r="D14" s="7">
        <v>16322.77551794982</v>
      </c>
      <c r="E14" s="7">
        <v>1151.9388988452665</v>
      </c>
      <c r="F14" s="7">
        <v>5145.786509396027</v>
      </c>
      <c r="G14" s="7">
        <v>4479.911218677348</v>
      </c>
      <c r="H14" s="7">
        <v>566.2884690393889</v>
      </c>
      <c r="I14" s="7">
        <v>84405.34855637228</v>
      </c>
    </row>
    <row r="15" spans="1:9" ht="15.75" thickBot="1">
      <c r="A15" s="6">
        <v>1999</v>
      </c>
      <c r="B15" s="7">
        <v>28675.15314000002</v>
      </c>
      <c r="C15" s="7">
        <v>31641.758007269702</v>
      </c>
      <c r="D15" s="7">
        <v>16247.731104048431</v>
      </c>
      <c r="E15" s="7">
        <v>1321.374041510569</v>
      </c>
      <c r="F15" s="7">
        <v>7323.248870735744</v>
      </c>
      <c r="G15" s="7">
        <v>5469.848872734877</v>
      </c>
      <c r="H15" s="7">
        <v>486.7213351982899</v>
      </c>
      <c r="I15" s="7">
        <v>91165.83537149764</v>
      </c>
    </row>
    <row r="16" spans="1:9" ht="15.75" thickBot="1">
      <c r="A16" s="6">
        <v>2000</v>
      </c>
      <c r="B16" s="7">
        <v>29500.01975600001</v>
      </c>
      <c r="C16" s="7">
        <v>32794.246685829894</v>
      </c>
      <c r="D16" s="7">
        <v>16702.28963062846</v>
      </c>
      <c r="E16" s="7">
        <v>1342.8730578990612</v>
      </c>
      <c r="F16" s="7">
        <v>6552.403007576758</v>
      </c>
      <c r="G16" s="7">
        <v>5065.238447671826</v>
      </c>
      <c r="H16" s="7">
        <v>466.0320333431854</v>
      </c>
      <c r="I16" s="7">
        <v>92423.1026189492</v>
      </c>
    </row>
    <row r="17" spans="1:9" ht="15.75" thickBot="1">
      <c r="A17" s="6">
        <v>2001</v>
      </c>
      <c r="B17" s="7">
        <v>27724.039200000003</v>
      </c>
      <c r="C17" s="7">
        <v>31874.436395120083</v>
      </c>
      <c r="D17" s="7">
        <v>14978.023110255266</v>
      </c>
      <c r="E17" s="7">
        <v>1378.466418216735</v>
      </c>
      <c r="F17" s="7">
        <v>7054.688570565981</v>
      </c>
      <c r="G17" s="7">
        <v>4489.186744802449</v>
      </c>
      <c r="H17" s="7">
        <v>468.7213937815435</v>
      </c>
      <c r="I17" s="7">
        <v>87967.56183274205</v>
      </c>
    </row>
    <row r="18" spans="1:9" ht="15.75" thickBot="1">
      <c r="A18" s="6">
        <v>2002</v>
      </c>
      <c r="B18" s="7">
        <v>28448.693723999993</v>
      </c>
      <c r="C18" s="7">
        <v>32354.005497645023</v>
      </c>
      <c r="D18" s="7">
        <v>13992.89917994148</v>
      </c>
      <c r="E18" s="7">
        <v>1206.841134586593</v>
      </c>
      <c r="F18" s="7">
        <v>7042.696411304708</v>
      </c>
      <c r="G18" s="7">
        <v>4615.898271575547</v>
      </c>
      <c r="H18" s="7">
        <v>447.8942501316392</v>
      </c>
      <c r="I18" s="7">
        <v>88108.92846918498</v>
      </c>
    </row>
    <row r="19" spans="1:9" ht="15.75" thickBot="1">
      <c r="A19" s="6">
        <v>2003</v>
      </c>
      <c r="B19" s="7">
        <v>29702.238896000003</v>
      </c>
      <c r="C19" s="7">
        <v>32534.55398424521</v>
      </c>
      <c r="D19" s="7">
        <v>13340.023228726179</v>
      </c>
      <c r="E19" s="7">
        <v>1336.1987551386474</v>
      </c>
      <c r="F19" s="7">
        <v>6797.819835277382</v>
      </c>
      <c r="G19" s="7">
        <v>4214.01371478512</v>
      </c>
      <c r="H19" s="7">
        <v>452.81420032494816</v>
      </c>
      <c r="I19" s="7">
        <v>88377.6626144975</v>
      </c>
    </row>
    <row r="20" spans="1:9" ht="15.75" thickBot="1">
      <c r="A20" s="6">
        <v>2004</v>
      </c>
      <c r="B20" s="7">
        <v>30265.81415099999</v>
      </c>
      <c r="C20" s="7">
        <v>33468.893154711026</v>
      </c>
      <c r="D20" s="7">
        <v>13654.726410051873</v>
      </c>
      <c r="E20" s="7">
        <v>1423.3962644443232</v>
      </c>
      <c r="F20" s="7">
        <v>7678.326023906865</v>
      </c>
      <c r="G20" s="7">
        <v>4700.403769683309</v>
      </c>
      <c r="H20" s="7">
        <v>482.97341341877615</v>
      </c>
      <c r="I20" s="7">
        <v>91674.53318721618</v>
      </c>
    </row>
    <row r="21" spans="1:9" ht="15.75" thickBot="1">
      <c r="A21" s="6">
        <v>2005</v>
      </c>
      <c r="B21" s="7">
        <v>30850.85926000001</v>
      </c>
      <c r="C21" s="7">
        <v>33451.6256379525</v>
      </c>
      <c r="D21" s="7">
        <v>13911.363771284883</v>
      </c>
      <c r="E21" s="7">
        <v>1714.0506940271264</v>
      </c>
      <c r="F21" s="7">
        <v>7369.869317828116</v>
      </c>
      <c r="G21" s="7">
        <v>5007.276297290869</v>
      </c>
      <c r="H21" s="7">
        <v>484.380386436991</v>
      </c>
      <c r="I21" s="7">
        <v>92789.42536482049</v>
      </c>
    </row>
    <row r="22" spans="1:9" ht="15.75" thickBot="1">
      <c r="A22" s="6">
        <v>2006</v>
      </c>
      <c r="B22" s="7">
        <v>32044.195924000007</v>
      </c>
      <c r="C22" s="7">
        <v>34278.080500969096</v>
      </c>
      <c r="D22" s="7">
        <v>13853.422098279936</v>
      </c>
      <c r="E22" s="7">
        <v>1925.2175924716341</v>
      </c>
      <c r="F22" s="7">
        <v>7601.734111575876</v>
      </c>
      <c r="G22" s="7">
        <v>5108.23139910446</v>
      </c>
      <c r="H22" s="7">
        <v>482.82767180469654</v>
      </c>
      <c r="I22" s="7">
        <v>95293.70929820572</v>
      </c>
    </row>
    <row r="23" spans="1:9" ht="15.75" thickBot="1">
      <c r="A23" s="6">
        <v>2007</v>
      </c>
      <c r="B23" s="7">
        <v>31727.867954999994</v>
      </c>
      <c r="C23" s="7">
        <v>35713.59212851434</v>
      </c>
      <c r="D23" s="7">
        <v>13474.976471174727</v>
      </c>
      <c r="E23" s="7">
        <v>2245.996811017899</v>
      </c>
      <c r="F23" s="7">
        <v>9270.543642235392</v>
      </c>
      <c r="G23" s="7">
        <v>5328.0464162286335</v>
      </c>
      <c r="H23" s="7">
        <v>488.13919335731913</v>
      </c>
      <c r="I23" s="7">
        <v>98249.1626175283</v>
      </c>
    </row>
    <row r="24" spans="1:9" ht="15.75" thickBot="1">
      <c r="A24" s="6">
        <v>2008</v>
      </c>
      <c r="B24" s="7">
        <v>32087.004915999998</v>
      </c>
      <c r="C24" s="7">
        <v>35663.33676187128</v>
      </c>
      <c r="D24" s="7">
        <v>13281.466987114418</v>
      </c>
      <c r="E24" s="7">
        <v>2313.166004055275</v>
      </c>
      <c r="F24" s="7">
        <v>7935.610792369328</v>
      </c>
      <c r="G24" s="7">
        <v>5696.868658239667</v>
      </c>
      <c r="H24" s="7">
        <v>500.4135658566653</v>
      </c>
      <c r="I24" s="7">
        <v>97477.86768550663</v>
      </c>
    </row>
    <row r="25" spans="1:9" ht="15.75" thickBot="1">
      <c r="A25" s="6">
        <v>2009</v>
      </c>
      <c r="B25" s="7">
        <v>32282.864311000034</v>
      </c>
      <c r="C25" s="7">
        <v>34521.44116026876</v>
      </c>
      <c r="D25" s="7">
        <v>12121.682955256809</v>
      </c>
      <c r="E25" s="7">
        <v>2412.710911622109</v>
      </c>
      <c r="F25" s="7">
        <v>7911.228864672216</v>
      </c>
      <c r="G25" s="7">
        <v>5846.942868020446</v>
      </c>
      <c r="H25" s="7">
        <v>505.92182021904773</v>
      </c>
      <c r="I25" s="7">
        <v>95602.79289105942</v>
      </c>
    </row>
    <row r="26" spans="1:9" ht="15.75" thickBot="1">
      <c r="A26" s="6">
        <v>2010</v>
      </c>
      <c r="B26" s="7">
        <v>31834.96697899999</v>
      </c>
      <c r="C26" s="7">
        <v>34224.52712250522</v>
      </c>
      <c r="D26" s="7">
        <v>12026.967207266332</v>
      </c>
      <c r="E26" s="7">
        <v>2547.5095559213883</v>
      </c>
      <c r="F26" s="7">
        <v>7861.207196492139</v>
      </c>
      <c r="G26" s="7">
        <v>5432.25839868803</v>
      </c>
      <c r="H26" s="7">
        <v>504.5966464267523</v>
      </c>
      <c r="I26" s="7">
        <v>94432.03310629986</v>
      </c>
    </row>
    <row r="27" spans="1:9" ht="15.75" thickBot="1">
      <c r="A27" s="6">
        <v>2011</v>
      </c>
      <c r="B27" s="7">
        <v>31940.286697000007</v>
      </c>
      <c r="C27" s="7">
        <v>34365.685930814034</v>
      </c>
      <c r="D27" s="7">
        <v>12096.740270859078</v>
      </c>
      <c r="E27" s="7">
        <v>2665.853390339712</v>
      </c>
      <c r="F27" s="7">
        <v>7862.15042602905</v>
      </c>
      <c r="G27" s="7">
        <v>5563.819739868752</v>
      </c>
      <c r="H27" s="7">
        <v>493.22871592453953</v>
      </c>
      <c r="I27" s="7">
        <v>94987.76517083516</v>
      </c>
    </row>
    <row r="28" spans="1:9" ht="15.75" thickBot="1">
      <c r="A28" s="6">
        <v>2012</v>
      </c>
      <c r="B28" s="7">
        <v>32118.546168999997</v>
      </c>
      <c r="C28" s="7">
        <v>34953.07633051724</v>
      </c>
      <c r="D28" s="7">
        <v>12122.59340009666</v>
      </c>
      <c r="E28" s="7">
        <v>2539.5969875830397</v>
      </c>
      <c r="F28" s="7">
        <v>8650.687383959399</v>
      </c>
      <c r="G28" s="7">
        <v>5714.529663345686</v>
      </c>
      <c r="H28" s="7">
        <v>485.58772863640763</v>
      </c>
      <c r="I28" s="7">
        <v>96584.61766313843</v>
      </c>
    </row>
    <row r="29" spans="1:9" ht="15.75" thickBot="1">
      <c r="A29" s="6">
        <v>2013</v>
      </c>
      <c r="B29" s="7">
        <v>31768.84973900001</v>
      </c>
      <c r="C29" s="7">
        <v>35412.70689936849</v>
      </c>
      <c r="D29" s="7">
        <v>11976.080792960853</v>
      </c>
      <c r="E29" s="7">
        <v>2303.7724453636256</v>
      </c>
      <c r="F29" s="7">
        <v>9036.654005073831</v>
      </c>
      <c r="G29" s="7">
        <v>5715.747554035377</v>
      </c>
      <c r="H29" s="7">
        <v>472.49526092358906</v>
      </c>
      <c r="I29" s="7">
        <v>96686.30669672578</v>
      </c>
    </row>
    <row r="30" spans="1:9" ht="15.75" thickBot="1">
      <c r="A30" s="6">
        <v>2014</v>
      </c>
      <c r="B30" s="7">
        <v>30770.13197399999</v>
      </c>
      <c r="C30" s="7">
        <v>35142.36597661076</v>
      </c>
      <c r="D30" s="7">
        <v>12401.874481031573</v>
      </c>
      <c r="E30" s="7">
        <v>2540.1936903515757</v>
      </c>
      <c r="F30" s="7">
        <v>8996.430038966282</v>
      </c>
      <c r="G30" s="7">
        <v>5523.614982523054</v>
      </c>
      <c r="H30" s="7">
        <v>451.4708360048632</v>
      </c>
      <c r="I30" s="7">
        <v>95826.08197948811</v>
      </c>
    </row>
    <row r="31" spans="1:9" ht="15.75" thickBot="1">
      <c r="A31" s="6">
        <v>2015</v>
      </c>
      <c r="B31" s="7">
        <v>30099.94443342292</v>
      </c>
      <c r="C31" s="7">
        <v>35318.60399774891</v>
      </c>
      <c r="D31" s="7">
        <v>12199.579819080409</v>
      </c>
      <c r="E31" s="7">
        <v>2412.395806473372</v>
      </c>
      <c r="F31" s="7">
        <v>8713.337832067986</v>
      </c>
      <c r="G31" s="7">
        <v>5765.856578158195</v>
      </c>
      <c r="H31" s="7">
        <v>426.2919087961532</v>
      </c>
      <c r="I31" s="7">
        <v>94936.01037574794</v>
      </c>
    </row>
    <row r="32" spans="1:9" ht="15.75" thickBot="1">
      <c r="A32" s="6">
        <v>2016</v>
      </c>
      <c r="B32" s="7">
        <v>29293.784393008424</v>
      </c>
      <c r="C32" s="7">
        <v>34744.87027920227</v>
      </c>
      <c r="D32" s="7">
        <v>11391.593559495584</v>
      </c>
      <c r="E32" s="7">
        <v>2109.4459807069316</v>
      </c>
      <c r="F32" s="7">
        <v>9148.072013790419</v>
      </c>
      <c r="G32" s="7">
        <v>5789.503672920074</v>
      </c>
      <c r="H32" s="7">
        <v>426.2919087961532</v>
      </c>
      <c r="I32" s="7">
        <v>92903.56180791985</v>
      </c>
    </row>
    <row r="33" spans="1:9" ht="15.75" thickBot="1">
      <c r="A33" s="6">
        <v>2017</v>
      </c>
      <c r="B33" s="7">
        <v>29187.91385101319</v>
      </c>
      <c r="C33" s="7">
        <v>34935.85539515447</v>
      </c>
      <c r="D33" s="7">
        <v>11346.643829512821</v>
      </c>
      <c r="E33" s="7">
        <v>2089.13472201085</v>
      </c>
      <c r="F33" s="7">
        <v>9056.178512682152</v>
      </c>
      <c r="G33" s="7">
        <v>5778.7959810512475</v>
      </c>
      <c r="H33" s="7">
        <v>426.2919087961532</v>
      </c>
      <c r="I33" s="7">
        <v>92820.81420022085</v>
      </c>
    </row>
    <row r="34" spans="1:10" ht="15.75" thickBot="1">
      <c r="A34" s="6">
        <v>2018</v>
      </c>
      <c r="B34" s="7">
        <v>29003.632013135437</v>
      </c>
      <c r="C34" s="7">
        <v>35336.79529904884</v>
      </c>
      <c r="D34" s="7">
        <v>11369.093882769246</v>
      </c>
      <c r="E34" s="7">
        <v>2106.0294543311966</v>
      </c>
      <c r="F34" s="7">
        <v>9058.822849714448</v>
      </c>
      <c r="G34" s="7">
        <v>5833.26835564815</v>
      </c>
      <c r="H34" s="7">
        <v>426.2919087961532</v>
      </c>
      <c r="I34" s="7">
        <v>93133.93376344346</v>
      </c>
      <c r="J34" s="15"/>
    </row>
    <row r="35" spans="1:9" ht="15.75" thickBot="1">
      <c r="A35" s="6">
        <v>2019</v>
      </c>
      <c r="B35" s="7">
        <v>29264.045730845617</v>
      </c>
      <c r="C35" s="7">
        <v>35820.549302872256</v>
      </c>
      <c r="D35" s="7">
        <v>11325.39045206732</v>
      </c>
      <c r="E35" s="7">
        <v>2114.697264042887</v>
      </c>
      <c r="F35" s="7">
        <v>9099.317958085197</v>
      </c>
      <c r="G35" s="7">
        <v>5887.599831176052</v>
      </c>
      <c r="H35" s="7">
        <v>426.2919087961532</v>
      </c>
      <c r="I35" s="7">
        <v>93937.89244788548</v>
      </c>
    </row>
    <row r="36" spans="1:9" ht="15.75" thickBot="1">
      <c r="A36" s="6">
        <v>2020</v>
      </c>
      <c r="B36" s="7">
        <v>29724.775574532698</v>
      </c>
      <c r="C36" s="7">
        <v>36328.38819173024</v>
      </c>
      <c r="D36" s="7">
        <v>11214.819446128658</v>
      </c>
      <c r="E36" s="7">
        <v>2109.9376430150855</v>
      </c>
      <c r="F36" s="7">
        <v>9154.069002248127</v>
      </c>
      <c r="G36" s="7">
        <v>5937.998561206541</v>
      </c>
      <c r="H36" s="7">
        <v>426.2919087961532</v>
      </c>
      <c r="I36" s="7">
        <v>94896.2803276575</v>
      </c>
    </row>
    <row r="37" spans="1:9" ht="15.75" thickBot="1">
      <c r="A37" s="6">
        <v>2021</v>
      </c>
      <c r="B37" s="7">
        <v>30167.69746702242</v>
      </c>
      <c r="C37" s="7">
        <v>36897.06267310479</v>
      </c>
      <c r="D37" s="7">
        <v>11196.52016791263</v>
      </c>
      <c r="E37" s="7">
        <v>2124.1322486836775</v>
      </c>
      <c r="F37" s="7">
        <v>9218.410857905114</v>
      </c>
      <c r="G37" s="7">
        <v>5984.453638727863</v>
      </c>
      <c r="H37" s="7">
        <v>426.2919087961532</v>
      </c>
      <c r="I37" s="7">
        <v>96014.56896215264</v>
      </c>
    </row>
    <row r="38" spans="1:9" ht="15.75" thickBot="1">
      <c r="A38" s="6">
        <v>2022</v>
      </c>
      <c r="B38" s="7">
        <v>30659.955197201434</v>
      </c>
      <c r="C38" s="7">
        <v>37438.53865113629</v>
      </c>
      <c r="D38" s="7">
        <v>11177.18843470789</v>
      </c>
      <c r="E38" s="7">
        <v>2125.274708622914</v>
      </c>
      <c r="F38" s="7">
        <v>9276.102767729804</v>
      </c>
      <c r="G38" s="7">
        <v>6029.103174420678</v>
      </c>
      <c r="H38" s="7">
        <v>426.2919087961532</v>
      </c>
      <c r="I38" s="7">
        <v>97132.45484261515</v>
      </c>
    </row>
    <row r="39" spans="1:9" ht="15.75" thickBot="1">
      <c r="A39" s="6">
        <v>2023</v>
      </c>
      <c r="B39" s="7">
        <v>31199.989027854917</v>
      </c>
      <c r="C39" s="7">
        <v>37871.05665782973</v>
      </c>
      <c r="D39" s="7">
        <v>11245.367124807643</v>
      </c>
      <c r="E39" s="7">
        <v>2143.2060494547313</v>
      </c>
      <c r="F39" s="7">
        <v>9341.00748640592</v>
      </c>
      <c r="G39" s="7">
        <v>6083.578893961287</v>
      </c>
      <c r="H39" s="7">
        <v>426.2919087961532</v>
      </c>
      <c r="I39" s="7">
        <v>98310.49714911036</v>
      </c>
    </row>
    <row r="40" spans="1:9" ht="15.75" thickBot="1">
      <c r="A40" s="6">
        <v>2024</v>
      </c>
      <c r="B40" s="7">
        <v>31689.901216791928</v>
      </c>
      <c r="C40" s="7">
        <v>38141.61273893919</v>
      </c>
      <c r="D40" s="7">
        <v>11245.5754698823</v>
      </c>
      <c r="E40" s="7">
        <v>2143.1461054239267</v>
      </c>
      <c r="F40" s="7">
        <v>9392.812638805819</v>
      </c>
      <c r="G40" s="7">
        <v>6130.655299314873</v>
      </c>
      <c r="H40" s="7">
        <v>426.2919087961532</v>
      </c>
      <c r="I40" s="7">
        <v>99169.99537795421</v>
      </c>
    </row>
    <row r="41" spans="1:9" ht="15.75" thickBot="1">
      <c r="A41" s="6">
        <v>2025</v>
      </c>
      <c r="B41" s="7">
        <v>32180.623233184888</v>
      </c>
      <c r="C41" s="7">
        <v>38165.566231601995</v>
      </c>
      <c r="D41" s="7">
        <v>11090.066737602321</v>
      </c>
      <c r="E41" s="7">
        <v>2096.169372603576</v>
      </c>
      <c r="F41" s="7">
        <v>9420.786851321354</v>
      </c>
      <c r="G41" s="7">
        <v>6275.313988933088</v>
      </c>
      <c r="H41" s="7">
        <v>426.2919087961532</v>
      </c>
      <c r="I41" s="7">
        <v>99654.81832404336</v>
      </c>
    </row>
    <row r="42" spans="1:9" ht="15.75" thickBot="1">
      <c r="A42" s="6">
        <v>2026</v>
      </c>
      <c r="B42" s="7">
        <v>32723.115289410303</v>
      </c>
      <c r="C42" s="7">
        <v>38329.848435754175</v>
      </c>
      <c r="D42" s="7">
        <v>11085.5724421325</v>
      </c>
      <c r="E42" s="7">
        <v>2089.0678978909996</v>
      </c>
      <c r="F42" s="7">
        <v>9470.629597608971</v>
      </c>
      <c r="G42" s="7">
        <v>6326.124442611901</v>
      </c>
      <c r="H42" s="7">
        <v>426.2919087961532</v>
      </c>
      <c r="I42" s="7">
        <v>100450.650014205</v>
      </c>
    </row>
    <row r="43" spans="1:9" ht="15.75" thickBot="1">
      <c r="A43" s="6">
        <v>2027</v>
      </c>
      <c r="B43" s="7">
        <v>33239.55404872033</v>
      </c>
      <c r="C43" s="7">
        <v>38436.72066746714</v>
      </c>
      <c r="D43" s="7">
        <v>11095.729315373563</v>
      </c>
      <c r="E43" s="7">
        <v>2087.751466927792</v>
      </c>
      <c r="F43" s="7">
        <v>9525.062679758716</v>
      </c>
      <c r="G43" s="7">
        <v>6374.1540114776435</v>
      </c>
      <c r="H43" s="7">
        <v>426.2919087961532</v>
      </c>
      <c r="I43" s="7">
        <v>101185.26409852132</v>
      </c>
    </row>
    <row r="44" spans="1:11" ht="15.75" thickBot="1">
      <c r="A44" s="6">
        <v>2028</v>
      </c>
      <c r="B44" s="7">
        <v>33777.356673706825</v>
      </c>
      <c r="C44" s="7">
        <v>38441.1415756739</v>
      </c>
      <c r="D44" s="7">
        <v>11100.465134313574</v>
      </c>
      <c r="E44" s="7">
        <v>2083.6514936957406</v>
      </c>
      <c r="F44" s="7">
        <v>9535.433887847817</v>
      </c>
      <c r="G44" s="7">
        <v>6419.707153726702</v>
      </c>
      <c r="H44" s="7">
        <v>426.2919087961532</v>
      </c>
      <c r="I44" s="7">
        <v>101784.0478277607</v>
      </c>
      <c r="K44" s="1" t="s">
        <v>0</v>
      </c>
    </row>
    <row r="45" spans="1:9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</row>
    <row r="46" spans="1:9" ht="13.5" customHeight="1">
      <c r="A46" s="32" t="s">
        <v>33</v>
      </c>
      <c r="B46" s="32"/>
      <c r="C46" s="32"/>
      <c r="D46" s="32"/>
      <c r="E46" s="32"/>
      <c r="F46" s="32"/>
      <c r="G46" s="32"/>
      <c r="H46" s="32"/>
      <c r="I46" s="32"/>
    </row>
    <row r="47" ht="13.5" customHeight="1">
      <c r="A47" s="4"/>
    </row>
    <row r="48" spans="1:9" ht="15.75">
      <c r="A48" s="30" t="s">
        <v>25</v>
      </c>
      <c r="B48" s="30"/>
      <c r="C48" s="30"/>
      <c r="D48" s="30"/>
      <c r="E48" s="30"/>
      <c r="F48" s="30"/>
      <c r="G48" s="30"/>
      <c r="H48" s="30"/>
      <c r="I48" s="30"/>
    </row>
    <row r="49" spans="1:9" ht="15">
      <c r="A49" s="8" t="s">
        <v>26</v>
      </c>
      <c r="B49" s="13">
        <f>EXP((LN(B16/B6)/10))-1</f>
        <v>0.01966953153751949</v>
      </c>
      <c r="C49" s="13">
        <f aca="true" t="shared" si="0" ref="C49:I49">EXP((LN(C16/C6)/10))-1</f>
        <v>0.02964650771696209</v>
      </c>
      <c r="D49" s="13">
        <f t="shared" si="0"/>
        <v>-0.002060189937319379</v>
      </c>
      <c r="E49" s="13">
        <f t="shared" si="0"/>
        <v>-0.027814275309153813</v>
      </c>
      <c r="F49" s="13">
        <f t="shared" si="0"/>
        <v>-0.014676270279058268</v>
      </c>
      <c r="G49" s="13">
        <f t="shared" si="0"/>
        <v>0.01440415828788666</v>
      </c>
      <c r="H49" s="13">
        <f t="shared" si="0"/>
        <v>-0.004404858907351539</v>
      </c>
      <c r="I49" s="13">
        <f t="shared" si="0"/>
        <v>0.014451824833149995</v>
      </c>
    </row>
    <row r="50" spans="1:9" ht="15">
      <c r="A50" s="8" t="s">
        <v>27</v>
      </c>
      <c r="B50" s="13">
        <f>EXP((LN(B31/B16)/15))-1</f>
        <v>0.0013430606089679387</v>
      </c>
      <c r="C50" s="13">
        <f aca="true" t="shared" si="1" ref="C50:I50">EXP((LN(C31/C16)/15))-1</f>
        <v>0.004956024426184147</v>
      </c>
      <c r="D50" s="13">
        <f t="shared" si="1"/>
        <v>-0.020725172892246957</v>
      </c>
      <c r="E50" s="13">
        <f t="shared" si="1"/>
        <v>0.03982656154377562</v>
      </c>
      <c r="F50" s="13">
        <f t="shared" si="1"/>
        <v>0.019183216940800163</v>
      </c>
      <c r="G50" s="13">
        <f t="shared" si="1"/>
        <v>0.008674239132447026</v>
      </c>
      <c r="H50" s="13">
        <f t="shared" si="1"/>
        <v>-0.00592438317538857</v>
      </c>
      <c r="I50" s="13">
        <f t="shared" si="1"/>
        <v>0.0017900077489954036</v>
      </c>
    </row>
    <row r="51" spans="1:9" ht="15">
      <c r="A51" s="8" t="s">
        <v>28</v>
      </c>
      <c r="B51" s="13">
        <f aca="true" t="shared" si="2" ref="B51:I51">EXP((LN(B36/B31)/5))-1</f>
        <v>-0.0025053430158928913</v>
      </c>
      <c r="C51" s="13">
        <f t="shared" si="2"/>
        <v>0.005653848802001926</v>
      </c>
      <c r="D51" s="13">
        <f t="shared" si="2"/>
        <v>-0.016692203498278713</v>
      </c>
      <c r="E51" s="13">
        <f t="shared" si="2"/>
        <v>-0.026436661921471538</v>
      </c>
      <c r="F51" s="13">
        <f t="shared" si="2"/>
        <v>0.009917565152118168</v>
      </c>
      <c r="G51" s="13">
        <f t="shared" si="2"/>
        <v>0.005901024621607576</v>
      </c>
      <c r="H51" s="13">
        <f t="shared" si="2"/>
        <v>0</v>
      </c>
      <c r="I51" s="13">
        <f t="shared" si="2"/>
        <v>-8.371259820405541E-05</v>
      </c>
    </row>
    <row r="52" spans="1:9" ht="15">
      <c r="A52" s="8" t="s">
        <v>66</v>
      </c>
      <c r="B52" s="13">
        <f aca="true" t="shared" si="3" ref="B52:I52">EXP((LN(B44/B31)/13))-1</f>
        <v>0.008906143582503745</v>
      </c>
      <c r="C52" s="13">
        <f t="shared" si="3"/>
        <v>0.006538082921329069</v>
      </c>
      <c r="D52" s="13">
        <f t="shared" si="3"/>
        <v>-0.007236344403368955</v>
      </c>
      <c r="E52" s="13">
        <f t="shared" si="3"/>
        <v>-0.011205855523489405</v>
      </c>
      <c r="F52" s="13">
        <f t="shared" si="3"/>
        <v>0.006959475135873028</v>
      </c>
      <c r="G52" s="13">
        <f t="shared" si="3"/>
        <v>0.008297215495291832</v>
      </c>
      <c r="H52" s="13">
        <f t="shared" si="3"/>
        <v>0</v>
      </c>
      <c r="I52" s="13">
        <f t="shared" si="3"/>
        <v>0.005372093691893509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1" t="s">
        <v>34</v>
      </c>
      <c r="B1" s="31"/>
      <c r="C1" s="31"/>
      <c r="D1" s="31"/>
      <c r="E1" s="31"/>
      <c r="F1" s="31"/>
      <c r="G1" s="31"/>
      <c r="H1" s="31"/>
    </row>
    <row r="2" spans="1:11" ht="15.75" customHeight="1">
      <c r="A2" s="38" t="s">
        <v>87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8" ht="15.75" customHeight="1">
      <c r="A3" s="31" t="s">
        <v>68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12</v>
      </c>
      <c r="B5" s="5" t="s">
        <v>22</v>
      </c>
      <c r="C5" s="5" t="s">
        <v>70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71</v>
      </c>
    </row>
    <row r="6" spans="1:9" ht="15.75" thickBot="1">
      <c r="A6" s="6">
        <v>1990</v>
      </c>
      <c r="B6" s="7">
        <v>83995.54222911227</v>
      </c>
      <c r="C6" s="7">
        <v>7588.262275338862</v>
      </c>
      <c r="D6" s="7">
        <v>91583.80450445112</v>
      </c>
      <c r="E6" s="7">
        <v>3926.19894433251</v>
      </c>
      <c r="F6" s="7">
        <v>0</v>
      </c>
      <c r="G6" s="7">
        <v>3926.19894433251</v>
      </c>
      <c r="H6" s="7">
        <v>87657.60556011861</v>
      </c>
      <c r="I6" s="15"/>
    </row>
    <row r="7" spans="1:9" ht="15.75" thickBot="1">
      <c r="A7" s="6">
        <v>1991</v>
      </c>
      <c r="B7" s="7">
        <v>83281.92983544125</v>
      </c>
      <c r="C7" s="7">
        <v>7559.20413782532</v>
      </c>
      <c r="D7" s="7">
        <v>90841.13397326657</v>
      </c>
      <c r="E7" s="7">
        <v>3777.707358094242</v>
      </c>
      <c r="F7" s="7">
        <v>0</v>
      </c>
      <c r="G7" s="7">
        <v>3777.707358094242</v>
      </c>
      <c r="H7" s="7">
        <v>87063.42661517233</v>
      </c>
      <c r="I7" s="15"/>
    </row>
    <row r="8" spans="1:9" ht="15.75" thickBot="1">
      <c r="A8" s="6">
        <v>1992</v>
      </c>
      <c r="B8" s="7">
        <v>84076.43752888935</v>
      </c>
      <c r="C8" s="7">
        <v>7653.500532870326</v>
      </c>
      <c r="D8" s="7">
        <v>91729.93806175968</v>
      </c>
      <c r="E8" s="7">
        <v>3679.0376772015165</v>
      </c>
      <c r="F8" s="7">
        <v>0</v>
      </c>
      <c r="G8" s="7">
        <v>3679.0376772015165</v>
      </c>
      <c r="H8" s="7">
        <v>88050.90038455816</v>
      </c>
      <c r="I8" s="15"/>
    </row>
    <row r="9" spans="1:9" ht="15.75" thickBot="1">
      <c r="A9" s="6">
        <v>1993</v>
      </c>
      <c r="B9" s="7">
        <v>85242.94529791421</v>
      </c>
      <c r="C9" s="7">
        <v>7645.647032213567</v>
      </c>
      <c r="D9" s="7">
        <v>92888.59233012778</v>
      </c>
      <c r="E9" s="7">
        <v>4521.1869884180405</v>
      </c>
      <c r="F9" s="7">
        <v>0.00581157429737629</v>
      </c>
      <c r="G9" s="7">
        <v>4521.192799992338</v>
      </c>
      <c r="H9" s="7">
        <v>88367.39953013544</v>
      </c>
      <c r="I9" s="15"/>
    </row>
    <row r="10" spans="1:9" ht="15.75" thickBot="1">
      <c r="A10" s="6">
        <v>1994</v>
      </c>
      <c r="B10" s="7">
        <v>84930.62886171734</v>
      </c>
      <c r="C10" s="7">
        <v>7646.56029284099</v>
      </c>
      <c r="D10" s="7">
        <v>92577.18915455833</v>
      </c>
      <c r="E10" s="7">
        <v>4471.955638346188</v>
      </c>
      <c r="F10" s="7">
        <v>0.0209399761942535</v>
      </c>
      <c r="G10" s="7">
        <v>4471.976578322382</v>
      </c>
      <c r="H10" s="7">
        <v>88105.21257623595</v>
      </c>
      <c r="I10" s="15"/>
    </row>
    <row r="11" spans="1:9" ht="15.75" thickBot="1">
      <c r="A11" s="6">
        <v>1995</v>
      </c>
      <c r="B11" s="7">
        <v>85923.87256929153</v>
      </c>
      <c r="C11" s="7">
        <v>7741.4013455648055</v>
      </c>
      <c r="D11" s="7">
        <v>93665.27391485634</v>
      </c>
      <c r="E11" s="7">
        <v>4510.872822415114</v>
      </c>
      <c r="F11" s="7">
        <v>0.020730576432311</v>
      </c>
      <c r="G11" s="7">
        <v>4510.893552991546</v>
      </c>
      <c r="H11" s="7">
        <v>89154.3803618648</v>
      </c>
      <c r="I11" s="15"/>
    </row>
    <row r="12" spans="1:9" ht="15.75" thickBot="1">
      <c r="A12" s="6">
        <v>1996</v>
      </c>
      <c r="B12" s="7">
        <v>88391.01633803318</v>
      </c>
      <c r="C12" s="7">
        <v>7896.595640207095</v>
      </c>
      <c r="D12" s="7">
        <v>96287.61197824028</v>
      </c>
      <c r="E12" s="7">
        <v>5044.620561182742</v>
      </c>
      <c r="F12" s="7">
        <v>0.02160915739275951</v>
      </c>
      <c r="G12" s="7">
        <v>5044.642170340135</v>
      </c>
      <c r="H12" s="7">
        <v>91242.96980790014</v>
      </c>
      <c r="I12" s="15"/>
    </row>
    <row r="13" spans="1:9" ht="15.75" thickBot="1">
      <c r="A13" s="6">
        <v>1997</v>
      </c>
      <c r="B13" s="7">
        <v>91452.62743897483</v>
      </c>
      <c r="C13" s="7">
        <v>8192.046600260936</v>
      </c>
      <c r="D13" s="7">
        <v>99644.67403923576</v>
      </c>
      <c r="E13" s="7">
        <v>5125.903191900085</v>
      </c>
      <c r="F13" s="7">
        <v>0.0589831772466424</v>
      </c>
      <c r="G13" s="7">
        <v>5125.962175077332</v>
      </c>
      <c r="H13" s="7">
        <v>94518.71186415842</v>
      </c>
      <c r="I13" s="15"/>
    </row>
    <row r="14" spans="1:9" ht="15.75" thickBot="1">
      <c r="A14" s="6">
        <v>1998</v>
      </c>
      <c r="B14" s="7">
        <v>89178.17272752675</v>
      </c>
      <c r="C14" s="7">
        <v>8043.789232807404</v>
      </c>
      <c r="D14" s="7">
        <v>97221.96196033416</v>
      </c>
      <c r="E14" s="7">
        <v>4772.679424407242</v>
      </c>
      <c r="F14" s="7">
        <v>0.14474674722275016</v>
      </c>
      <c r="G14" s="7">
        <v>4772.824171154464</v>
      </c>
      <c r="H14" s="7">
        <v>92449.13778917969</v>
      </c>
      <c r="I14" s="15"/>
    </row>
    <row r="15" spans="1:9" ht="15.75" thickBot="1">
      <c r="A15" s="6">
        <v>1999</v>
      </c>
      <c r="B15" s="7">
        <v>95912.80710434559</v>
      </c>
      <c r="C15" s="7">
        <v>8664.637742841802</v>
      </c>
      <c r="D15" s="7">
        <v>104577.44484718739</v>
      </c>
      <c r="E15" s="7">
        <v>4746.474172196719</v>
      </c>
      <c r="F15" s="7">
        <v>0.49756065122526405</v>
      </c>
      <c r="G15" s="7">
        <v>4746.971732847945</v>
      </c>
      <c r="H15" s="7">
        <v>99830.47311433945</v>
      </c>
      <c r="I15" s="15"/>
    </row>
    <row r="16" spans="1:8" ht="15.75" thickBot="1">
      <c r="A16" s="6">
        <v>2000</v>
      </c>
      <c r="B16" s="7">
        <v>96611.29947332667</v>
      </c>
      <c r="C16" s="7">
        <v>8796.334177446779</v>
      </c>
      <c r="D16" s="7">
        <v>105407.63365077345</v>
      </c>
      <c r="E16" s="7">
        <v>4187.03112170138</v>
      </c>
      <c r="F16" s="7">
        <v>1.1657326760923856</v>
      </c>
      <c r="G16" s="7">
        <v>4188.196854377472</v>
      </c>
      <c r="H16" s="7">
        <v>101219.43679639598</v>
      </c>
    </row>
    <row r="17" spans="1:8" ht="15.75" thickBot="1">
      <c r="A17" s="6">
        <v>2001</v>
      </c>
      <c r="B17" s="7">
        <v>92327.99360965932</v>
      </c>
      <c r="C17" s="7">
        <v>8366.287724590171</v>
      </c>
      <c r="D17" s="7">
        <v>100694.28133424949</v>
      </c>
      <c r="E17" s="7">
        <v>4357.903648</v>
      </c>
      <c r="F17" s="7">
        <v>2.528128917266477</v>
      </c>
      <c r="G17" s="7">
        <v>4360.431776917267</v>
      </c>
      <c r="H17" s="7">
        <v>96333.84955733223</v>
      </c>
    </row>
    <row r="18" spans="1:8" ht="15.75" thickBot="1">
      <c r="A18" s="6">
        <v>2002</v>
      </c>
      <c r="B18" s="7">
        <v>92760.648450265</v>
      </c>
      <c r="C18" s="7">
        <v>8368.338139548958</v>
      </c>
      <c r="D18" s="7">
        <v>101128.98658981395</v>
      </c>
      <c r="E18" s="7">
        <v>4641.816708</v>
      </c>
      <c r="F18" s="7">
        <v>9.903273080023078</v>
      </c>
      <c r="G18" s="7">
        <v>4651.719981080023</v>
      </c>
      <c r="H18" s="7">
        <v>96477.26660873393</v>
      </c>
    </row>
    <row r="19" spans="1:8" ht="15.75" thickBot="1">
      <c r="A19" s="6">
        <v>2003</v>
      </c>
      <c r="B19" s="7">
        <v>93539.01340931925</v>
      </c>
      <c r="C19" s="7">
        <v>8369.513465795646</v>
      </c>
      <c r="D19" s="7">
        <v>101908.5268751149</v>
      </c>
      <c r="E19" s="7">
        <v>5136.834148679999</v>
      </c>
      <c r="F19" s="7">
        <v>24.516646141752553</v>
      </c>
      <c r="G19" s="7">
        <v>5161.350794821752</v>
      </c>
      <c r="H19" s="7">
        <v>96747.17608029315</v>
      </c>
    </row>
    <row r="20" spans="1:8" ht="15.75" thickBot="1">
      <c r="A20" s="6">
        <v>2004</v>
      </c>
      <c r="B20" s="7">
        <v>96883.47184891722</v>
      </c>
      <c r="C20" s="7">
        <v>8696.376512998308</v>
      </c>
      <c r="D20" s="7">
        <v>105579.84836191553</v>
      </c>
      <c r="E20" s="7">
        <v>5153.194508633199</v>
      </c>
      <c r="F20" s="7">
        <v>55.74415306784764</v>
      </c>
      <c r="G20" s="7">
        <v>5208.938661701047</v>
      </c>
      <c r="H20" s="7">
        <v>100370.90970021448</v>
      </c>
    </row>
    <row r="21" spans="1:8" ht="15.75" thickBot="1">
      <c r="A21" s="6">
        <v>2005</v>
      </c>
      <c r="B21" s="7">
        <v>97976.94449134827</v>
      </c>
      <c r="C21" s="7">
        <v>8783.242165323047</v>
      </c>
      <c r="D21" s="7">
        <v>106760.18665667131</v>
      </c>
      <c r="E21" s="7">
        <v>5094.710560946868</v>
      </c>
      <c r="F21" s="7">
        <v>92.80856558091025</v>
      </c>
      <c r="G21" s="7">
        <v>5187.519126527778</v>
      </c>
      <c r="H21" s="7">
        <v>101572.66753014353</v>
      </c>
    </row>
    <row r="22" spans="1:8" ht="15.75" thickBot="1">
      <c r="A22" s="6">
        <v>2006</v>
      </c>
      <c r="B22" s="7">
        <v>100652.65080819551</v>
      </c>
      <c r="C22" s="7">
        <v>9040.28913653488</v>
      </c>
      <c r="D22" s="7">
        <v>109692.93994473039</v>
      </c>
      <c r="E22" s="7">
        <v>5215.6679882973995</v>
      </c>
      <c r="F22" s="7">
        <v>143.2735216923946</v>
      </c>
      <c r="G22" s="7">
        <v>5358.941509989794</v>
      </c>
      <c r="H22" s="7">
        <v>104333.9984347406</v>
      </c>
    </row>
    <row r="23" spans="1:8" ht="15.75" thickBot="1">
      <c r="A23" s="6">
        <v>2007</v>
      </c>
      <c r="B23" s="7">
        <v>103711.82971459733</v>
      </c>
      <c r="C23" s="7">
        <v>9271.313292776726</v>
      </c>
      <c r="D23" s="7">
        <v>112983.14300737406</v>
      </c>
      <c r="E23" s="7">
        <v>5244.547845562425</v>
      </c>
      <c r="F23" s="7">
        <v>218.11925150660142</v>
      </c>
      <c r="G23" s="7">
        <v>5462.667097069027</v>
      </c>
      <c r="H23" s="7">
        <v>107520.47591030503</v>
      </c>
    </row>
    <row r="24" spans="1:8" ht="15.75" thickBot="1">
      <c r="A24" s="6">
        <v>2008</v>
      </c>
      <c r="B24" s="7">
        <v>103481.17599433975</v>
      </c>
      <c r="C24" s="7">
        <v>9293.690323356166</v>
      </c>
      <c r="D24" s="7">
        <v>112774.86631769591</v>
      </c>
      <c r="E24" s="7">
        <v>5671.9579482668005</v>
      </c>
      <c r="F24" s="7">
        <v>331.3503605663188</v>
      </c>
      <c r="G24" s="7">
        <v>6003.30830883312</v>
      </c>
      <c r="H24" s="7">
        <v>106771.55800886279</v>
      </c>
    </row>
    <row r="25" spans="1:8" ht="15.75" thickBot="1">
      <c r="A25" s="6">
        <v>2009</v>
      </c>
      <c r="B25" s="7">
        <v>101571.71520966056</v>
      </c>
      <c r="C25" s="7">
        <v>9102.857717110812</v>
      </c>
      <c r="D25" s="7">
        <v>110674.57292677136</v>
      </c>
      <c r="E25" s="7">
        <v>5495.756475584133</v>
      </c>
      <c r="F25" s="7">
        <v>473.16584301700107</v>
      </c>
      <c r="G25" s="7">
        <v>5968.922318601134</v>
      </c>
      <c r="H25" s="7">
        <v>104705.65060817022</v>
      </c>
    </row>
    <row r="26" spans="1:8" ht="15.75" thickBot="1">
      <c r="A26" s="6">
        <v>2010</v>
      </c>
      <c r="B26" s="7">
        <v>100579.22370365736</v>
      </c>
      <c r="C26" s="7">
        <v>8947.542329306794</v>
      </c>
      <c r="D26" s="7">
        <v>109526.76603296417</v>
      </c>
      <c r="E26" s="7">
        <v>5532.7423745882925</v>
      </c>
      <c r="F26" s="7">
        <v>614.448222769215</v>
      </c>
      <c r="G26" s="7">
        <v>6147.190597357508</v>
      </c>
      <c r="H26" s="7">
        <v>103379.57543560665</v>
      </c>
    </row>
    <row r="27" spans="1:8" ht="15.75" thickBot="1">
      <c r="A27" s="6">
        <v>2011</v>
      </c>
      <c r="B27" s="7">
        <v>101505.83829501766</v>
      </c>
      <c r="C27" s="7">
        <v>8982.918852594185</v>
      </c>
      <c r="D27" s="7">
        <v>110488.75714761185</v>
      </c>
      <c r="E27" s="7">
        <v>5666.2983225265025</v>
      </c>
      <c r="F27" s="7">
        <v>851.7748016559933</v>
      </c>
      <c r="G27" s="7">
        <v>6518.073124182496</v>
      </c>
      <c r="H27" s="7">
        <v>103970.68402342935</v>
      </c>
    </row>
    <row r="28" spans="1:8" ht="15.75" thickBot="1">
      <c r="A28" s="6">
        <v>2012</v>
      </c>
      <c r="B28" s="7">
        <v>103328.02408722472</v>
      </c>
      <c r="C28" s="7">
        <v>9178.931352019297</v>
      </c>
      <c r="D28" s="7">
        <v>112506.95543924402</v>
      </c>
      <c r="E28" s="7">
        <v>5586.889705001238</v>
      </c>
      <c r="F28" s="7">
        <v>1156.5167190850516</v>
      </c>
      <c r="G28" s="7">
        <v>6743.40642408629</v>
      </c>
      <c r="H28" s="7">
        <v>105763.54901515773</v>
      </c>
    </row>
    <row r="29" spans="1:8" ht="15.75" thickBot="1">
      <c r="A29" s="6">
        <v>2013</v>
      </c>
      <c r="B29" s="7">
        <v>103689.0803830046</v>
      </c>
      <c r="C29" s="7">
        <v>9209.350857949681</v>
      </c>
      <c r="D29" s="7">
        <v>112898.43124095429</v>
      </c>
      <c r="E29" s="7">
        <v>5477.915842007225</v>
      </c>
      <c r="F29" s="7">
        <v>1524.8578442716002</v>
      </c>
      <c r="G29" s="7">
        <v>7002.773686278826</v>
      </c>
      <c r="H29" s="7">
        <v>105895.65755467546</v>
      </c>
    </row>
    <row r="30" spans="1:8" ht="15.75" thickBot="1">
      <c r="A30" s="6">
        <v>2014</v>
      </c>
      <c r="B30" s="7">
        <v>103774.83243508176</v>
      </c>
      <c r="C30" s="7">
        <v>9150.781080006867</v>
      </c>
      <c r="D30" s="7">
        <v>112925.61351508863</v>
      </c>
      <c r="E30" s="7">
        <v>5905.298331487152</v>
      </c>
      <c r="F30" s="7">
        <v>2043.4521241064901</v>
      </c>
      <c r="G30" s="7">
        <v>7948.750455593642</v>
      </c>
      <c r="H30" s="7">
        <v>104976.86305949498</v>
      </c>
    </row>
    <row r="31" spans="1:8" ht="15.75" thickBot="1">
      <c r="A31" s="6">
        <v>2015</v>
      </c>
      <c r="B31" s="7">
        <v>104548.35736555226</v>
      </c>
      <c r="C31" s="7">
        <v>9068.65317908181</v>
      </c>
      <c r="D31" s="7">
        <v>113617.01054463407</v>
      </c>
      <c r="E31" s="7">
        <v>6811.216138472282</v>
      </c>
      <c r="F31" s="7">
        <v>2801.1308513320423</v>
      </c>
      <c r="G31" s="7">
        <v>9612.346989804324</v>
      </c>
      <c r="H31" s="7">
        <v>104004.66355482975</v>
      </c>
    </row>
    <row r="32" spans="1:8" ht="15.75" thickBot="1">
      <c r="A32" s="6">
        <v>2016</v>
      </c>
      <c r="B32" s="7">
        <v>103945.26893662146</v>
      </c>
      <c r="C32" s="7">
        <v>8811.600437832138</v>
      </c>
      <c r="D32" s="7">
        <v>112756.8693744536</v>
      </c>
      <c r="E32" s="7">
        <v>7320.376491027587</v>
      </c>
      <c r="F32" s="7">
        <v>3721.330637674021</v>
      </c>
      <c r="G32" s="7">
        <v>11041.707128701608</v>
      </c>
      <c r="H32" s="7">
        <v>101715.16224575198</v>
      </c>
    </row>
    <row r="33" spans="1:8" ht="15.75" thickBot="1">
      <c r="A33" s="6">
        <v>2017</v>
      </c>
      <c r="B33" s="7">
        <v>105208.94743980428</v>
      </c>
      <c r="C33" s="7">
        <v>8802.475167969265</v>
      </c>
      <c r="D33" s="7">
        <v>114011.42260777355</v>
      </c>
      <c r="E33" s="7">
        <v>7539.20721119534</v>
      </c>
      <c r="F33" s="7">
        <v>4848.926028388087</v>
      </c>
      <c r="G33" s="7">
        <v>12388.133239583427</v>
      </c>
      <c r="H33" s="7">
        <v>101623.28936819012</v>
      </c>
    </row>
    <row r="34" spans="1:8" ht="15.75" thickBot="1">
      <c r="A34" s="6">
        <v>2018</v>
      </c>
      <c r="B34" s="7">
        <v>106641.45161250545</v>
      </c>
      <c r="C34" s="7">
        <v>8823.611231095008</v>
      </c>
      <c r="D34" s="7">
        <v>115465.06284360046</v>
      </c>
      <c r="E34" s="7">
        <v>7637.803519257149</v>
      </c>
      <c r="F34" s="7">
        <v>5869.71432980484</v>
      </c>
      <c r="G34" s="7">
        <v>13507.51784906199</v>
      </c>
      <c r="H34" s="7">
        <v>101957.54499453848</v>
      </c>
    </row>
    <row r="35" spans="1:8" ht="15.75" thickBot="1">
      <c r="A35" s="6">
        <v>2019</v>
      </c>
      <c r="B35" s="7">
        <v>108198.31122629889</v>
      </c>
      <c r="C35" s="7">
        <v>8891.59385361047</v>
      </c>
      <c r="D35" s="7">
        <v>117089.90507990935</v>
      </c>
      <c r="E35" s="7">
        <v>7709.075428274854</v>
      </c>
      <c r="F35" s="7">
        <v>6551.343350138554</v>
      </c>
      <c r="G35" s="7">
        <v>14260.418778413408</v>
      </c>
      <c r="H35" s="7">
        <v>102829.48630149594</v>
      </c>
    </row>
    <row r="36" spans="1:8" ht="15.75" thickBot="1">
      <c r="A36" s="6">
        <v>2020</v>
      </c>
      <c r="B36" s="7">
        <v>109869.38497147299</v>
      </c>
      <c r="C36" s="7">
        <v>8974.101414316674</v>
      </c>
      <c r="D36" s="7">
        <v>118843.48638578966</v>
      </c>
      <c r="E36" s="7">
        <v>7777.506833861309</v>
      </c>
      <c r="F36" s="7">
        <v>7195.597809954186</v>
      </c>
      <c r="G36" s="7">
        <v>14973.104643815495</v>
      </c>
      <c r="H36" s="7">
        <v>103870.38174197417</v>
      </c>
    </row>
    <row r="37" spans="1:8" ht="15.75" thickBot="1">
      <c r="A37" s="6">
        <v>2021</v>
      </c>
      <c r="B37" s="7">
        <v>111688.1409352947</v>
      </c>
      <c r="C37" s="7">
        <v>9071.614898422527</v>
      </c>
      <c r="D37" s="7">
        <v>120759.75583371722</v>
      </c>
      <c r="E37" s="7">
        <v>7837.035049531023</v>
      </c>
      <c r="F37" s="7">
        <v>7836.536923611029</v>
      </c>
      <c r="G37" s="7">
        <v>15673.571973142052</v>
      </c>
      <c r="H37" s="7">
        <v>105086.18386057517</v>
      </c>
    </row>
    <row r="38" spans="1:8" ht="15.75" thickBot="1">
      <c r="A38" s="6">
        <v>2022</v>
      </c>
      <c r="B38" s="7">
        <v>113495.18564671741</v>
      </c>
      <c r="C38" s="7">
        <v>9168.79998639618</v>
      </c>
      <c r="D38" s="7">
        <v>122663.98563311358</v>
      </c>
      <c r="E38" s="7">
        <v>7888.336577921906</v>
      </c>
      <c r="F38" s="7">
        <v>8474.39422618035</v>
      </c>
      <c r="G38" s="7">
        <v>16362.730804102255</v>
      </c>
      <c r="H38" s="7">
        <v>106301.25482901132</v>
      </c>
    </row>
    <row r="39" spans="1:8" ht="15.75" thickBot="1">
      <c r="A39" s="6">
        <v>2023</v>
      </c>
      <c r="B39" s="7">
        <v>115345.94292083349</v>
      </c>
      <c r="C39" s="7">
        <v>9271.43709167371</v>
      </c>
      <c r="D39" s="7">
        <v>124617.3800125072</v>
      </c>
      <c r="E39" s="7">
        <v>7927.270635695782</v>
      </c>
      <c r="F39" s="7">
        <v>9108.175136027352</v>
      </c>
      <c r="G39" s="7">
        <v>17035.445771723134</v>
      </c>
      <c r="H39" s="7">
        <v>107581.93424078407</v>
      </c>
    </row>
    <row r="40" spans="1:8" ht="15.75" thickBot="1">
      <c r="A40" s="6">
        <v>2024</v>
      </c>
      <c r="B40" s="7">
        <v>116861.56445857343</v>
      </c>
      <c r="C40" s="7">
        <v>9343.438122644215</v>
      </c>
      <c r="D40" s="7">
        <v>126205.00258121765</v>
      </c>
      <c r="E40" s="7">
        <v>7954.791536294953</v>
      </c>
      <c r="F40" s="7">
        <v>9736.777544324268</v>
      </c>
      <c r="G40" s="7">
        <v>17691.56908061922</v>
      </c>
      <c r="H40" s="7">
        <v>108513.43350059843</v>
      </c>
    </row>
    <row r="41" spans="1:8" ht="15.75" thickBot="1">
      <c r="A41" s="6">
        <v>2025</v>
      </c>
      <c r="B41" s="7">
        <v>117975.28872209784</v>
      </c>
      <c r="C41" s="7">
        <v>9379.550814157219</v>
      </c>
      <c r="D41" s="7">
        <v>127354.83953625507</v>
      </c>
      <c r="E41" s="7">
        <v>7975.815727106819</v>
      </c>
      <c r="F41" s="7">
        <v>10344.65467094766</v>
      </c>
      <c r="G41" s="7">
        <v>18320.47039805448</v>
      </c>
      <c r="H41" s="7">
        <v>109034.36913820058</v>
      </c>
    </row>
    <row r="42" spans="1:8" ht="15.75" thickBot="1">
      <c r="A42" s="6">
        <v>2026</v>
      </c>
      <c r="B42" s="7">
        <v>119392.42972411387</v>
      </c>
      <c r="C42" s="7">
        <v>9445.066864132716</v>
      </c>
      <c r="D42" s="7">
        <v>128837.49658824659</v>
      </c>
      <c r="E42" s="7">
        <v>7997.819936073218</v>
      </c>
      <c r="F42" s="7">
        <v>10943.959773835646</v>
      </c>
      <c r="G42" s="7">
        <v>18941.779709908864</v>
      </c>
      <c r="H42" s="7">
        <v>109895.71687833773</v>
      </c>
    </row>
    <row r="43" spans="1:8" ht="15.75" thickBot="1">
      <c r="A43" s="6">
        <v>2027</v>
      </c>
      <c r="B43" s="7">
        <v>120760.93724023899</v>
      </c>
      <c r="C43" s="7">
        <v>9503.538570005634</v>
      </c>
      <c r="D43" s="7">
        <v>130264.47581024462</v>
      </c>
      <c r="E43" s="7">
        <v>8019.596085428113</v>
      </c>
      <c r="F43" s="7">
        <v>11556.07705628955</v>
      </c>
      <c r="G43" s="7">
        <v>19575.673141717663</v>
      </c>
      <c r="H43" s="7">
        <v>110688.80266852696</v>
      </c>
    </row>
    <row r="44" spans="1:8" ht="15.75" thickBot="1">
      <c r="A44" s="6">
        <v>2028</v>
      </c>
      <c r="B44" s="7">
        <v>121971.96258792093</v>
      </c>
      <c r="C44" s="7">
        <v>9547.801307471644</v>
      </c>
      <c r="D44" s="7">
        <v>131519.7638953926</v>
      </c>
      <c r="E44" s="7">
        <v>8041.168112966407</v>
      </c>
      <c r="F44" s="7">
        <v>12146.746647193824</v>
      </c>
      <c r="G44" s="7">
        <v>20187.91476016023</v>
      </c>
      <c r="H44" s="7">
        <v>111331.84913523235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62</v>
      </c>
      <c r="B46" s="32"/>
      <c r="C46" s="32"/>
      <c r="D46" s="32"/>
      <c r="E46" s="32"/>
    </row>
    <row r="47" ht="13.5" customHeight="1">
      <c r="A47" s="4"/>
    </row>
    <row r="48" spans="1:8" ht="15.75">
      <c r="A48" s="30" t="s">
        <v>25</v>
      </c>
      <c r="B48" s="30"/>
      <c r="C48" s="30"/>
      <c r="D48" s="30"/>
      <c r="E48" s="30"/>
      <c r="F48" s="30"/>
      <c r="G48" s="30"/>
      <c r="H48" s="30"/>
    </row>
    <row r="49" spans="1:9" ht="15">
      <c r="A49" s="8" t="s">
        <v>26</v>
      </c>
      <c r="B49" s="13">
        <f>EXP((LN(B16/B6)/10))-1</f>
        <v>0.014091560802324876</v>
      </c>
      <c r="C49" s="13">
        <f aca="true" t="shared" si="0" ref="C49:H49">EXP((LN(C16/C6)/10))-1</f>
        <v>0.014882908543820905</v>
      </c>
      <c r="D49" s="13">
        <f t="shared" si="0"/>
        <v>0.014157340186593759</v>
      </c>
      <c r="E49" s="13">
        <f t="shared" si="0"/>
        <v>0.006452745013776129</v>
      </c>
      <c r="F49" s="14" t="s">
        <v>67</v>
      </c>
      <c r="G49" s="13">
        <f t="shared" si="0"/>
        <v>0.00648076266758113</v>
      </c>
      <c r="H49" s="13">
        <f t="shared" si="0"/>
        <v>0.014489207729485365</v>
      </c>
      <c r="I49" s="13"/>
    </row>
    <row r="50" spans="1:9" ht="15">
      <c r="A50" s="8" t="s">
        <v>27</v>
      </c>
      <c r="B50" s="13">
        <f>EXP((LN(B31/B16)/15))-1</f>
        <v>0.00527747762427877</v>
      </c>
      <c r="C50" s="13">
        <f aca="true" t="shared" si="1" ref="C50:H50">EXP((LN(C31/C16)/15))-1</f>
        <v>0.002034646911906357</v>
      </c>
      <c r="D50" s="13">
        <f t="shared" si="1"/>
        <v>0.0050123987016788</v>
      </c>
      <c r="E50" s="13">
        <f t="shared" si="1"/>
        <v>0.03297045066454918</v>
      </c>
      <c r="F50" s="13">
        <f t="shared" si="1"/>
        <v>0.680282464561464</v>
      </c>
      <c r="G50" s="13">
        <f t="shared" si="1"/>
        <v>0.05694768101085668</v>
      </c>
      <c r="H50" s="13">
        <f t="shared" si="1"/>
        <v>0.0018113009869598073</v>
      </c>
      <c r="I50" s="13"/>
    </row>
    <row r="51" spans="1:9" ht="15">
      <c r="A51" s="8" t="s">
        <v>28</v>
      </c>
      <c r="B51" s="13">
        <f aca="true" t="shared" si="2" ref="B51:H51">EXP((LN(B36/B31)/5))-1</f>
        <v>0.009977958478960769</v>
      </c>
      <c r="C51" s="13">
        <f t="shared" si="2"/>
        <v>-0.002093995101733026</v>
      </c>
      <c r="D51" s="13">
        <f t="shared" si="2"/>
        <v>0.009035405285727993</v>
      </c>
      <c r="E51" s="13">
        <f t="shared" si="2"/>
        <v>0.026888163373566476</v>
      </c>
      <c r="F51" s="13">
        <f t="shared" si="2"/>
        <v>0.2076656030514381</v>
      </c>
      <c r="G51" s="13">
        <f t="shared" si="2"/>
        <v>0.09268878089654908</v>
      </c>
      <c r="H51" s="13">
        <f t="shared" si="2"/>
        <v>-0.0002583561376056087</v>
      </c>
      <c r="I51" s="13"/>
    </row>
    <row r="52" spans="1:9" ht="15">
      <c r="A52" s="8" t="s">
        <v>66</v>
      </c>
      <c r="B52" s="13">
        <f aca="true" t="shared" si="3" ref="B52:H52">EXP((LN(B44/B31)/13))-1</f>
        <v>0.011927610955039913</v>
      </c>
      <c r="C52" s="13">
        <f t="shared" si="3"/>
        <v>0.003968402348867306</v>
      </c>
      <c r="D52" s="13">
        <f t="shared" si="3"/>
        <v>0.011319268193247911</v>
      </c>
      <c r="E52" s="13">
        <f t="shared" si="3"/>
        <v>0.01285139182974726</v>
      </c>
      <c r="F52" s="13">
        <f t="shared" si="3"/>
        <v>0.11946298093526853</v>
      </c>
      <c r="G52" s="13">
        <f t="shared" si="3"/>
        <v>0.05874015843542013</v>
      </c>
      <c r="H52" s="13">
        <f t="shared" si="3"/>
        <v>0.005250631355308899</v>
      </c>
      <c r="I52" s="13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7" bestFit="1" customWidth="1"/>
    <col min="3" max="3" width="17.140625" style="17" bestFit="1" customWidth="1"/>
    <col min="4" max="4" width="14.28125" style="17" bestFit="1" customWidth="1"/>
    <col min="5" max="5" width="17.140625" style="17" bestFit="1" customWidth="1"/>
    <col min="6" max="9" width="14.28125" style="17" bestFit="1" customWidth="1"/>
    <col min="10" max="16384" width="9.140625" style="17" customWidth="1"/>
  </cols>
  <sheetData>
    <row r="1" spans="1:8" ht="15.75" customHeight="1">
      <c r="A1" s="34" t="s">
        <v>78</v>
      </c>
      <c r="B1" s="34"/>
      <c r="C1" s="34"/>
      <c r="D1" s="34"/>
      <c r="E1" s="34"/>
      <c r="F1" s="34"/>
      <c r="G1" s="34"/>
      <c r="H1" s="34"/>
    </row>
    <row r="2" spans="1:10" ht="15.75" customHeight="1">
      <c r="A2" s="38" t="s">
        <v>87</v>
      </c>
      <c r="B2" s="31"/>
      <c r="C2" s="31"/>
      <c r="D2" s="31"/>
      <c r="E2" s="31"/>
      <c r="F2" s="31"/>
      <c r="G2" s="31"/>
      <c r="H2" s="31"/>
      <c r="I2" s="31"/>
      <c r="J2" s="31"/>
    </row>
    <row r="3" spans="1:8" ht="15.75" customHeight="1">
      <c r="A3" s="34" t="s">
        <v>77</v>
      </c>
      <c r="B3" s="34"/>
      <c r="C3" s="34"/>
      <c r="D3" s="34"/>
      <c r="E3" s="34"/>
      <c r="F3" s="34"/>
      <c r="G3" s="34"/>
      <c r="H3" s="34"/>
    </row>
    <row r="4" ht="13.5" customHeight="1" thickBot="1">
      <c r="A4" s="18"/>
    </row>
    <row r="5" spans="1:9" ht="39" thickBot="1">
      <c r="A5" s="23" t="s">
        <v>12</v>
      </c>
      <c r="B5" s="23" t="s">
        <v>13</v>
      </c>
      <c r="C5" s="23" t="s">
        <v>76</v>
      </c>
      <c r="D5" s="23" t="s">
        <v>15</v>
      </c>
      <c r="E5" s="23" t="s">
        <v>75</v>
      </c>
      <c r="F5" s="23" t="s">
        <v>64</v>
      </c>
      <c r="G5" s="23" t="s">
        <v>19</v>
      </c>
      <c r="H5" s="23" t="s">
        <v>74</v>
      </c>
      <c r="I5" s="23" t="s">
        <v>73</v>
      </c>
    </row>
    <row r="6" spans="1:9" ht="13.5" thickBot="1">
      <c r="A6" s="22">
        <v>1990</v>
      </c>
      <c r="B6" s="21">
        <v>5684.828804335487</v>
      </c>
      <c r="C6" s="21">
        <v>0</v>
      </c>
      <c r="D6" s="21">
        <v>4214.879084142511</v>
      </c>
      <c r="E6" s="21">
        <v>0</v>
      </c>
      <c r="F6" s="21">
        <v>3165.8071596729324</v>
      </c>
      <c r="G6" s="21">
        <v>1415.7636318855332</v>
      </c>
      <c r="H6" s="21">
        <v>616.3921068792097</v>
      </c>
      <c r="I6" s="21">
        <v>15097.670786915673</v>
      </c>
    </row>
    <row r="7" spans="1:9" ht="13.5" thickBot="1">
      <c r="A7" s="22">
        <v>1991</v>
      </c>
      <c r="B7" s="21">
        <v>5718.454527472962</v>
      </c>
      <c r="C7" s="21">
        <v>0</v>
      </c>
      <c r="D7" s="21">
        <v>4069.4113656573445</v>
      </c>
      <c r="E7" s="21">
        <v>0</v>
      </c>
      <c r="F7" s="21">
        <v>2736.934294145066</v>
      </c>
      <c r="G7" s="21">
        <v>1337.5662140860263</v>
      </c>
      <c r="H7" s="21">
        <v>580.5029183125009</v>
      </c>
      <c r="I7" s="21">
        <v>14442.869319673899</v>
      </c>
    </row>
    <row r="8" spans="1:9" ht="13.5" thickBot="1">
      <c r="A8" s="22">
        <v>1992</v>
      </c>
      <c r="B8" s="21">
        <v>5015.735961587024</v>
      </c>
      <c r="C8" s="21">
        <v>0</v>
      </c>
      <c r="D8" s="21">
        <v>4368.100103457863</v>
      </c>
      <c r="E8" s="21">
        <v>0</v>
      </c>
      <c r="F8" s="21">
        <v>3140.727493785658</v>
      </c>
      <c r="G8" s="21">
        <v>1348.1344996553125</v>
      </c>
      <c r="H8" s="21">
        <v>595.7818330287322</v>
      </c>
      <c r="I8" s="21">
        <v>14468.479891514591</v>
      </c>
    </row>
    <row r="9" spans="1:9" ht="13.5" thickBot="1">
      <c r="A9" s="22">
        <v>1993</v>
      </c>
      <c r="B9" s="21">
        <v>5871.055098651249</v>
      </c>
      <c r="C9" s="21">
        <v>0</v>
      </c>
      <c r="D9" s="21">
        <v>4589.829099120282</v>
      </c>
      <c r="E9" s="21">
        <v>0</v>
      </c>
      <c r="F9" s="21">
        <v>3150.0894056432526</v>
      </c>
      <c r="G9" s="21">
        <v>1153.5285705781785</v>
      </c>
      <c r="H9" s="21">
        <v>609.9251252429495</v>
      </c>
      <c r="I9" s="21">
        <v>15374.427299235911</v>
      </c>
    </row>
    <row r="10" spans="1:9" ht="13.5" thickBot="1">
      <c r="A10" s="22">
        <v>1994</v>
      </c>
      <c r="B10" s="21">
        <v>5435.917424595911</v>
      </c>
      <c r="C10" s="21">
        <v>0</v>
      </c>
      <c r="D10" s="21">
        <v>4596.647042410665</v>
      </c>
      <c r="E10" s="21">
        <v>0</v>
      </c>
      <c r="F10" s="21">
        <v>3154.3945562992826</v>
      </c>
      <c r="G10" s="21">
        <v>1285.8793703693152</v>
      </c>
      <c r="H10" s="21">
        <v>610.570930077298</v>
      </c>
      <c r="I10" s="21">
        <v>15083.409323752472</v>
      </c>
    </row>
    <row r="11" spans="1:9" ht="13.5" thickBot="1">
      <c r="A11" s="22">
        <v>1995</v>
      </c>
      <c r="B11" s="21">
        <v>5869.650034827788</v>
      </c>
      <c r="C11" s="21">
        <v>0</v>
      </c>
      <c r="D11" s="21">
        <v>4801.798773472116</v>
      </c>
      <c r="E11" s="21">
        <v>0</v>
      </c>
      <c r="F11" s="21">
        <v>3373.65293071786</v>
      </c>
      <c r="G11" s="21">
        <v>1110.6757535890133</v>
      </c>
      <c r="H11" s="21">
        <v>636.4028753994403</v>
      </c>
      <c r="I11" s="21">
        <v>15792.180368006218</v>
      </c>
    </row>
    <row r="12" spans="1:9" ht="13.5" thickBot="1">
      <c r="A12" s="22">
        <v>1996</v>
      </c>
      <c r="B12" s="21">
        <v>6678.912362719939</v>
      </c>
      <c r="C12" s="21">
        <v>0</v>
      </c>
      <c r="D12" s="21">
        <v>5018.233224044574</v>
      </c>
      <c r="E12" s="21">
        <v>0</v>
      </c>
      <c r="F12" s="21">
        <v>3258.685387975308</v>
      </c>
      <c r="G12" s="21">
        <v>1159.8347242615282</v>
      </c>
      <c r="H12" s="21">
        <v>636.8417770638691</v>
      </c>
      <c r="I12" s="21">
        <v>16752.50747606522</v>
      </c>
    </row>
    <row r="13" spans="1:9" ht="13.5" thickBot="1">
      <c r="A13" s="22">
        <v>1997</v>
      </c>
      <c r="B13" s="21">
        <v>6569.3831140001375</v>
      </c>
      <c r="C13" s="21">
        <v>0</v>
      </c>
      <c r="D13" s="21">
        <v>5202.7489699674325</v>
      </c>
      <c r="E13" s="21">
        <v>0</v>
      </c>
      <c r="F13" s="21">
        <v>3471.479269384687</v>
      </c>
      <c r="G13" s="21">
        <v>1210.2232627935916</v>
      </c>
      <c r="H13" s="21">
        <v>619.0556753886007</v>
      </c>
      <c r="I13" s="21">
        <v>17072.89029153445</v>
      </c>
    </row>
    <row r="14" spans="1:9" ht="13.5" thickBot="1">
      <c r="A14" s="22">
        <v>1998</v>
      </c>
      <c r="B14" s="21">
        <v>7174.620268114993</v>
      </c>
      <c r="C14" s="21">
        <v>0</v>
      </c>
      <c r="D14" s="21">
        <v>5628.783380193584</v>
      </c>
      <c r="E14" s="21">
        <v>0</v>
      </c>
      <c r="F14" s="21">
        <v>3425.1029859890177</v>
      </c>
      <c r="G14" s="21">
        <v>1033.7328322744322</v>
      </c>
      <c r="H14" s="21">
        <v>632.1730722138195</v>
      </c>
      <c r="I14" s="21">
        <v>17894.412538785848</v>
      </c>
    </row>
    <row r="15" spans="1:9" ht="13.5" thickBot="1">
      <c r="A15" s="22">
        <v>1999</v>
      </c>
      <c r="B15" s="21">
        <v>7270.94175049892</v>
      </c>
      <c r="C15" s="21">
        <v>0</v>
      </c>
      <c r="D15" s="21">
        <v>5594.410432356367</v>
      </c>
      <c r="E15" s="21">
        <v>0</v>
      </c>
      <c r="F15" s="21">
        <v>2865.11225782431</v>
      </c>
      <c r="G15" s="21">
        <v>1334.717332162268</v>
      </c>
      <c r="H15" s="21">
        <v>715.3417208160746</v>
      </c>
      <c r="I15" s="21">
        <v>17780.52349365794</v>
      </c>
    </row>
    <row r="16" spans="1:9" ht="13.5" thickBot="1">
      <c r="A16" s="22">
        <v>2000</v>
      </c>
      <c r="B16" s="21">
        <v>7083.933693106145</v>
      </c>
      <c r="C16" s="21">
        <v>0</v>
      </c>
      <c r="D16" s="21">
        <v>6322.50362549847</v>
      </c>
      <c r="E16" s="21">
        <v>0</v>
      </c>
      <c r="F16" s="21">
        <v>2847.873661099831</v>
      </c>
      <c r="G16" s="21">
        <v>1010.4732814003205</v>
      </c>
      <c r="H16" s="21">
        <v>663.7285180881156</v>
      </c>
      <c r="I16" s="21">
        <v>17928.512779192883</v>
      </c>
    </row>
    <row r="17" spans="1:9" ht="13.5" thickBot="1">
      <c r="A17" s="22">
        <v>2001</v>
      </c>
      <c r="B17" s="21">
        <v>7115.176626699429</v>
      </c>
      <c r="C17" s="21">
        <v>0</v>
      </c>
      <c r="D17" s="21">
        <v>5402.2765344233985</v>
      </c>
      <c r="E17" s="21">
        <v>0</v>
      </c>
      <c r="F17" s="21">
        <v>2589.0801974441897</v>
      </c>
      <c r="G17" s="21">
        <v>1270.4868464823294</v>
      </c>
      <c r="H17" s="21">
        <v>551.4393121001368</v>
      </c>
      <c r="I17" s="21">
        <v>16928.459517149484</v>
      </c>
    </row>
    <row r="18" spans="1:9" ht="13.5" thickBot="1">
      <c r="A18" s="22">
        <v>2002</v>
      </c>
      <c r="B18" s="21">
        <v>7506.855696420165</v>
      </c>
      <c r="C18" s="21">
        <v>0</v>
      </c>
      <c r="D18" s="21">
        <v>5740.511450993041</v>
      </c>
      <c r="E18" s="21">
        <v>0</v>
      </c>
      <c r="F18" s="21">
        <v>2681.482490547542</v>
      </c>
      <c r="G18" s="21">
        <v>1320.7037423205156</v>
      </c>
      <c r="H18" s="21">
        <v>622.9905243967754</v>
      </c>
      <c r="I18" s="21">
        <v>17872.54390467804</v>
      </c>
    </row>
    <row r="19" spans="1:9" ht="13.5" thickBot="1">
      <c r="A19" s="22">
        <v>2003</v>
      </c>
      <c r="B19" s="21">
        <v>7144.411038296</v>
      </c>
      <c r="C19" s="21">
        <v>0</v>
      </c>
      <c r="D19" s="21">
        <v>6408.339042462666</v>
      </c>
      <c r="E19" s="21">
        <v>0</v>
      </c>
      <c r="F19" s="21">
        <v>2706.2878357852055</v>
      </c>
      <c r="G19" s="21">
        <v>973.1912256282772</v>
      </c>
      <c r="H19" s="21">
        <v>583.0722487550584</v>
      </c>
      <c r="I19" s="21">
        <v>17815.30139092721</v>
      </c>
    </row>
    <row r="20" spans="1:9" ht="13.5" thickBot="1">
      <c r="A20" s="22">
        <v>2004</v>
      </c>
      <c r="B20" s="21">
        <v>6767.144741207759</v>
      </c>
      <c r="C20" s="21">
        <v>0</v>
      </c>
      <c r="D20" s="21">
        <v>6198.613205292176</v>
      </c>
      <c r="E20" s="21">
        <v>0</v>
      </c>
      <c r="F20" s="21">
        <v>3237.5905065449515</v>
      </c>
      <c r="G20" s="21">
        <v>1184.5126254150061</v>
      </c>
      <c r="H20" s="21">
        <v>683.3956515579652</v>
      </c>
      <c r="I20" s="21">
        <v>18071.256730017856</v>
      </c>
    </row>
    <row r="21" spans="1:9" ht="13.5" thickBot="1">
      <c r="A21" s="22">
        <v>2005</v>
      </c>
      <c r="B21" s="21">
        <v>7833.37746737628</v>
      </c>
      <c r="C21" s="21">
        <v>0</v>
      </c>
      <c r="D21" s="21">
        <v>6029.949526839516</v>
      </c>
      <c r="E21" s="21">
        <v>0</v>
      </c>
      <c r="F21" s="21">
        <v>2825.2210258181503</v>
      </c>
      <c r="G21" s="21">
        <v>1280.9572783399008</v>
      </c>
      <c r="H21" s="21">
        <v>688.5847413598491</v>
      </c>
      <c r="I21" s="21">
        <v>18658.090039733695</v>
      </c>
    </row>
    <row r="22" spans="1:9" ht="13.5" thickBot="1">
      <c r="A22" s="22">
        <v>2006</v>
      </c>
      <c r="B22" s="21">
        <v>9844.485067939355</v>
      </c>
      <c r="C22" s="21">
        <v>0</v>
      </c>
      <c r="D22" s="21">
        <v>6670.225132119283</v>
      </c>
      <c r="E22" s="21">
        <v>0</v>
      </c>
      <c r="F22" s="21">
        <v>2926.735259993143</v>
      </c>
      <c r="G22" s="21">
        <v>1413.736758720254</v>
      </c>
      <c r="H22" s="21">
        <v>721.388694578487</v>
      </c>
      <c r="I22" s="21">
        <v>21576.570913350522</v>
      </c>
    </row>
    <row r="23" spans="1:9" ht="13.5" thickBot="1">
      <c r="A23" s="22">
        <v>2007</v>
      </c>
      <c r="B23" s="21">
        <v>8162.698046081527</v>
      </c>
      <c r="C23" s="21">
        <v>0</v>
      </c>
      <c r="D23" s="21">
        <v>6478.599161574066</v>
      </c>
      <c r="E23" s="21">
        <v>0</v>
      </c>
      <c r="F23" s="21">
        <v>3209.2371129734447</v>
      </c>
      <c r="G23" s="21">
        <v>1590.0144615608674</v>
      </c>
      <c r="H23" s="21">
        <v>724.9807040403053</v>
      </c>
      <c r="I23" s="21">
        <v>20165.529486230214</v>
      </c>
    </row>
    <row r="24" spans="1:9" ht="13.5" thickBot="1">
      <c r="A24" s="22">
        <v>2008</v>
      </c>
      <c r="B24" s="21">
        <v>9021.512823803852</v>
      </c>
      <c r="C24" s="21">
        <v>0</v>
      </c>
      <c r="D24" s="21">
        <v>6483.291932535329</v>
      </c>
      <c r="E24" s="21">
        <v>0</v>
      </c>
      <c r="F24" s="21">
        <v>2828.0847950555617</v>
      </c>
      <c r="G24" s="21">
        <v>1665.1971438693909</v>
      </c>
      <c r="H24" s="21">
        <v>761.1071528642472</v>
      </c>
      <c r="I24" s="21">
        <v>20759.19384812838</v>
      </c>
    </row>
    <row r="25" spans="1:9" ht="13.5" thickBot="1">
      <c r="A25" s="22">
        <v>2009</v>
      </c>
      <c r="B25" s="21">
        <v>7102.08730927758</v>
      </c>
      <c r="C25" s="21">
        <v>0</v>
      </c>
      <c r="D25" s="21">
        <v>6211.091600064457</v>
      </c>
      <c r="E25" s="21">
        <v>0</v>
      </c>
      <c r="F25" s="21">
        <v>2990.910458797118</v>
      </c>
      <c r="G25" s="21">
        <v>1584.397821937373</v>
      </c>
      <c r="H25" s="21">
        <v>766.0589475993947</v>
      </c>
      <c r="I25" s="21">
        <v>18654.546137675923</v>
      </c>
    </row>
    <row r="26" spans="1:9" ht="13.5" thickBot="1">
      <c r="A26" s="22">
        <v>2010</v>
      </c>
      <c r="B26" s="21">
        <v>8632.048432783402</v>
      </c>
      <c r="C26" s="21">
        <v>0</v>
      </c>
      <c r="D26" s="21">
        <v>6349.322835003924</v>
      </c>
      <c r="E26" s="21">
        <v>0</v>
      </c>
      <c r="F26" s="21">
        <v>3030.0788810825015</v>
      </c>
      <c r="G26" s="21">
        <v>1404.993216063881</v>
      </c>
      <c r="H26" s="21">
        <v>740.8063378826008</v>
      </c>
      <c r="I26" s="21">
        <v>20157.24970281631</v>
      </c>
    </row>
    <row r="27" spans="1:9" ht="13.5" thickBot="1">
      <c r="A27" s="22">
        <v>2011</v>
      </c>
      <c r="B27" s="21">
        <v>7878.892745991764</v>
      </c>
      <c r="C27" s="21">
        <v>0</v>
      </c>
      <c r="D27" s="21">
        <v>5843.305616884192</v>
      </c>
      <c r="E27" s="21">
        <v>0</v>
      </c>
      <c r="F27" s="21">
        <v>2626.445233277508</v>
      </c>
      <c r="G27" s="21">
        <v>1388.674522282351</v>
      </c>
      <c r="H27" s="21">
        <v>740.2969123973126</v>
      </c>
      <c r="I27" s="21">
        <v>18477.615030833127</v>
      </c>
    </row>
    <row r="28" spans="1:9" ht="13.5" thickBot="1">
      <c r="A28" s="22">
        <v>2012</v>
      </c>
      <c r="B28" s="21">
        <v>7968.548687158038</v>
      </c>
      <c r="C28" s="21">
        <v>0</v>
      </c>
      <c r="D28" s="21">
        <v>5941.83640549768</v>
      </c>
      <c r="E28" s="21">
        <v>0</v>
      </c>
      <c r="F28" s="21">
        <v>2986.2220557495148</v>
      </c>
      <c r="G28" s="21">
        <v>1753.5819067587208</v>
      </c>
      <c r="H28" s="21">
        <v>771.6268104232695</v>
      </c>
      <c r="I28" s="21">
        <v>19421.81586558722</v>
      </c>
    </row>
    <row r="29" spans="1:9" ht="13.5" thickBot="1">
      <c r="A29" s="22">
        <v>2013</v>
      </c>
      <c r="B29" s="21">
        <v>8789.898265707228</v>
      </c>
      <c r="C29" s="21">
        <v>0</v>
      </c>
      <c r="D29" s="21">
        <v>5996.901881581296</v>
      </c>
      <c r="E29" s="21">
        <v>0</v>
      </c>
      <c r="F29" s="21">
        <v>2866.522612650315</v>
      </c>
      <c r="G29" s="21">
        <v>1843.4360293917655</v>
      </c>
      <c r="H29" s="21">
        <v>753.0036474604474</v>
      </c>
      <c r="I29" s="21">
        <v>20249.76243679105</v>
      </c>
    </row>
    <row r="30" spans="1:9" ht="13.5" thickBot="1">
      <c r="A30" s="22">
        <v>2014</v>
      </c>
      <c r="B30" s="21">
        <v>8661.347482113742</v>
      </c>
      <c r="C30" s="21">
        <v>0</v>
      </c>
      <c r="D30" s="21">
        <v>5549.818990774744</v>
      </c>
      <c r="E30" s="21">
        <v>0</v>
      </c>
      <c r="F30" s="21">
        <v>2756.060274482519</v>
      </c>
      <c r="G30" s="21">
        <v>1770.9523878294224</v>
      </c>
      <c r="H30" s="21">
        <v>665.3381855484852</v>
      </c>
      <c r="I30" s="21">
        <v>19403.517320748913</v>
      </c>
    </row>
    <row r="31" spans="1:9" ht="13.5" thickBot="1">
      <c r="A31" s="22">
        <v>2015</v>
      </c>
      <c r="B31" s="21">
        <v>8550.22322424884</v>
      </c>
      <c r="C31" s="21">
        <v>22.71562996551178</v>
      </c>
      <c r="D31" s="21">
        <v>6022.140492694738</v>
      </c>
      <c r="E31" s="21">
        <v>3.110385557248597</v>
      </c>
      <c r="F31" s="21">
        <v>3189.765362771945</v>
      </c>
      <c r="G31" s="21">
        <v>1890.8004131333034</v>
      </c>
      <c r="H31" s="21">
        <v>763.2105185574507</v>
      </c>
      <c r="I31" s="21">
        <v>20416.140011406278</v>
      </c>
    </row>
    <row r="32" spans="1:9" ht="13.5" thickBot="1">
      <c r="A32" s="22">
        <v>2016</v>
      </c>
      <c r="B32" s="21">
        <v>8917.622487768871</v>
      </c>
      <c r="C32" s="21">
        <v>36.92396708212011</v>
      </c>
      <c r="D32" s="21">
        <v>6277.168748723327</v>
      </c>
      <c r="E32" s="21">
        <v>6.206553317375093</v>
      </c>
      <c r="F32" s="21">
        <v>3219.3340182863703</v>
      </c>
      <c r="G32" s="21">
        <v>1861.908148518058</v>
      </c>
      <c r="H32" s="21">
        <v>808.988791225206</v>
      </c>
      <c r="I32" s="21">
        <v>21085.022194521836</v>
      </c>
    </row>
    <row r="33" spans="1:9" ht="13.5" thickBot="1">
      <c r="A33" s="22">
        <v>2017</v>
      </c>
      <c r="B33" s="21">
        <v>9002.650833073616</v>
      </c>
      <c r="C33" s="21">
        <v>47.72629083537953</v>
      </c>
      <c r="D33" s="21">
        <v>6533.445710946864</v>
      </c>
      <c r="E33" s="21">
        <v>11.059430874333103</v>
      </c>
      <c r="F33" s="21">
        <v>3322.253301985625</v>
      </c>
      <c r="G33" s="21">
        <v>1909.9420982338715</v>
      </c>
      <c r="H33" s="21">
        <v>841.1150204385574</v>
      </c>
      <c r="I33" s="21">
        <v>21609.406964678532</v>
      </c>
    </row>
    <row r="34" spans="1:9" ht="13.5" thickBot="1">
      <c r="A34" s="22">
        <v>2018</v>
      </c>
      <c r="B34" s="21">
        <v>9184.46357363561</v>
      </c>
      <c r="C34" s="21">
        <v>59.04659602330187</v>
      </c>
      <c r="D34" s="21">
        <v>6557.410342501003</v>
      </c>
      <c r="E34" s="21">
        <v>16.21987455012498</v>
      </c>
      <c r="F34" s="21">
        <v>3326.273922646502</v>
      </c>
      <c r="G34" s="21">
        <v>1914.4521307594332</v>
      </c>
      <c r="H34" s="21">
        <v>845.0479199075868</v>
      </c>
      <c r="I34" s="21">
        <v>21827.647889450138</v>
      </c>
    </row>
    <row r="35" spans="1:9" ht="13.5" thickBot="1">
      <c r="A35" s="22">
        <v>2019</v>
      </c>
      <c r="B35" s="21">
        <v>9375.866845867058</v>
      </c>
      <c r="C35" s="21">
        <v>72.20921021809083</v>
      </c>
      <c r="D35" s="21">
        <v>6652.541279505002</v>
      </c>
      <c r="E35" s="21">
        <v>23.164376886387185</v>
      </c>
      <c r="F35" s="21">
        <v>3337.5359943894514</v>
      </c>
      <c r="G35" s="21">
        <v>1926.0692629085052</v>
      </c>
      <c r="H35" s="21">
        <v>852.8827658743942</v>
      </c>
      <c r="I35" s="21">
        <v>22144.896148544412</v>
      </c>
    </row>
    <row r="36" spans="1:9" ht="13.5" thickBot="1">
      <c r="A36" s="22">
        <v>2020</v>
      </c>
      <c r="B36" s="21">
        <v>9616.041896547926</v>
      </c>
      <c r="C36" s="21">
        <v>84.69093819158633</v>
      </c>
      <c r="D36" s="21">
        <v>6754.493817671058</v>
      </c>
      <c r="E36" s="21">
        <v>29.46122214956002</v>
      </c>
      <c r="F36" s="21">
        <v>3337.178809904271</v>
      </c>
      <c r="G36" s="21">
        <v>1940.5713734080662</v>
      </c>
      <c r="H36" s="21">
        <v>860.2035769427165</v>
      </c>
      <c r="I36" s="21">
        <v>22508.489474474038</v>
      </c>
    </row>
    <row r="37" spans="1:9" ht="13.5" thickBot="1">
      <c r="A37" s="22">
        <v>2021</v>
      </c>
      <c r="B37" s="21">
        <v>9843.766024386749</v>
      </c>
      <c r="C37" s="21">
        <v>97.86450602323671</v>
      </c>
      <c r="D37" s="21">
        <v>6867.158403756134</v>
      </c>
      <c r="E37" s="21">
        <v>35.96263083461792</v>
      </c>
      <c r="F37" s="21">
        <v>3355.0060080037197</v>
      </c>
      <c r="G37" s="21">
        <v>1960.1770877899714</v>
      </c>
      <c r="H37" s="21">
        <v>866.8589374561456</v>
      </c>
      <c r="I37" s="21">
        <v>22892.96646139272</v>
      </c>
    </row>
    <row r="38" spans="1:9" ht="13.5" thickBot="1">
      <c r="A38" s="22">
        <v>2022</v>
      </c>
      <c r="B38" s="21">
        <v>10075.500536303396</v>
      </c>
      <c r="C38" s="21">
        <v>111.61498551472978</v>
      </c>
      <c r="D38" s="21">
        <v>6975.901537494831</v>
      </c>
      <c r="E38" s="21">
        <v>42.69784470162793</v>
      </c>
      <c r="F38" s="21">
        <v>3369.1306740285327</v>
      </c>
      <c r="G38" s="21">
        <v>1980.1344713403573</v>
      </c>
      <c r="H38" s="21">
        <v>873.3838855645009</v>
      </c>
      <c r="I38" s="21">
        <v>23274.051104731618</v>
      </c>
    </row>
    <row r="39" spans="1:9" ht="13.5" thickBot="1">
      <c r="A39" s="22">
        <v>2023</v>
      </c>
      <c r="B39" s="21">
        <v>10312.13059410406</v>
      </c>
      <c r="C39" s="21">
        <v>126.40023215972435</v>
      </c>
      <c r="D39" s="21">
        <v>7064.687645921647</v>
      </c>
      <c r="E39" s="21">
        <v>49.78479839093922</v>
      </c>
      <c r="F39" s="21">
        <v>3399.9253092721856</v>
      </c>
      <c r="G39" s="21">
        <v>2003.4809364687046</v>
      </c>
      <c r="H39" s="21">
        <v>881.086199145972</v>
      </c>
      <c r="I39" s="21">
        <v>23661.31068491257</v>
      </c>
    </row>
    <row r="40" spans="1:9" ht="13.5" thickBot="1">
      <c r="A40" s="22">
        <v>2024</v>
      </c>
      <c r="B40" s="21">
        <v>10532.625640005426</v>
      </c>
      <c r="C40" s="21">
        <v>140.78334384697357</v>
      </c>
      <c r="D40" s="21">
        <v>7126.005826134313</v>
      </c>
      <c r="E40" s="21">
        <v>56.36262103782756</v>
      </c>
      <c r="F40" s="21">
        <v>3417.2488974259213</v>
      </c>
      <c r="G40" s="21">
        <v>2026.2792784180174</v>
      </c>
      <c r="H40" s="21">
        <v>887.8303135612757</v>
      </c>
      <c r="I40" s="21">
        <v>23989.989955544956</v>
      </c>
    </row>
    <row r="41" spans="1:9" ht="13.5" thickBot="1">
      <c r="A41" s="22">
        <v>2025</v>
      </c>
      <c r="B41" s="21">
        <v>10746.63185691608</v>
      </c>
      <c r="C41" s="21">
        <v>154.0928332951237</v>
      </c>
      <c r="D41" s="21">
        <v>7146.201653300855</v>
      </c>
      <c r="E41" s="21">
        <v>62.21824274854035</v>
      </c>
      <c r="F41" s="21">
        <v>3402.5301570719485</v>
      </c>
      <c r="G41" s="21">
        <v>2034.6289435354058</v>
      </c>
      <c r="H41" s="21">
        <v>909.2836723088161</v>
      </c>
      <c r="I41" s="21">
        <v>24239.276283133102</v>
      </c>
    </row>
    <row r="42" spans="1:9" ht="13.5" thickBot="1">
      <c r="A42" s="22">
        <v>2026</v>
      </c>
      <c r="B42" s="21">
        <v>10969.619639095976</v>
      </c>
      <c r="C42" s="21">
        <v>166.81778061757757</v>
      </c>
      <c r="D42" s="21">
        <v>7192.425096687654</v>
      </c>
      <c r="E42" s="21">
        <v>68.77462793392196</v>
      </c>
      <c r="F42" s="21">
        <v>3419.1614891340223</v>
      </c>
      <c r="G42" s="21">
        <v>2061.5915426826955</v>
      </c>
      <c r="H42" s="21">
        <v>916.6410495814396</v>
      </c>
      <c r="I42" s="21">
        <v>24559.438817181785</v>
      </c>
    </row>
    <row r="43" spans="1:9" ht="13.5" thickBot="1">
      <c r="A43" s="22">
        <v>2027</v>
      </c>
      <c r="B43" s="21">
        <v>11189.000053331636</v>
      </c>
      <c r="C43" s="21">
        <v>179.42435588842383</v>
      </c>
      <c r="D43" s="21">
        <v>7231.730331318598</v>
      </c>
      <c r="E43" s="21">
        <v>74.49356246445947</v>
      </c>
      <c r="F43" s="21">
        <v>3434.9023343065373</v>
      </c>
      <c r="G43" s="21">
        <v>2085.234259300053</v>
      </c>
      <c r="H43" s="21">
        <v>923.524768791135</v>
      </c>
      <c r="I43" s="21">
        <v>24864.391747047957</v>
      </c>
    </row>
    <row r="44" spans="1:10" ht="13.5" thickBot="1">
      <c r="A44" s="22">
        <v>2028</v>
      </c>
      <c r="B44" s="21">
        <v>11407.264469753334</v>
      </c>
      <c r="C44" s="21">
        <v>192.097915598657</v>
      </c>
      <c r="D44" s="21">
        <v>7256.581307551887</v>
      </c>
      <c r="E44" s="21">
        <v>80.04294201604928</v>
      </c>
      <c r="F44" s="21">
        <v>3449.311986660876</v>
      </c>
      <c r="G44" s="21">
        <v>2098.8127202411183</v>
      </c>
      <c r="H44" s="21">
        <v>930.1032376255719</v>
      </c>
      <c r="I44" s="21">
        <v>25142.073721832785</v>
      </c>
      <c r="J44" s="24" t="s">
        <v>0</v>
      </c>
    </row>
    <row r="45" spans="1:9" ht="12.75">
      <c r="A45" s="35" t="s">
        <v>0</v>
      </c>
      <c r="B45" s="35"/>
      <c r="C45" s="35"/>
      <c r="D45" s="35"/>
      <c r="E45" s="35"/>
      <c r="F45" s="35"/>
      <c r="G45" s="35"/>
      <c r="H45" s="35"/>
      <c r="I45" s="35"/>
    </row>
    <row r="46" spans="1:9" ht="13.5" customHeight="1">
      <c r="A46" s="35" t="s">
        <v>72</v>
      </c>
      <c r="B46" s="35"/>
      <c r="C46" s="35"/>
      <c r="D46" s="35"/>
      <c r="E46" s="35"/>
      <c r="F46" s="35"/>
      <c r="G46" s="35"/>
      <c r="H46" s="35"/>
      <c r="I46" s="35"/>
    </row>
    <row r="47" spans="1:9" ht="13.5" customHeight="1">
      <c r="A47" s="35" t="s">
        <v>80</v>
      </c>
      <c r="B47" s="35"/>
      <c r="C47" s="35"/>
      <c r="D47" s="35"/>
      <c r="E47" s="35"/>
      <c r="F47" s="35"/>
      <c r="G47" s="35"/>
      <c r="H47" s="35"/>
      <c r="I47" s="35"/>
    </row>
    <row r="48" spans="1:9" ht="13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33" t="s">
        <v>25</v>
      </c>
      <c r="B49" s="33"/>
      <c r="C49" s="33"/>
      <c r="D49" s="33"/>
      <c r="E49" s="33"/>
      <c r="F49" s="33"/>
      <c r="G49" s="33"/>
      <c r="H49" s="33"/>
      <c r="I49" s="33"/>
    </row>
    <row r="50" spans="1:9" ht="15">
      <c r="A50" s="19" t="s">
        <v>26</v>
      </c>
      <c r="B50" s="13">
        <f>EXP((LN(B16/B6)/10))-1</f>
        <v>0.022246682189006606</v>
      </c>
      <c r="C50" s="14" t="s">
        <v>67</v>
      </c>
      <c r="D50" s="13">
        <f aca="true" t="shared" si="0" ref="D50:I50">EXP((LN(D16/D6)/10))-1</f>
        <v>0.04138279116517096</v>
      </c>
      <c r="E50" s="14" t="s">
        <v>67</v>
      </c>
      <c r="F50" s="13">
        <f t="shared" si="0"/>
        <v>-0.010527733163301356</v>
      </c>
      <c r="G50" s="13">
        <f t="shared" si="0"/>
        <v>-0.0331626746731527</v>
      </c>
      <c r="H50" s="13">
        <f t="shared" si="0"/>
        <v>0.007426431108114251</v>
      </c>
      <c r="I50" s="13">
        <f t="shared" si="0"/>
        <v>0.017333700721917422</v>
      </c>
    </row>
    <row r="51" spans="1:9" ht="15">
      <c r="A51" s="19" t="s">
        <v>48</v>
      </c>
      <c r="B51" s="13">
        <f>EXP((LN(B32/B16)/16))-1</f>
        <v>0.014491499127640362</v>
      </c>
      <c r="C51" s="14" t="s">
        <v>67</v>
      </c>
      <c r="D51" s="13">
        <f aca="true" t="shared" si="1" ref="D51:I51">EXP((LN(D32/D16)/16))-1</f>
        <v>-0.0004496632684957147</v>
      </c>
      <c r="E51" s="14" t="s">
        <v>67</v>
      </c>
      <c r="F51" s="13">
        <f t="shared" si="1"/>
        <v>0.007692050454921384</v>
      </c>
      <c r="G51" s="13">
        <f t="shared" si="1"/>
        <v>0.03893789808224413</v>
      </c>
      <c r="H51" s="13">
        <f t="shared" si="1"/>
        <v>0.012446309454584803</v>
      </c>
      <c r="I51" s="13">
        <f t="shared" si="1"/>
        <v>0.010187202410297802</v>
      </c>
    </row>
    <row r="52" spans="1:9" ht="15">
      <c r="A52" s="19" t="s">
        <v>49</v>
      </c>
      <c r="B52" s="13">
        <f>EXP((LN(B36/B32)/4))-1</f>
        <v>0.019029639055927916</v>
      </c>
      <c r="C52" s="13">
        <f aca="true" t="shared" si="2" ref="C52:I52">EXP((LN(C36/C32)/4))-1</f>
        <v>0.23064317417441416</v>
      </c>
      <c r="D52" s="13">
        <f t="shared" si="2"/>
        <v>0.018491130117046728</v>
      </c>
      <c r="E52" s="13">
        <f t="shared" si="2"/>
        <v>0.4760465943665695</v>
      </c>
      <c r="F52" s="13">
        <f t="shared" si="2"/>
        <v>0.009028329417441805</v>
      </c>
      <c r="G52" s="13">
        <f t="shared" si="2"/>
        <v>0.010398847060332228</v>
      </c>
      <c r="H52" s="13">
        <f t="shared" si="2"/>
        <v>0.015464358756911212</v>
      </c>
      <c r="I52" s="13">
        <f t="shared" si="2"/>
        <v>0.016466504808059446</v>
      </c>
    </row>
    <row r="53" spans="1:9" ht="15">
      <c r="A53" s="19" t="s">
        <v>82</v>
      </c>
      <c r="B53" s="13">
        <f>EXP((LN(B44/B32)/12))-1</f>
        <v>0.020730367611738743</v>
      </c>
      <c r="C53" s="13">
        <f aca="true" t="shared" si="3" ref="C53:I53">EXP((LN(C44/C32)/12))-1</f>
        <v>0.14731989575140303</v>
      </c>
      <c r="D53" s="13">
        <f t="shared" si="3"/>
        <v>0.012155769804243155</v>
      </c>
      <c r="E53" s="13">
        <f t="shared" si="3"/>
        <v>0.23748339284352893</v>
      </c>
      <c r="F53" s="13">
        <f t="shared" si="3"/>
        <v>0.005766586067343704</v>
      </c>
      <c r="G53" s="13">
        <f t="shared" si="3"/>
        <v>0.010030805060009085</v>
      </c>
      <c r="H53" s="13">
        <f t="shared" si="3"/>
        <v>0.011693720360958615</v>
      </c>
      <c r="I53" s="13">
        <f t="shared" si="3"/>
        <v>0.014773037288915658</v>
      </c>
    </row>
    <row r="54" ht="13.5" customHeight="1">
      <c r="A54" s="18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 customHeight="1">
      <c r="A2" s="38" t="s">
        <v>87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0" ht="15.75" customHeight="1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</row>
    <row r="4" ht="13.5" customHeight="1" thickBot="1">
      <c r="A4" s="4"/>
    </row>
    <row r="5" spans="1:10" ht="27" thickBot="1">
      <c r="A5" s="5" t="s">
        <v>12</v>
      </c>
      <c r="B5" s="5" t="s">
        <v>41</v>
      </c>
      <c r="C5" s="5" t="s">
        <v>42</v>
      </c>
      <c r="D5" s="5" t="s">
        <v>35</v>
      </c>
      <c r="E5" s="5" t="s">
        <v>43</v>
      </c>
      <c r="F5" s="5" t="s">
        <v>37</v>
      </c>
      <c r="G5" s="5" t="s">
        <v>44</v>
      </c>
      <c r="H5" s="25" t="s">
        <v>81</v>
      </c>
      <c r="I5" s="5" t="s">
        <v>45</v>
      </c>
      <c r="J5" s="5" t="s">
        <v>46</v>
      </c>
    </row>
    <row r="6" spans="1:10" ht="15.75" thickBot="1">
      <c r="A6" s="6">
        <v>1990</v>
      </c>
      <c r="B6" s="7">
        <v>15097.670786915673</v>
      </c>
      <c r="C6" s="7">
        <v>1399.0225517498209</v>
      </c>
      <c r="D6" s="7">
        <v>16496.693338665493</v>
      </c>
      <c r="E6" s="7">
        <v>597.3896659780137</v>
      </c>
      <c r="F6" s="7">
        <v>0</v>
      </c>
      <c r="G6" s="7">
        <v>597.3896659780137</v>
      </c>
      <c r="H6" s="7">
        <v>0</v>
      </c>
      <c r="I6" s="7">
        <v>15899.30367268748</v>
      </c>
      <c r="J6" s="9">
        <v>62.9371963903817</v>
      </c>
    </row>
    <row r="7" spans="1:10" ht="15.75" thickBot="1">
      <c r="A7" s="6">
        <v>1991</v>
      </c>
      <c r="B7" s="7">
        <v>14442.869319673899</v>
      </c>
      <c r="C7" s="7">
        <v>1338.5262568858307</v>
      </c>
      <c r="D7" s="7">
        <v>15781.39557655973</v>
      </c>
      <c r="E7" s="7">
        <v>566.2613416639747</v>
      </c>
      <c r="F7" s="7">
        <v>0</v>
      </c>
      <c r="G7" s="7">
        <v>566.2613416639747</v>
      </c>
      <c r="H7" s="7">
        <v>0</v>
      </c>
      <c r="I7" s="7">
        <v>15215.134234895755</v>
      </c>
      <c r="J7" s="9">
        <v>65.32145676181226</v>
      </c>
    </row>
    <row r="8" spans="1:10" ht="15.75" thickBot="1">
      <c r="A8" s="6">
        <v>1992</v>
      </c>
      <c r="B8" s="7">
        <v>14468.479891514591</v>
      </c>
      <c r="C8" s="7">
        <v>1341.4714405175018</v>
      </c>
      <c r="D8" s="7">
        <v>15809.951332032093</v>
      </c>
      <c r="E8" s="7">
        <v>561.5091956523866</v>
      </c>
      <c r="F8" s="7">
        <v>0</v>
      </c>
      <c r="G8" s="7">
        <v>561.5091956523866</v>
      </c>
      <c r="H8" s="7">
        <v>0</v>
      </c>
      <c r="I8" s="7">
        <v>15248.442136379706</v>
      </c>
      <c r="J8" s="9">
        <v>65.91802989931853</v>
      </c>
    </row>
    <row r="9" spans="1:10" ht="15.75" thickBot="1">
      <c r="A9" s="6">
        <v>1993</v>
      </c>
      <c r="B9" s="7">
        <v>15374.427299235911</v>
      </c>
      <c r="C9" s="7">
        <v>1417.5832649316576</v>
      </c>
      <c r="D9" s="7">
        <v>16792.01056416757</v>
      </c>
      <c r="E9" s="7">
        <v>682.7986197226143</v>
      </c>
      <c r="F9" s="7">
        <v>0</v>
      </c>
      <c r="G9" s="7">
        <v>682.7986197226143</v>
      </c>
      <c r="H9" s="7">
        <v>0</v>
      </c>
      <c r="I9" s="7">
        <v>16109.211944444954</v>
      </c>
      <c r="J9" s="9">
        <v>62.62008794022414</v>
      </c>
    </row>
    <row r="10" spans="1:10" ht="15.75" thickBot="1">
      <c r="A10" s="6">
        <v>1994</v>
      </c>
      <c r="B10" s="7">
        <v>15083.409323752472</v>
      </c>
      <c r="C10" s="7">
        <v>1392.3465615246141</v>
      </c>
      <c r="D10" s="7">
        <v>16475.755885277085</v>
      </c>
      <c r="E10" s="7">
        <v>651.9504613468315</v>
      </c>
      <c r="F10" s="7">
        <v>0.00238296495752559</v>
      </c>
      <c r="G10" s="7">
        <v>651.952844311789</v>
      </c>
      <c r="H10" s="7">
        <v>0</v>
      </c>
      <c r="I10" s="7">
        <v>15823.803040965297</v>
      </c>
      <c r="J10" s="9">
        <v>63.56040101410754</v>
      </c>
    </row>
    <row r="11" spans="1:10" ht="15.75" thickBot="1">
      <c r="A11" s="6">
        <v>1995</v>
      </c>
      <c r="B11" s="7">
        <v>15792.180368006218</v>
      </c>
      <c r="C11" s="7">
        <v>1460.2992911974904</v>
      </c>
      <c r="D11" s="7">
        <v>17252.47965920371</v>
      </c>
      <c r="E11" s="7">
        <v>660.1779007255656</v>
      </c>
      <c r="F11" s="7">
        <v>0.00238296495752559</v>
      </c>
      <c r="G11" s="7">
        <v>660.1802836905231</v>
      </c>
      <c r="H11" s="7">
        <v>0</v>
      </c>
      <c r="I11" s="7">
        <v>16592.299375513187</v>
      </c>
      <c r="J11" s="9">
        <v>61.33833804612986</v>
      </c>
    </row>
    <row r="12" spans="1:10" ht="15.75" thickBot="1">
      <c r="A12" s="6">
        <v>1996</v>
      </c>
      <c r="B12" s="7">
        <v>16752.50747606522</v>
      </c>
      <c r="C12" s="7">
        <v>1545.1900830110615</v>
      </c>
      <c r="D12" s="7">
        <v>18297.69755907628</v>
      </c>
      <c r="E12" s="7">
        <v>745.3422065828014</v>
      </c>
      <c r="F12" s="7">
        <v>0.00238296495752559</v>
      </c>
      <c r="G12" s="7">
        <v>745.3445895477589</v>
      </c>
      <c r="H12" s="7">
        <v>0</v>
      </c>
      <c r="I12" s="7">
        <v>17552.35296952852</v>
      </c>
      <c r="J12" s="9">
        <v>59.34169710126173</v>
      </c>
    </row>
    <row r="13" spans="1:10" ht="15.75" thickBot="1">
      <c r="A13" s="6">
        <v>1997</v>
      </c>
      <c r="B13" s="7">
        <v>17072.89029153445</v>
      </c>
      <c r="C13" s="7">
        <v>1575.9898361845223</v>
      </c>
      <c r="D13" s="7">
        <v>18648.880127718974</v>
      </c>
      <c r="E13" s="7">
        <v>748.1964417879137</v>
      </c>
      <c r="F13" s="7">
        <v>0.00773463669570983</v>
      </c>
      <c r="G13" s="7">
        <v>748.2041764246094</v>
      </c>
      <c r="H13" s="7">
        <v>0</v>
      </c>
      <c r="I13" s="7">
        <v>17900.675951294364</v>
      </c>
      <c r="J13" s="9">
        <v>60.27597683901346</v>
      </c>
    </row>
    <row r="14" spans="1:10" ht="15.75" thickBot="1">
      <c r="A14" s="6">
        <v>1998</v>
      </c>
      <c r="B14" s="7">
        <v>17894.412538785848</v>
      </c>
      <c r="C14" s="7">
        <v>1661.1981677962965</v>
      </c>
      <c r="D14" s="7">
        <v>19555.610706582145</v>
      </c>
      <c r="E14" s="7">
        <v>691.27252026071</v>
      </c>
      <c r="F14" s="7">
        <v>0.017495046491980405</v>
      </c>
      <c r="G14" s="7">
        <v>691.290015307202</v>
      </c>
      <c r="H14" s="7">
        <v>0</v>
      </c>
      <c r="I14" s="7">
        <v>18864.32069127494</v>
      </c>
      <c r="J14" s="9">
        <v>55.944524665682735</v>
      </c>
    </row>
    <row r="15" spans="1:10" ht="15.75" thickBot="1">
      <c r="A15" s="6">
        <v>1999</v>
      </c>
      <c r="B15" s="7">
        <v>17780.52349365794</v>
      </c>
      <c r="C15" s="7">
        <v>1649.8776102258862</v>
      </c>
      <c r="D15" s="7">
        <v>19430.401103883825</v>
      </c>
      <c r="E15" s="7">
        <v>694.0214581110453</v>
      </c>
      <c r="F15" s="7">
        <v>0.08629114464215448</v>
      </c>
      <c r="G15" s="7">
        <v>694.1077492556874</v>
      </c>
      <c r="H15" s="7">
        <v>0</v>
      </c>
      <c r="I15" s="7">
        <v>18736.29335462814</v>
      </c>
      <c r="J15" s="9">
        <v>60.82405155730765</v>
      </c>
    </row>
    <row r="16" spans="1:10" ht="15.75" thickBot="1">
      <c r="A16" s="6">
        <v>2000</v>
      </c>
      <c r="B16" s="7">
        <v>17928.512779192883</v>
      </c>
      <c r="C16" s="7">
        <v>1671.4029173655117</v>
      </c>
      <c r="D16" s="7">
        <v>19599.915696558393</v>
      </c>
      <c r="E16" s="7">
        <v>619.9414037455653</v>
      </c>
      <c r="F16" s="7">
        <v>0.24524816232820842</v>
      </c>
      <c r="G16" s="7">
        <v>620.1866519078934</v>
      </c>
      <c r="H16" s="7">
        <v>0</v>
      </c>
      <c r="I16" s="7">
        <v>18979.7290446505</v>
      </c>
      <c r="J16" s="9">
        <v>60.87932130493625</v>
      </c>
    </row>
    <row r="17" spans="1:10" ht="15.75" thickBot="1">
      <c r="A17" s="6">
        <v>2001</v>
      </c>
      <c r="B17" s="7">
        <v>16928.459517149484</v>
      </c>
      <c r="C17" s="7">
        <v>1573.2847872645823</v>
      </c>
      <c r="D17" s="7">
        <v>18501.744304414067</v>
      </c>
      <c r="E17" s="7">
        <v>631.2746572860066</v>
      </c>
      <c r="F17" s="7">
        <v>0.385847021060156</v>
      </c>
      <c r="G17" s="7">
        <v>631.6605043070667</v>
      </c>
      <c r="H17" s="7">
        <v>0</v>
      </c>
      <c r="I17" s="7">
        <v>17870.083800107</v>
      </c>
      <c r="J17" s="9">
        <v>61.53868617887484</v>
      </c>
    </row>
    <row r="18" spans="1:10" ht="15.75" thickBot="1">
      <c r="A18" s="6">
        <v>2002</v>
      </c>
      <c r="B18" s="7">
        <v>17872.54390467804</v>
      </c>
      <c r="C18" s="7">
        <v>1661.5687312219773</v>
      </c>
      <c r="D18" s="7">
        <v>19534.11263590002</v>
      </c>
      <c r="E18" s="7">
        <v>663.7020401688835</v>
      </c>
      <c r="F18" s="7">
        <v>1.8990995286452217</v>
      </c>
      <c r="G18" s="7">
        <v>665.6011396975288</v>
      </c>
      <c r="H18" s="7">
        <v>0</v>
      </c>
      <c r="I18" s="7">
        <v>18868.511496202493</v>
      </c>
      <c r="J18" s="9">
        <v>58.369133152803876</v>
      </c>
    </row>
    <row r="19" spans="1:10" ht="15.75" thickBot="1">
      <c r="A19" s="6">
        <v>2003</v>
      </c>
      <c r="B19" s="7">
        <v>17815.30139092721</v>
      </c>
      <c r="C19" s="7">
        <v>1651.6935250400486</v>
      </c>
      <c r="D19" s="7">
        <v>19466.994915967258</v>
      </c>
      <c r="E19" s="7">
        <v>705.3221486163777</v>
      </c>
      <c r="F19" s="7">
        <v>4.842726628554803</v>
      </c>
      <c r="G19" s="7">
        <v>710.1648752449325</v>
      </c>
      <c r="H19" s="7">
        <v>0</v>
      </c>
      <c r="I19" s="7">
        <v>18756.830040722325</v>
      </c>
      <c r="J19" s="9">
        <v>58.88094181535035</v>
      </c>
    </row>
    <row r="20" spans="1:10" ht="15.75" thickBot="1">
      <c r="A20" s="6">
        <v>2004</v>
      </c>
      <c r="B20" s="7">
        <v>18071.256730017856</v>
      </c>
      <c r="C20" s="7">
        <v>1673.804098384741</v>
      </c>
      <c r="D20" s="7">
        <v>19745.0608284026</v>
      </c>
      <c r="E20" s="7">
        <v>722.9355122698214</v>
      </c>
      <c r="F20" s="7">
        <v>15.240646965834758</v>
      </c>
      <c r="G20" s="7">
        <v>738.1761592356562</v>
      </c>
      <c r="H20" s="7">
        <v>0</v>
      </c>
      <c r="I20" s="7">
        <v>19006.884669166942</v>
      </c>
      <c r="J20" s="9">
        <v>60.28271651861537</v>
      </c>
    </row>
    <row r="21" spans="1:10" ht="15.75" thickBot="1">
      <c r="A21" s="6">
        <v>2005</v>
      </c>
      <c r="B21" s="7">
        <v>18658.090039733695</v>
      </c>
      <c r="C21" s="7">
        <v>1728.6657826202265</v>
      </c>
      <c r="D21" s="7">
        <v>20386.755822353924</v>
      </c>
      <c r="E21" s="7">
        <v>736.9540328294146</v>
      </c>
      <c r="F21" s="7">
        <v>22.471062560375774</v>
      </c>
      <c r="G21" s="7">
        <v>759.4250953897904</v>
      </c>
      <c r="H21" s="7">
        <v>0</v>
      </c>
      <c r="I21" s="7">
        <v>19627.330726964134</v>
      </c>
      <c r="J21" s="9">
        <v>59.0760584427897</v>
      </c>
    </row>
    <row r="22" spans="1:10" ht="15.75" thickBot="1">
      <c r="A22" s="6">
        <v>2006</v>
      </c>
      <c r="B22" s="7">
        <v>21576.570913350522</v>
      </c>
      <c r="C22" s="7">
        <v>2008.417481997036</v>
      </c>
      <c r="D22" s="7">
        <v>23584.98839534756</v>
      </c>
      <c r="E22" s="7">
        <v>758.6978978951429</v>
      </c>
      <c r="F22" s="7">
        <v>35.169933206223305</v>
      </c>
      <c r="G22" s="7">
        <v>793.8678311013662</v>
      </c>
      <c r="H22" s="7">
        <v>0</v>
      </c>
      <c r="I22" s="7">
        <v>22791.12056424619</v>
      </c>
      <c r="J22" s="9">
        <v>52.25839493212337</v>
      </c>
    </row>
    <row r="23" spans="1:10" ht="15.75" thickBot="1">
      <c r="A23" s="6">
        <v>2007</v>
      </c>
      <c r="B23" s="7">
        <v>20165.529486230214</v>
      </c>
      <c r="C23" s="7">
        <v>1869.967705845337</v>
      </c>
      <c r="D23" s="7">
        <v>22035.497192075552</v>
      </c>
      <c r="E23" s="7">
        <v>751.8546966150006</v>
      </c>
      <c r="F23" s="7">
        <v>58.28898728047734</v>
      </c>
      <c r="G23" s="7">
        <v>810.143683895478</v>
      </c>
      <c r="H23" s="7">
        <v>0</v>
      </c>
      <c r="I23" s="7">
        <v>21225.353508180076</v>
      </c>
      <c r="J23" s="9">
        <v>57.82719673276494</v>
      </c>
    </row>
    <row r="24" spans="1:10" ht="15.75" thickBot="1">
      <c r="A24" s="6">
        <v>2008</v>
      </c>
      <c r="B24" s="7">
        <v>20759.19384812838</v>
      </c>
      <c r="C24" s="7">
        <v>1919.1262379725072</v>
      </c>
      <c r="D24" s="7">
        <v>22678.320086100888</v>
      </c>
      <c r="E24" s="7">
        <v>811.4884223875235</v>
      </c>
      <c r="F24" s="7">
        <v>85.53063240436583</v>
      </c>
      <c r="G24" s="7">
        <v>897.0190547918894</v>
      </c>
      <c r="H24" s="7">
        <v>0</v>
      </c>
      <c r="I24" s="7">
        <v>21781.301031308998</v>
      </c>
      <c r="J24" s="9">
        <v>55.958705137753086</v>
      </c>
    </row>
    <row r="25" spans="1:10" ht="15.75" thickBot="1">
      <c r="A25" s="6">
        <v>2009</v>
      </c>
      <c r="B25" s="7">
        <v>18654.546137675923</v>
      </c>
      <c r="C25" s="7">
        <v>1713.3154899013991</v>
      </c>
      <c r="D25" s="7">
        <v>20367.861627577324</v>
      </c>
      <c r="E25" s="7">
        <v>787.9362406928987</v>
      </c>
      <c r="F25" s="7">
        <v>126.19539303940293</v>
      </c>
      <c r="G25" s="7">
        <v>914.1316337323016</v>
      </c>
      <c r="H25" s="7">
        <v>0</v>
      </c>
      <c r="I25" s="7">
        <v>19453.72999384502</v>
      </c>
      <c r="J25" s="9">
        <v>61.44168673512507</v>
      </c>
    </row>
    <row r="26" spans="1:10" ht="15.75" thickBot="1">
      <c r="A26" s="6">
        <v>2010</v>
      </c>
      <c r="B26" s="7">
        <v>20157.24970281631</v>
      </c>
      <c r="C26" s="7">
        <v>1853.7481346179948</v>
      </c>
      <c r="D26" s="7">
        <v>22010.997837434305</v>
      </c>
      <c r="E26" s="7">
        <v>804.438630078388</v>
      </c>
      <c r="F26" s="7">
        <v>164.63734491186935</v>
      </c>
      <c r="G26" s="7">
        <v>969.0759749902574</v>
      </c>
      <c r="H26" s="7">
        <v>0</v>
      </c>
      <c r="I26" s="7">
        <v>21041.921862444047</v>
      </c>
      <c r="J26" s="9">
        <v>56.08480762311894</v>
      </c>
    </row>
    <row r="27" spans="1:10" ht="15.75" thickBot="1">
      <c r="A27" s="6">
        <v>2011</v>
      </c>
      <c r="B27" s="7">
        <v>18477.615030833127</v>
      </c>
      <c r="C27" s="7">
        <v>1687.4760890328278</v>
      </c>
      <c r="D27" s="7">
        <v>20165.091119865956</v>
      </c>
      <c r="E27" s="7">
        <v>822.6562202914453</v>
      </c>
      <c r="F27" s="7">
        <v>180.92988256271371</v>
      </c>
      <c r="G27" s="7">
        <v>1003.586102854159</v>
      </c>
      <c r="H27" s="7">
        <v>0</v>
      </c>
      <c r="I27" s="7">
        <v>19161.505017011797</v>
      </c>
      <c r="J27" s="9">
        <v>61.94085243051799</v>
      </c>
    </row>
    <row r="28" spans="1:10" ht="15.75" thickBot="1">
      <c r="A28" s="6">
        <v>2012</v>
      </c>
      <c r="B28" s="7">
        <v>19421.81586558722</v>
      </c>
      <c r="C28" s="7">
        <v>1772.64287441814</v>
      </c>
      <c r="D28" s="7">
        <v>21194.45874000536</v>
      </c>
      <c r="E28" s="7">
        <v>824.573660220966</v>
      </c>
      <c r="F28" s="7">
        <v>245.2051806314886</v>
      </c>
      <c r="G28" s="7">
        <v>1069.7788408524546</v>
      </c>
      <c r="H28" s="7">
        <v>0</v>
      </c>
      <c r="I28" s="7">
        <v>20124.679899152907</v>
      </c>
      <c r="J28" s="9">
        <v>59.99332441533855</v>
      </c>
    </row>
    <row r="29" spans="1:10" ht="15.75" thickBot="1">
      <c r="A29" s="6">
        <v>2013</v>
      </c>
      <c r="B29" s="7">
        <v>20249.76243679105</v>
      </c>
      <c r="C29" s="7">
        <v>1847.28297452135</v>
      </c>
      <c r="D29" s="7">
        <v>22097.0454113124</v>
      </c>
      <c r="E29" s="7">
        <v>804.4627257953857</v>
      </c>
      <c r="F29" s="7">
        <v>323.77711818656786</v>
      </c>
      <c r="G29" s="7">
        <v>1128.2398439819535</v>
      </c>
      <c r="H29" s="7">
        <v>0</v>
      </c>
      <c r="I29" s="7">
        <v>20968.805567330444</v>
      </c>
      <c r="J29" s="9">
        <v>57.65013817376353</v>
      </c>
    </row>
    <row r="30" spans="1:10" ht="15.75" thickBot="1">
      <c r="A30" s="6">
        <v>2014</v>
      </c>
      <c r="B30" s="7">
        <v>19403.517320748913</v>
      </c>
      <c r="C30" s="7">
        <v>1749.7904357520067</v>
      </c>
      <c r="D30" s="7">
        <v>21153.30775650092</v>
      </c>
      <c r="E30" s="7">
        <v>851.596477825653</v>
      </c>
      <c r="F30" s="7">
        <v>435.47596938574344</v>
      </c>
      <c r="G30" s="7">
        <v>1287.0724472113964</v>
      </c>
      <c r="H30" s="7">
        <v>60.1</v>
      </c>
      <c r="I30" s="7">
        <v>19806.135309289522</v>
      </c>
      <c r="J30" s="9">
        <v>60.50478793300181</v>
      </c>
    </row>
    <row r="31" spans="1:10" ht="15.75" thickBot="1">
      <c r="A31" s="6">
        <v>2015</v>
      </c>
      <c r="B31" s="7">
        <v>20416.140011406278</v>
      </c>
      <c r="C31" s="7">
        <v>1823.8501391530933</v>
      </c>
      <c r="D31" s="7">
        <v>22239.99015055937</v>
      </c>
      <c r="E31" s="7">
        <v>935.0669936286521</v>
      </c>
      <c r="F31" s="7">
        <v>601.1260473216918</v>
      </c>
      <c r="G31" s="7">
        <v>1536.1930409503439</v>
      </c>
      <c r="H31" s="7">
        <v>83</v>
      </c>
      <c r="I31" s="7">
        <v>20620.797109609026</v>
      </c>
      <c r="J31" s="9">
        <v>57.57623444372938</v>
      </c>
    </row>
    <row r="32" spans="1:10" ht="15.75" thickBot="1">
      <c r="A32" s="6">
        <v>2016</v>
      </c>
      <c r="B32" s="7">
        <v>21085.022194521836</v>
      </c>
      <c r="C32" s="7">
        <v>1871.3760932586338</v>
      </c>
      <c r="D32" s="7">
        <v>22956.39828778047</v>
      </c>
      <c r="E32" s="7">
        <v>950.0429555947294</v>
      </c>
      <c r="F32" s="7">
        <v>765.0739787233331</v>
      </c>
      <c r="G32" s="7">
        <v>1715.1169343180625</v>
      </c>
      <c r="H32" s="7">
        <v>47.5</v>
      </c>
      <c r="I32" s="7">
        <v>21193.781353462407</v>
      </c>
      <c r="J32" s="9">
        <v>54.78644748390145</v>
      </c>
    </row>
    <row r="33" spans="1:10" ht="15.75" thickBot="1">
      <c r="A33" s="6">
        <v>2017</v>
      </c>
      <c r="B33" s="7">
        <v>21609.406964678532</v>
      </c>
      <c r="C33" s="7">
        <v>1882.892611973232</v>
      </c>
      <c r="D33" s="7">
        <v>23492.299576651763</v>
      </c>
      <c r="E33" s="7">
        <v>1078.7887442249616</v>
      </c>
      <c r="F33" s="7">
        <v>972.1257792690027</v>
      </c>
      <c r="G33" s="7">
        <v>2050.914523493964</v>
      </c>
      <c r="H33" s="7">
        <v>69</v>
      </c>
      <c r="I33" s="7">
        <v>21372.3850531578</v>
      </c>
      <c r="J33" s="9">
        <v>54.279539184806</v>
      </c>
    </row>
    <row r="34" spans="1:10" ht="15.75" thickBot="1">
      <c r="A34" s="6">
        <v>2018</v>
      </c>
      <c r="B34" s="7">
        <v>21827.647889450138</v>
      </c>
      <c r="C34" s="7">
        <v>1873.0448093781151</v>
      </c>
      <c r="D34" s="7">
        <v>23700.692698828254</v>
      </c>
      <c r="E34" s="7">
        <v>1124.7060162975288</v>
      </c>
      <c r="F34" s="7">
        <v>1174.701901497061</v>
      </c>
      <c r="G34" s="7">
        <v>2299.4079177945896</v>
      </c>
      <c r="H34" s="7">
        <v>94</v>
      </c>
      <c r="I34" s="7">
        <v>21307.284781033664</v>
      </c>
      <c r="J34" s="9">
        <v>54.624459541592735</v>
      </c>
    </row>
    <row r="35" spans="1:10" ht="15.75" thickBot="1">
      <c r="A35" s="6">
        <v>2019</v>
      </c>
      <c r="B35" s="7">
        <v>22144.896148544412</v>
      </c>
      <c r="C35" s="7">
        <v>1879.4249587742686</v>
      </c>
      <c r="D35" s="7">
        <v>24024.32110731868</v>
      </c>
      <c r="E35" s="7">
        <v>1166.245233056777</v>
      </c>
      <c r="F35" s="7">
        <v>1310.9936240776858</v>
      </c>
      <c r="G35" s="7">
        <v>2477.2388571344627</v>
      </c>
      <c r="H35" s="7">
        <v>107</v>
      </c>
      <c r="I35" s="7">
        <v>21440.08225018422</v>
      </c>
      <c r="J35" s="9">
        <v>54.75037687135385</v>
      </c>
    </row>
    <row r="36" spans="1:10" ht="15.75" thickBot="1">
      <c r="A36" s="6">
        <v>2020</v>
      </c>
      <c r="B36" s="7">
        <v>22508.489474474038</v>
      </c>
      <c r="C36" s="7">
        <v>1890.8202835655338</v>
      </c>
      <c r="D36" s="7">
        <v>24399.30975803957</v>
      </c>
      <c r="E36" s="7">
        <v>1207.2427005102206</v>
      </c>
      <c r="F36" s="7">
        <v>1439.8187769416431</v>
      </c>
      <c r="G36" s="7">
        <v>2647.0614774518635</v>
      </c>
      <c r="H36" s="7">
        <v>117</v>
      </c>
      <c r="I36" s="7">
        <v>21635.248280587704</v>
      </c>
      <c r="J36" s="9">
        <v>54.80570114170142</v>
      </c>
    </row>
    <row r="37" spans="1:10" ht="15.75" thickBot="1">
      <c r="A37" s="6">
        <v>2021</v>
      </c>
      <c r="B37" s="7">
        <v>22892.96646139272</v>
      </c>
      <c r="C37" s="7">
        <v>1904.1803156619906</v>
      </c>
      <c r="D37" s="7">
        <v>24797.14677705471</v>
      </c>
      <c r="E37" s="7">
        <v>1246.4716665948974</v>
      </c>
      <c r="F37" s="7">
        <v>1568.3529154100547</v>
      </c>
      <c r="G37" s="7">
        <v>2814.8245820049524</v>
      </c>
      <c r="H37" s="7">
        <v>134</v>
      </c>
      <c r="I37" s="7">
        <v>21848.322195049757</v>
      </c>
      <c r="J37" s="9">
        <v>54.90645736096534</v>
      </c>
    </row>
    <row r="38" spans="1:10" ht="15.75" thickBot="1">
      <c r="A38" s="6">
        <v>2022</v>
      </c>
      <c r="B38" s="7">
        <v>23274.051104731618</v>
      </c>
      <c r="C38" s="7">
        <v>1917.140494234472</v>
      </c>
      <c r="D38" s="7">
        <v>25191.19159896609</v>
      </c>
      <c r="E38" s="7">
        <v>1284.407084943348</v>
      </c>
      <c r="F38" s="7">
        <v>1696.4903407207787</v>
      </c>
      <c r="G38" s="7">
        <v>2980.897425664127</v>
      </c>
      <c r="H38" s="7">
        <v>144</v>
      </c>
      <c r="I38" s="7">
        <v>22066.29417330196</v>
      </c>
      <c r="J38" s="9">
        <v>54.992679542675205</v>
      </c>
    </row>
    <row r="39" spans="1:10" ht="15.75" thickBot="1">
      <c r="A39" s="6">
        <v>2023</v>
      </c>
      <c r="B39" s="7">
        <v>23661.31068491257</v>
      </c>
      <c r="C39" s="7">
        <v>1930.7189766961112</v>
      </c>
      <c r="D39" s="7">
        <v>25592.02966160868</v>
      </c>
      <c r="E39" s="7">
        <v>1320.3041070210584</v>
      </c>
      <c r="F39" s="7">
        <v>1823.863106830981</v>
      </c>
      <c r="G39" s="7">
        <v>3144.1672138520394</v>
      </c>
      <c r="H39" s="7">
        <v>156</v>
      </c>
      <c r="I39" s="7">
        <v>22291.862447756645</v>
      </c>
      <c r="J39" s="9">
        <v>55.09204423960818</v>
      </c>
    </row>
    <row r="40" spans="1:10" ht="15.75" thickBot="1">
      <c r="A40" s="6">
        <v>2024</v>
      </c>
      <c r="B40" s="7">
        <v>23989.989955544956</v>
      </c>
      <c r="C40" s="7">
        <v>1938.8126421933648</v>
      </c>
      <c r="D40" s="7">
        <v>25928.802597738322</v>
      </c>
      <c r="E40" s="7">
        <v>1354.2887591871752</v>
      </c>
      <c r="F40" s="7">
        <v>1950.123581644355</v>
      </c>
      <c r="G40" s="7">
        <v>3304.41234083153</v>
      </c>
      <c r="H40" s="7">
        <v>170</v>
      </c>
      <c r="I40" s="7">
        <v>22454.39025690679</v>
      </c>
      <c r="J40" s="9">
        <v>55.16684315078524</v>
      </c>
    </row>
    <row r="41" spans="1:10" ht="15.75" thickBot="1">
      <c r="A41" s="6">
        <v>2025</v>
      </c>
      <c r="B41" s="7">
        <v>24239.276283133102</v>
      </c>
      <c r="C41" s="7">
        <v>1939.721747958448</v>
      </c>
      <c r="D41" s="7">
        <v>26178.99803109155</v>
      </c>
      <c r="E41" s="7">
        <v>1387.0920612966027</v>
      </c>
      <c r="F41" s="7">
        <v>2072.4249378607656</v>
      </c>
      <c r="G41" s="7">
        <v>3459.5169991573684</v>
      </c>
      <c r="H41" s="7">
        <v>181</v>
      </c>
      <c r="I41" s="7">
        <v>22538.481031934178</v>
      </c>
      <c r="J41" s="9">
        <v>55.22486530656801</v>
      </c>
    </row>
    <row r="42" spans="1:10" ht="15.75" thickBot="1">
      <c r="A42" s="6">
        <v>2026</v>
      </c>
      <c r="B42" s="7">
        <v>24559.438817181785</v>
      </c>
      <c r="C42" s="7">
        <v>1947.2771897972461</v>
      </c>
      <c r="D42" s="7">
        <v>26506.71600697903</v>
      </c>
      <c r="E42" s="7">
        <v>1420.1840947779772</v>
      </c>
      <c r="F42" s="7">
        <v>2192.891696642821</v>
      </c>
      <c r="G42" s="7">
        <v>3613.075791420798</v>
      </c>
      <c r="H42" s="7">
        <v>193</v>
      </c>
      <c r="I42" s="7">
        <v>22700.64021555823</v>
      </c>
      <c r="J42" s="9">
        <v>55.263521383108696</v>
      </c>
    </row>
    <row r="43" spans="1:10" ht="15.75" thickBot="1">
      <c r="A43" s="6">
        <v>2027</v>
      </c>
      <c r="B43" s="7">
        <v>24864.391747047957</v>
      </c>
      <c r="C43" s="7">
        <v>1952.1748242757312</v>
      </c>
      <c r="D43" s="7">
        <v>26816.56657132369</v>
      </c>
      <c r="E43" s="7">
        <v>1453.155477932941</v>
      </c>
      <c r="F43" s="7">
        <v>2315.208917121843</v>
      </c>
      <c r="G43" s="7">
        <v>3768.364395054784</v>
      </c>
      <c r="H43" s="7">
        <v>206</v>
      </c>
      <c r="I43" s="7">
        <v>22842.202176268904</v>
      </c>
      <c r="J43" s="9">
        <v>55.31738126506412</v>
      </c>
    </row>
    <row r="44" spans="1:11" ht="15.75" thickBot="1">
      <c r="A44" s="6">
        <v>2028</v>
      </c>
      <c r="B44" s="7">
        <v>25142.073721832785</v>
      </c>
      <c r="C44" s="7">
        <v>1953.7733816502287</v>
      </c>
      <c r="D44" s="7">
        <v>27095.847103483015</v>
      </c>
      <c r="E44" s="7">
        <v>1486.0159234916111</v>
      </c>
      <c r="F44" s="7">
        <v>2433.2292850864237</v>
      </c>
      <c r="G44" s="7">
        <v>3919.245208578035</v>
      </c>
      <c r="H44" s="7">
        <v>206</v>
      </c>
      <c r="I44" s="7">
        <v>22970.60189490498</v>
      </c>
      <c r="J44" s="9">
        <v>55.32774132881927</v>
      </c>
      <c r="K44" s="1" t="s">
        <v>0</v>
      </c>
    </row>
    <row r="45" spans="1:10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3.5" customHeight="1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</row>
    <row r="47" ht="13.5" customHeight="1">
      <c r="A47" s="4"/>
    </row>
    <row r="48" spans="1:10" ht="15.75">
      <c r="A48" s="30" t="s">
        <v>25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">
      <c r="A49" s="8" t="s">
        <v>26</v>
      </c>
      <c r="B49" s="13">
        <f>EXP((LN(B16/B6)/10))-1</f>
        <v>0.017333700721917422</v>
      </c>
      <c r="C49" s="13">
        <f aca="true" t="shared" si="0" ref="C49:J49">EXP((LN(C16/C6)/10))-1</f>
        <v>0.017948118677447056</v>
      </c>
      <c r="D49" s="13">
        <f t="shared" si="0"/>
        <v>0.0173859369697269</v>
      </c>
      <c r="E49" s="13">
        <f t="shared" si="0"/>
        <v>0.003712409603284561</v>
      </c>
      <c r="F49" s="14" t="s">
        <v>67</v>
      </c>
      <c r="G49" s="13">
        <f t="shared" si="0"/>
        <v>0.0037521092930308253</v>
      </c>
      <c r="H49" s="14" t="s">
        <v>67</v>
      </c>
      <c r="I49" s="13">
        <f t="shared" si="0"/>
        <v>0.017867365467030716</v>
      </c>
      <c r="J49" s="13">
        <f t="shared" si="0"/>
        <v>-0.0033188584801472354</v>
      </c>
    </row>
    <row r="50" spans="1:10" ht="15">
      <c r="A50" s="8" t="s">
        <v>48</v>
      </c>
      <c r="B50" s="13">
        <f>EXP((LN(B32/B16)/16))-1</f>
        <v>0.010187202410297802</v>
      </c>
      <c r="C50" s="13">
        <f aca="true" t="shared" si="1" ref="C50:J50">EXP((LN(C32/C16)/16))-1</f>
        <v>0.007088171440222002</v>
      </c>
      <c r="D50" s="13">
        <f t="shared" si="1"/>
        <v>0.009928427084836766</v>
      </c>
      <c r="E50" s="13">
        <f t="shared" si="1"/>
        <v>0.027039241223230093</v>
      </c>
      <c r="F50" s="13">
        <f t="shared" si="1"/>
        <v>0.6534120725096624</v>
      </c>
      <c r="G50" s="13">
        <f t="shared" si="1"/>
        <v>0.06564047515318183</v>
      </c>
      <c r="H50" s="14" t="s">
        <v>67</v>
      </c>
      <c r="I50" s="13">
        <f t="shared" si="1"/>
        <v>0.006919850347374412</v>
      </c>
      <c r="J50" s="13">
        <f t="shared" si="1"/>
        <v>-0.006568998593589392</v>
      </c>
    </row>
    <row r="51" spans="1:10" ht="15">
      <c r="A51" s="8" t="s">
        <v>49</v>
      </c>
      <c r="B51" s="13">
        <f>EXP((LN(B36/B32)/4))-1</f>
        <v>0.016466504808059446</v>
      </c>
      <c r="C51" s="13">
        <f aca="true" t="shared" si="2" ref="C51:J51">EXP((LN(C36/C32)/4))-1</f>
        <v>0.0025875189625497175</v>
      </c>
      <c r="D51" s="13">
        <f t="shared" si="2"/>
        <v>0.01535625218529435</v>
      </c>
      <c r="E51" s="13">
        <f t="shared" si="2"/>
        <v>0.06172693838339027</v>
      </c>
      <c r="F51" s="13">
        <f t="shared" si="2"/>
        <v>0.17125403603425338</v>
      </c>
      <c r="G51" s="13">
        <f t="shared" si="2"/>
        <v>0.11459623882318848</v>
      </c>
      <c r="H51" s="13">
        <f t="shared" si="2"/>
        <v>0.2527749563835442</v>
      </c>
      <c r="I51" s="13">
        <f t="shared" si="2"/>
        <v>0.005167315567432329</v>
      </c>
      <c r="J51" s="13">
        <f t="shared" si="2"/>
        <v>8.784618199086935E-05</v>
      </c>
    </row>
    <row r="52" spans="1:10" ht="15">
      <c r="A52" s="8" t="s">
        <v>82</v>
      </c>
      <c r="B52" s="13">
        <f>EXP((LN(B44/B32)/12))-1</f>
        <v>0.014773037288915658</v>
      </c>
      <c r="C52" s="13">
        <f aca="true" t="shared" si="3" ref="C52:J52">EXP((LN(C44/C32)/12))-1</f>
        <v>0.0035971652644850582</v>
      </c>
      <c r="D52" s="13">
        <f t="shared" si="3"/>
        <v>0.013911187676390435</v>
      </c>
      <c r="E52" s="13">
        <f t="shared" si="3"/>
        <v>0.03798246867250121</v>
      </c>
      <c r="F52" s="13">
        <f t="shared" si="3"/>
        <v>0.10121799680174459</v>
      </c>
      <c r="G52" s="13">
        <f t="shared" si="3"/>
        <v>0.07129495181636258</v>
      </c>
      <c r="H52" s="13">
        <f t="shared" si="3"/>
        <v>0.13005036758211364</v>
      </c>
      <c r="I52" s="13">
        <f t="shared" si="3"/>
        <v>0.00673150656021182</v>
      </c>
      <c r="J52" s="13">
        <f t="shared" si="3"/>
        <v>0.0008196340147574865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1" t="s">
        <v>50</v>
      </c>
      <c r="B1" s="31"/>
      <c r="C1" s="31"/>
      <c r="D1" s="31"/>
      <c r="E1" s="31"/>
      <c r="F1" s="31"/>
    </row>
    <row r="2" spans="1:9" ht="15.75" customHeight="1">
      <c r="A2" s="38" t="s">
        <v>87</v>
      </c>
      <c r="B2" s="31"/>
      <c r="C2" s="31"/>
      <c r="D2" s="31"/>
      <c r="E2" s="31"/>
      <c r="F2" s="31"/>
      <c r="G2" s="31"/>
      <c r="H2" s="31"/>
      <c r="I2" s="31"/>
    </row>
    <row r="3" spans="1:6" ht="15.75" customHeight="1">
      <c r="A3" s="31" t="s">
        <v>51</v>
      </c>
      <c r="B3" s="31"/>
      <c r="C3" s="31"/>
      <c r="D3" s="31"/>
      <c r="E3" s="31"/>
      <c r="F3" s="31"/>
    </row>
    <row r="4" ht="13.5" customHeight="1" thickBot="1">
      <c r="A4" s="4"/>
    </row>
    <row r="5" spans="1:5" ht="27" thickBot="1">
      <c r="A5" s="5" t="s">
        <v>12</v>
      </c>
      <c r="B5" s="5" t="s">
        <v>52</v>
      </c>
      <c r="C5" s="5" t="s">
        <v>53</v>
      </c>
      <c r="D5" s="5" t="s">
        <v>54</v>
      </c>
      <c r="E5" s="5" t="s">
        <v>55</v>
      </c>
    </row>
    <row r="6" spans="1:8" ht="15.75" thickBot="1">
      <c r="A6" s="6">
        <v>2016</v>
      </c>
      <c r="B6" s="7">
        <f>'Form 1.4'!I32</f>
        <v>21193.781353462407</v>
      </c>
      <c r="C6" s="11">
        <v>22139.570363323164</v>
      </c>
      <c r="D6" s="11">
        <v>22593.464144437778</v>
      </c>
      <c r="E6" s="11">
        <v>22902.769260658</v>
      </c>
      <c r="F6" s="26"/>
      <c r="G6" s="26"/>
      <c r="H6" s="26"/>
    </row>
    <row r="7" spans="1:8" ht="15.75" thickBot="1">
      <c r="A7" s="6">
        <v>2017</v>
      </c>
      <c r="B7" s="7">
        <f>'Form 1.4'!I33</f>
        <v>21372.3850531578</v>
      </c>
      <c r="C7" s="11">
        <v>22322.051631881204</v>
      </c>
      <c r="D7" s="11">
        <v>22789.259426250064</v>
      </c>
      <c r="E7" s="11">
        <v>23092.429776351546</v>
      </c>
      <c r="F7" s="26"/>
      <c r="G7" s="26"/>
      <c r="H7" s="26"/>
    </row>
    <row r="8" spans="1:8" ht="15.75" thickBot="1">
      <c r="A8" s="6">
        <v>2018</v>
      </c>
      <c r="B8" s="7">
        <f>'Form 1.4'!I34</f>
        <v>21307.284781033664</v>
      </c>
      <c r="C8" s="11">
        <v>22256.140601625848</v>
      </c>
      <c r="D8" s="11">
        <v>22715.474731686063</v>
      </c>
      <c r="E8" s="11">
        <v>23027.45209239574</v>
      </c>
      <c r="F8" s="26"/>
      <c r="G8" s="26"/>
      <c r="H8" s="26"/>
    </row>
    <row r="9" spans="1:8" ht="15.75" thickBot="1">
      <c r="A9" s="6">
        <v>2019</v>
      </c>
      <c r="B9" s="7">
        <f>'Form 1.4'!I35</f>
        <v>21440.08225018422</v>
      </c>
      <c r="C9" s="11">
        <v>22394.144645646913</v>
      </c>
      <c r="D9" s="11">
        <v>22856.361490432013</v>
      </c>
      <c r="E9" s="11">
        <v>23166.990326430394</v>
      </c>
      <c r="F9" s="26"/>
      <c r="G9" s="26"/>
      <c r="H9" s="26"/>
    </row>
    <row r="10" spans="1:8" ht="15.75" thickBot="1">
      <c r="A10" s="6">
        <v>2020</v>
      </c>
      <c r="B10" s="7">
        <f>'Form 1.4'!I36</f>
        <v>21635.248280587704</v>
      </c>
      <c r="C10" s="11">
        <v>22597.010288679634</v>
      </c>
      <c r="D10" s="11">
        <v>23064.25806607365</v>
      </c>
      <c r="E10" s="11">
        <v>23380.601627875854</v>
      </c>
      <c r="F10" s="26"/>
      <c r="G10" s="26"/>
      <c r="H10" s="26"/>
    </row>
    <row r="11" spans="1:8" ht="15.75" thickBot="1">
      <c r="A11" s="6">
        <v>2021</v>
      </c>
      <c r="B11" s="7">
        <f>'Form 1.4'!I37</f>
        <v>21848.322195049757</v>
      </c>
      <c r="C11" s="11">
        <v>22819.52293036748</v>
      </c>
      <c r="D11" s="11">
        <v>23290.827596752133</v>
      </c>
      <c r="E11" s="11">
        <v>23605.898085042423</v>
      </c>
      <c r="F11" s="26"/>
      <c r="G11" s="26"/>
      <c r="H11" s="26"/>
    </row>
    <row r="12" spans="1:8" ht="15.75" thickBot="1">
      <c r="A12" s="6">
        <v>2022</v>
      </c>
      <c r="B12" s="7">
        <f>'Form 1.4'!I38</f>
        <v>22066.29417330196</v>
      </c>
      <c r="C12" s="11">
        <v>23046.981292029148</v>
      </c>
      <c r="D12" s="11">
        <v>23519.356712265522</v>
      </c>
      <c r="E12" s="11">
        <v>23841.50663625391</v>
      </c>
      <c r="F12" s="26"/>
      <c r="G12" s="26"/>
      <c r="H12" s="26"/>
    </row>
    <row r="13" spans="1:8" ht="15.75" thickBot="1">
      <c r="A13" s="6">
        <v>2023</v>
      </c>
      <c r="B13" s="7">
        <f>'Form 1.4'!I39</f>
        <v>22291.862447756645</v>
      </c>
      <c r="C13" s="11">
        <v>23284.207241531916</v>
      </c>
      <c r="D13" s="11">
        <v>23760.910529790726</v>
      </c>
      <c r="E13" s="11">
        <v>24086.290764943373</v>
      </c>
      <c r="F13" s="26"/>
      <c r="G13" s="26"/>
      <c r="H13" s="26"/>
    </row>
    <row r="14" spans="1:8" ht="15.75" thickBot="1">
      <c r="A14" s="6">
        <v>2024</v>
      </c>
      <c r="B14" s="7">
        <f>'Form 1.4'!I40</f>
        <v>22454.39025690679</v>
      </c>
      <c r="C14" s="11">
        <v>23452.64080433674</v>
      </c>
      <c r="D14" s="11">
        <v>23933.683485517802</v>
      </c>
      <c r="E14" s="11">
        <v>24260.352825598082</v>
      </c>
      <c r="F14" s="26"/>
      <c r="G14" s="26"/>
      <c r="H14" s="26"/>
    </row>
    <row r="15" spans="1:8" ht="15.75" thickBot="1">
      <c r="A15" s="6">
        <v>2025</v>
      </c>
      <c r="B15" s="7">
        <f>'Form 1.4'!I41</f>
        <v>22538.481031934178</v>
      </c>
      <c r="C15" s="11">
        <v>23540.92608406057</v>
      </c>
      <c r="D15" s="11">
        <v>24025.507654832454</v>
      </c>
      <c r="E15" s="11">
        <v>24353.540010825865</v>
      </c>
      <c r="F15" s="26"/>
      <c r="G15" s="26"/>
      <c r="H15" s="26"/>
    </row>
    <row r="16" spans="1:8" ht="15.75" thickBot="1">
      <c r="A16" s="6">
        <v>2026</v>
      </c>
      <c r="B16" s="7">
        <f>'Form 1.4'!I42</f>
        <v>22700.64021555823</v>
      </c>
      <c r="C16" s="11">
        <v>23707.99748264135</v>
      </c>
      <c r="D16" s="11">
        <v>24195.498485394026</v>
      </c>
      <c r="E16" s="11">
        <v>24524.153316186363</v>
      </c>
      <c r="F16" s="26"/>
      <c r="G16" s="26"/>
      <c r="H16" s="26"/>
    </row>
    <row r="17" spans="1:8" ht="15.75" thickBot="1">
      <c r="A17" s="6">
        <v>2027</v>
      </c>
      <c r="B17" s="7">
        <f>'Form 1.4'!I43</f>
        <v>22842.202176268904</v>
      </c>
      <c r="C17" s="11">
        <v>23859.0693264916</v>
      </c>
      <c r="D17" s="11">
        <v>24349.02287454541</v>
      </c>
      <c r="E17" s="11">
        <v>24682.025715168453</v>
      </c>
      <c r="F17" s="26"/>
      <c r="G17" s="26"/>
      <c r="H17" s="26"/>
    </row>
    <row r="18" spans="1:8" ht="15.75" thickBot="1">
      <c r="A18" s="6">
        <v>2028</v>
      </c>
      <c r="B18" s="7">
        <f>'Form 1.4'!I44</f>
        <v>22970.60189490498</v>
      </c>
      <c r="C18" s="11">
        <v>23993.185020101162</v>
      </c>
      <c r="D18" s="11">
        <v>24485.89267641605</v>
      </c>
      <c r="E18" s="11">
        <v>24820.76737994929</v>
      </c>
      <c r="F18" s="26"/>
      <c r="G18" s="26"/>
      <c r="H18" s="26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1" t="s">
        <v>56</v>
      </c>
      <c r="B1" s="31"/>
      <c r="C1" s="31"/>
      <c r="D1" s="31"/>
      <c r="E1" s="31"/>
      <c r="F1" s="31"/>
      <c r="G1" s="31"/>
      <c r="H1" s="31"/>
    </row>
    <row r="2" spans="1:9" ht="15.75" customHeight="1">
      <c r="A2" s="38" t="s">
        <v>87</v>
      </c>
      <c r="B2" s="31"/>
      <c r="C2" s="31"/>
      <c r="D2" s="31"/>
      <c r="E2" s="31"/>
      <c r="F2" s="31"/>
      <c r="G2" s="31"/>
      <c r="H2" s="31"/>
      <c r="I2" s="31"/>
    </row>
    <row r="3" spans="1:8" ht="15.75" customHeight="1">
      <c r="A3" s="31" t="s">
        <v>57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8" ht="15.75" thickBot="1">
      <c r="A6" s="6">
        <v>1990</v>
      </c>
      <c r="B6" s="7">
        <v>0</v>
      </c>
      <c r="C6" s="7">
        <v>412.13714487875893</v>
      </c>
      <c r="D6" s="7">
        <v>1956.124</v>
      </c>
      <c r="E6" s="7">
        <v>1173.095</v>
      </c>
      <c r="F6" s="7">
        <v>0</v>
      </c>
      <c r="G6" s="7">
        <v>384.8427994537513</v>
      </c>
      <c r="H6" s="7">
        <v>3926.19894433251</v>
      </c>
    </row>
    <row r="7" spans="1:8" ht="15.75" thickBot="1">
      <c r="A7" s="6">
        <v>1991</v>
      </c>
      <c r="B7" s="7">
        <v>0</v>
      </c>
      <c r="C7" s="7">
        <v>438.8564290127087</v>
      </c>
      <c r="D7" s="7">
        <v>1945.6129999999998</v>
      </c>
      <c r="E7" s="7">
        <v>1191.4589999999998</v>
      </c>
      <c r="F7" s="7">
        <v>0</v>
      </c>
      <c r="G7" s="7">
        <v>201.7789290815335</v>
      </c>
      <c r="H7" s="7">
        <v>3777.707358094242</v>
      </c>
    </row>
    <row r="8" spans="1:8" ht="15.75" thickBot="1">
      <c r="A8" s="6">
        <v>1992</v>
      </c>
      <c r="B8" s="7">
        <v>0</v>
      </c>
      <c r="C8" s="7">
        <v>430.8052308743187</v>
      </c>
      <c r="D8" s="7">
        <v>1970.906</v>
      </c>
      <c r="E8" s="7">
        <v>1131.206</v>
      </c>
      <c r="F8" s="7">
        <v>0</v>
      </c>
      <c r="G8" s="7">
        <v>146.12044632719832</v>
      </c>
      <c r="H8" s="7">
        <v>3679.0376772015165</v>
      </c>
    </row>
    <row r="9" spans="1:8" ht="15.75" thickBot="1">
      <c r="A9" s="6">
        <v>1993</v>
      </c>
      <c r="B9" s="7">
        <v>0.00581157429737629</v>
      </c>
      <c r="C9" s="7">
        <v>448.1287826280069</v>
      </c>
      <c r="D9" s="7">
        <v>2795.8289999999997</v>
      </c>
      <c r="E9" s="7">
        <v>1121.6399999999999</v>
      </c>
      <c r="F9" s="7">
        <v>0</v>
      </c>
      <c r="G9" s="7">
        <v>155.58920579003347</v>
      </c>
      <c r="H9" s="7">
        <v>4521.192799992338</v>
      </c>
    </row>
    <row r="10" spans="1:8" ht="15.75" thickBot="1">
      <c r="A10" s="6">
        <v>1994</v>
      </c>
      <c r="B10" s="7">
        <v>0.0209399761942535</v>
      </c>
      <c r="C10" s="7">
        <v>447.5409247653975</v>
      </c>
      <c r="D10" s="7">
        <v>2937.81</v>
      </c>
      <c r="E10" s="7">
        <v>936.5729999999999</v>
      </c>
      <c r="F10" s="7">
        <v>0</v>
      </c>
      <c r="G10" s="7">
        <v>150.03171358079084</v>
      </c>
      <c r="H10" s="7">
        <v>4471.976578322382</v>
      </c>
    </row>
    <row r="11" spans="1:8" ht="15.75" thickBot="1">
      <c r="A11" s="6">
        <v>1995</v>
      </c>
      <c r="B11" s="7">
        <v>0.020730576432311</v>
      </c>
      <c r="C11" s="7">
        <v>447.59625270363654</v>
      </c>
      <c r="D11" s="7">
        <v>2926.9710000000005</v>
      </c>
      <c r="E11" s="7">
        <v>987.582258301156</v>
      </c>
      <c r="F11" s="7">
        <v>0</v>
      </c>
      <c r="G11" s="7">
        <v>148.72331141032058</v>
      </c>
      <c r="H11" s="7">
        <v>4510.893552991546</v>
      </c>
    </row>
    <row r="12" spans="1:8" ht="15.75" thickBot="1">
      <c r="A12" s="6">
        <v>1996</v>
      </c>
      <c r="B12" s="7">
        <v>0.02160915739275951</v>
      </c>
      <c r="C12" s="7">
        <v>447.942856258915</v>
      </c>
      <c r="D12" s="7">
        <v>3383.2580000000003</v>
      </c>
      <c r="E12" s="7">
        <v>1065.737421868393</v>
      </c>
      <c r="F12" s="7">
        <v>0</v>
      </c>
      <c r="G12" s="7">
        <v>147.68228305543292</v>
      </c>
      <c r="H12" s="7">
        <v>5044.642170340135</v>
      </c>
    </row>
    <row r="13" spans="1:8" ht="15.75" thickBot="1">
      <c r="A13" s="6">
        <v>1997</v>
      </c>
      <c r="B13" s="7">
        <v>0.0589831772466424</v>
      </c>
      <c r="C13" s="7">
        <v>436.0319179272674</v>
      </c>
      <c r="D13" s="7">
        <v>3442.6040000000003</v>
      </c>
      <c r="E13" s="7">
        <v>1105.9142840110828</v>
      </c>
      <c r="F13" s="7">
        <v>0</v>
      </c>
      <c r="G13" s="7">
        <v>141.35298996173472</v>
      </c>
      <c r="H13" s="7">
        <v>5125.962175077332</v>
      </c>
    </row>
    <row r="14" spans="1:8" ht="15.75" thickBot="1">
      <c r="A14" s="6">
        <v>1998</v>
      </c>
      <c r="B14" s="7">
        <v>0.1415892504772639</v>
      </c>
      <c r="C14" s="7">
        <v>431.33406585085555</v>
      </c>
      <c r="D14" s="7">
        <v>3048.513</v>
      </c>
      <c r="E14" s="7">
        <v>1152.6448342894241</v>
      </c>
      <c r="F14" s="7">
        <v>0</v>
      </c>
      <c r="G14" s="7">
        <v>140.19068176370695</v>
      </c>
      <c r="H14" s="7">
        <v>4772.824171154464</v>
      </c>
    </row>
    <row r="15" spans="1:8" ht="15.75" thickBot="1">
      <c r="A15" s="6">
        <v>1999</v>
      </c>
      <c r="B15" s="7">
        <v>0.4644753796190574</v>
      </c>
      <c r="C15" s="7">
        <v>428.7340852716062</v>
      </c>
      <c r="D15" s="7">
        <v>3039.677</v>
      </c>
      <c r="E15" s="7">
        <v>1135.3741721967199</v>
      </c>
      <c r="F15" s="7">
        <v>0</v>
      </c>
      <c r="G15" s="7">
        <v>142.722</v>
      </c>
      <c r="H15" s="7">
        <v>4746.971732847945</v>
      </c>
    </row>
    <row r="16" spans="1:8" ht="15.75" thickBot="1">
      <c r="A16" s="6">
        <v>2000</v>
      </c>
      <c r="B16" s="7">
        <v>1.0830551051113315</v>
      </c>
      <c r="C16" s="7">
        <v>421.6916775709811</v>
      </c>
      <c r="D16" s="7">
        <v>2452.857</v>
      </c>
      <c r="E16" s="7">
        <v>1171.20112170138</v>
      </c>
      <c r="F16" s="7">
        <v>0</v>
      </c>
      <c r="G16" s="7">
        <v>141.364</v>
      </c>
      <c r="H16" s="7">
        <v>4188.196854377472</v>
      </c>
    </row>
    <row r="17" spans="1:8" ht="15.75" thickBot="1">
      <c r="A17" s="6">
        <v>2001</v>
      </c>
      <c r="B17" s="7">
        <v>2.3126255540690424</v>
      </c>
      <c r="C17" s="7">
        <v>221.87315136319745</v>
      </c>
      <c r="D17" s="7">
        <v>2739.542</v>
      </c>
      <c r="E17" s="7">
        <v>1382.691</v>
      </c>
      <c r="F17" s="7">
        <v>0</v>
      </c>
      <c r="G17" s="7">
        <v>14.013</v>
      </c>
      <c r="H17" s="7">
        <v>4360.431776917267</v>
      </c>
    </row>
    <row r="18" spans="1:8" ht="15.75" thickBot="1">
      <c r="A18" s="6">
        <v>2002</v>
      </c>
      <c r="B18" s="7">
        <v>8.59627646910913</v>
      </c>
      <c r="C18" s="7">
        <v>361.3911462084115</v>
      </c>
      <c r="D18" s="7">
        <v>2792.9155584025025</v>
      </c>
      <c r="E18" s="7">
        <v>1468.145</v>
      </c>
      <c r="F18" s="7">
        <v>0</v>
      </c>
      <c r="G18" s="7">
        <v>20.671999999999997</v>
      </c>
      <c r="H18" s="7">
        <v>4651.719981080023</v>
      </c>
    </row>
    <row r="19" spans="1:8" ht="15.75" thickBot="1">
      <c r="A19" s="6">
        <v>2003</v>
      </c>
      <c r="B19" s="7">
        <v>17.867061045412825</v>
      </c>
      <c r="C19" s="7">
        <v>347.3766403213776</v>
      </c>
      <c r="D19" s="7">
        <v>3254.2352282549623</v>
      </c>
      <c r="E19" s="7">
        <v>1523.3035676</v>
      </c>
      <c r="F19" s="7">
        <v>0</v>
      </c>
      <c r="G19" s="7">
        <v>18.5682976</v>
      </c>
      <c r="H19" s="7">
        <v>5161.350794821752</v>
      </c>
    </row>
    <row r="20" spans="1:8" ht="15.75" thickBot="1">
      <c r="A20" s="6">
        <v>2004</v>
      </c>
      <c r="B20" s="7">
        <v>36.69563814339426</v>
      </c>
      <c r="C20" s="7">
        <v>424.7288607101648</v>
      </c>
      <c r="D20" s="7">
        <v>3194.450057499489</v>
      </c>
      <c r="E20" s="7">
        <v>1527.5790019239998</v>
      </c>
      <c r="F20" s="7">
        <v>1.040688</v>
      </c>
      <c r="G20" s="7">
        <v>24.444415424</v>
      </c>
      <c r="H20" s="7">
        <v>5208.938661701047</v>
      </c>
    </row>
    <row r="21" spans="1:8" ht="15.75" thickBot="1">
      <c r="A21" s="6">
        <v>2005</v>
      </c>
      <c r="B21" s="7">
        <v>56.745137657142664</v>
      </c>
      <c r="C21" s="7">
        <v>517.1529597142513</v>
      </c>
      <c r="D21" s="7">
        <v>3140.0572968946067</v>
      </c>
      <c r="E21" s="7">
        <v>1439.53490910476</v>
      </c>
      <c r="F21" s="7">
        <v>1.15928112</v>
      </c>
      <c r="G21" s="7">
        <v>32.86954203701764</v>
      </c>
      <c r="H21" s="7">
        <v>5187.519126527778</v>
      </c>
    </row>
    <row r="22" spans="1:8" ht="15.75" thickBot="1">
      <c r="A22" s="6">
        <v>2006</v>
      </c>
      <c r="B22" s="7">
        <v>83.43314888587607</v>
      </c>
      <c r="C22" s="7">
        <v>549.9078733068885</v>
      </c>
      <c r="D22" s="7">
        <v>3274.9091668901324</v>
      </c>
      <c r="E22" s="7">
        <v>1410.0876480137124</v>
      </c>
      <c r="F22" s="7">
        <v>2.0326596935548373</v>
      </c>
      <c r="G22" s="7">
        <v>38.57101319963011</v>
      </c>
      <c r="H22" s="7">
        <v>5358.941509989794</v>
      </c>
    </row>
    <row r="23" spans="1:8" ht="15.75" thickBot="1">
      <c r="A23" s="6">
        <v>2007</v>
      </c>
      <c r="B23" s="7">
        <v>124.01640254456707</v>
      </c>
      <c r="C23" s="7">
        <v>586.4236492940294</v>
      </c>
      <c r="D23" s="7">
        <v>3276.9491638535883</v>
      </c>
      <c r="E23" s="7">
        <v>1433.9130643270712</v>
      </c>
      <c r="F23" s="7">
        <v>1.7001000996116604</v>
      </c>
      <c r="G23" s="7">
        <v>39.66471695015871</v>
      </c>
      <c r="H23" s="7">
        <v>5462.667097069027</v>
      </c>
    </row>
    <row r="24" spans="1:8" ht="15.75" thickBot="1">
      <c r="A24" s="6">
        <v>2008</v>
      </c>
      <c r="B24" s="7">
        <v>177.97497623377282</v>
      </c>
      <c r="C24" s="7">
        <v>622.8549070634999</v>
      </c>
      <c r="D24" s="7">
        <v>3772.9639870081946</v>
      </c>
      <c r="E24" s="7">
        <v>1384.7390651805215</v>
      </c>
      <c r="F24" s="7">
        <v>3.913065421741788</v>
      </c>
      <c r="G24" s="7">
        <v>40.862307925389004</v>
      </c>
      <c r="H24" s="7">
        <v>6003.30830883312</v>
      </c>
    </row>
    <row r="25" spans="1:8" ht="15.75" thickBot="1">
      <c r="A25" s="6">
        <v>2009</v>
      </c>
      <c r="B25" s="7">
        <v>237.16821758779344</v>
      </c>
      <c r="C25" s="7">
        <v>689.2626362183893</v>
      </c>
      <c r="D25" s="7">
        <v>3605.7276304905754</v>
      </c>
      <c r="E25" s="7">
        <v>1379.9249714338566</v>
      </c>
      <c r="F25" s="7">
        <v>7.863395676801956</v>
      </c>
      <c r="G25" s="7">
        <v>48.975467193717684</v>
      </c>
      <c r="H25" s="7">
        <v>5968.922318601134</v>
      </c>
    </row>
    <row r="26" spans="1:8" ht="15.75" thickBot="1">
      <c r="A26" s="6">
        <v>2010</v>
      </c>
      <c r="B26" s="7">
        <v>318.03009955289167</v>
      </c>
      <c r="C26" s="7">
        <v>795.5705461043636</v>
      </c>
      <c r="D26" s="7">
        <v>3614.8257859994005</v>
      </c>
      <c r="E26" s="7">
        <v>1293.736159817723</v>
      </c>
      <c r="F26" s="7">
        <v>11.878583741116023</v>
      </c>
      <c r="G26" s="7">
        <v>113.14942214201233</v>
      </c>
      <c r="H26" s="7">
        <v>6147.190597357508</v>
      </c>
    </row>
    <row r="27" spans="1:8" ht="15.75" thickBot="1">
      <c r="A27" s="6">
        <v>2011</v>
      </c>
      <c r="B27" s="7">
        <v>419.6591159097001</v>
      </c>
      <c r="C27" s="7">
        <v>968.0479476980249</v>
      </c>
      <c r="D27" s="7">
        <v>3636.8951567152317</v>
      </c>
      <c r="E27" s="7">
        <v>1325.4673890282882</v>
      </c>
      <c r="F27" s="7">
        <v>17.543957805656948</v>
      </c>
      <c r="G27" s="7">
        <v>150.45955702559394</v>
      </c>
      <c r="H27" s="7">
        <v>6518.073124182496</v>
      </c>
    </row>
    <row r="28" spans="1:8" ht="15.75" thickBot="1">
      <c r="A28" s="6">
        <v>2012</v>
      </c>
      <c r="B28" s="7">
        <v>535.073064143779</v>
      </c>
      <c r="C28" s="7">
        <v>1051.5867289582195</v>
      </c>
      <c r="D28" s="7">
        <v>3658.173122774171</v>
      </c>
      <c r="E28" s="7">
        <v>1287.8003749215668</v>
      </c>
      <c r="F28" s="7">
        <v>29.31761341622423</v>
      </c>
      <c r="G28" s="7">
        <v>181.45551987232847</v>
      </c>
      <c r="H28" s="7">
        <v>6743.40642408629</v>
      </c>
    </row>
    <row r="29" spans="1:8" ht="15.75" thickBot="1">
      <c r="A29" s="6">
        <v>2013</v>
      </c>
      <c r="B29" s="7">
        <v>724.5445169484129</v>
      </c>
      <c r="C29" s="7">
        <v>1182.2168457550783</v>
      </c>
      <c r="D29" s="7">
        <v>3714.7533835581744</v>
      </c>
      <c r="E29" s="7">
        <v>1138.9166169859025</v>
      </c>
      <c r="F29" s="7">
        <v>43.067999984339515</v>
      </c>
      <c r="G29" s="7">
        <v>199.2743230469186</v>
      </c>
      <c r="H29" s="7">
        <v>7002.773686278826</v>
      </c>
    </row>
    <row r="30" spans="1:8" ht="15.75" thickBot="1">
      <c r="A30" s="6">
        <v>2014</v>
      </c>
      <c r="B30" s="7">
        <v>1056.0858756311738</v>
      </c>
      <c r="C30" s="7">
        <v>1294.3126146327786</v>
      </c>
      <c r="D30" s="7">
        <v>4178.873396446838</v>
      </c>
      <c r="E30" s="7">
        <v>1163.65033420612</v>
      </c>
      <c r="F30" s="7">
        <v>49.048015006237</v>
      </c>
      <c r="G30" s="7">
        <v>206.78021967049523</v>
      </c>
      <c r="H30" s="7">
        <v>7948.750455593642</v>
      </c>
    </row>
    <row r="31" spans="1:8" ht="15.75" thickBot="1">
      <c r="A31" s="6">
        <v>2015</v>
      </c>
      <c r="B31" s="7">
        <v>1604.8550350805178</v>
      </c>
      <c r="C31" s="7">
        <v>1198.2827706221324</v>
      </c>
      <c r="D31" s="7">
        <v>4092.360623377967</v>
      </c>
      <c r="E31" s="7">
        <v>2451.350836417047</v>
      </c>
      <c r="F31" s="7">
        <v>51.47866348056519</v>
      </c>
      <c r="G31" s="7">
        <v>214.0190608260948</v>
      </c>
      <c r="H31" s="7">
        <v>9612.346989804324</v>
      </c>
    </row>
    <row r="32" spans="1:8" ht="15.75" thickBot="1">
      <c r="A32" s="6">
        <v>2016</v>
      </c>
      <c r="B32" s="7">
        <v>2354.1286109346815</v>
      </c>
      <c r="C32" s="7">
        <v>1584.9528690744435</v>
      </c>
      <c r="D32" s="7">
        <v>4280.098783928793</v>
      </c>
      <c r="E32" s="7">
        <v>2517.6812370298085</v>
      </c>
      <c r="F32" s="7">
        <v>50.74214988169603</v>
      </c>
      <c r="G32" s="7">
        <v>254.103477852185</v>
      </c>
      <c r="H32" s="7">
        <v>11041.707128701608</v>
      </c>
    </row>
    <row r="33" spans="1:8" ht="15.75" thickBot="1">
      <c r="A33" s="6">
        <v>2017</v>
      </c>
      <c r="B33" s="7">
        <v>3202.234100568566</v>
      </c>
      <c r="C33" s="7">
        <v>1898.4613563376197</v>
      </c>
      <c r="D33" s="7">
        <v>4385.045508797212</v>
      </c>
      <c r="E33" s="7">
        <v>2517.4382420003976</v>
      </c>
      <c r="F33" s="7">
        <v>55.41532242227918</v>
      </c>
      <c r="G33" s="7">
        <v>329.53870945735156</v>
      </c>
      <c r="H33" s="7">
        <v>12388.133239583427</v>
      </c>
    </row>
    <row r="34" spans="1:8" ht="15.75" thickBot="1">
      <c r="A34" s="6">
        <v>2018</v>
      </c>
      <c r="B34" s="7">
        <v>4059.0066156491757</v>
      </c>
      <c r="C34" s="7">
        <v>2043.9566533539407</v>
      </c>
      <c r="D34" s="7">
        <v>4491.781837913604</v>
      </c>
      <c r="E34" s="7">
        <v>2517.164055492377</v>
      </c>
      <c r="F34" s="7">
        <v>63.521685152076515</v>
      </c>
      <c r="G34" s="7">
        <v>332.0870015008154</v>
      </c>
      <c r="H34" s="7">
        <v>13507.51784906199</v>
      </c>
    </row>
    <row r="35" spans="1:8" ht="15.75" thickBot="1">
      <c r="A35" s="6">
        <v>2019</v>
      </c>
      <c r="B35" s="7">
        <v>4575.637779890923</v>
      </c>
      <c r="C35" s="7">
        <v>2186.6304195392745</v>
      </c>
      <c r="D35" s="7">
        <v>4580.019229663944</v>
      </c>
      <c r="E35" s="7">
        <v>2516.877583553374</v>
      </c>
      <c r="F35" s="7">
        <v>67.00601669242788</v>
      </c>
      <c r="G35" s="7">
        <v>334.24774907346375</v>
      </c>
      <c r="H35" s="7">
        <v>14260.418778413408</v>
      </c>
    </row>
    <row r="36" spans="1:8" ht="15.75" thickBot="1">
      <c r="A36" s="6">
        <v>2020</v>
      </c>
      <c r="B36" s="7">
        <v>5047.957028217851</v>
      </c>
      <c r="C36" s="7">
        <v>2334.4480864262464</v>
      </c>
      <c r="D36" s="7">
        <v>4667.50178318974</v>
      </c>
      <c r="E36" s="7">
        <v>2516.5799512207054</v>
      </c>
      <c r="F36" s="7">
        <v>70.27367116544052</v>
      </c>
      <c r="G36" s="7">
        <v>336.34412359551055</v>
      </c>
      <c r="H36" s="7">
        <v>14973.104643815495</v>
      </c>
    </row>
    <row r="37" spans="1:8" ht="15.75" thickBot="1">
      <c r="A37" s="6">
        <v>2021</v>
      </c>
      <c r="B37" s="7">
        <v>5508.353756391469</v>
      </c>
      <c r="C37" s="7">
        <v>2482.8673730804376</v>
      </c>
      <c r="D37" s="7">
        <v>4754.2994166395165</v>
      </c>
      <c r="E37" s="7">
        <v>2516.2721574929524</v>
      </c>
      <c r="F37" s="7">
        <v>73.40207308446882</v>
      </c>
      <c r="G37" s="7">
        <v>338.37719645320726</v>
      </c>
      <c r="H37" s="7">
        <v>15673.571973142052</v>
      </c>
    </row>
    <row r="38" spans="1:8" ht="15.75" thickBot="1">
      <c r="A38" s="6">
        <v>2022</v>
      </c>
      <c r="B38" s="7">
        <v>5957.16699268162</v>
      </c>
      <c r="C38" s="7">
        <v>2632.359151035662</v>
      </c>
      <c r="D38" s="7">
        <v>4840.467504028993</v>
      </c>
      <c r="E38" s="7">
        <v>2515.9550936082856</v>
      </c>
      <c r="F38" s="7">
        <v>76.43403870530159</v>
      </c>
      <c r="G38" s="7">
        <v>340.3480240423915</v>
      </c>
      <c r="H38" s="7">
        <v>16362.730804102255</v>
      </c>
    </row>
    <row r="39" spans="1:8" ht="15.75" thickBot="1">
      <c r="A39" s="6">
        <v>2023</v>
      </c>
      <c r="B39" s="7">
        <v>6396.930583204184</v>
      </c>
      <c r="C39" s="7">
        <v>2775.180615987672</v>
      </c>
      <c r="D39" s="7">
        <v>4926.052041289287</v>
      </c>
      <c r="E39" s="7">
        <v>2515.6295581706963</v>
      </c>
      <c r="F39" s="7">
        <v>79.39532511014468</v>
      </c>
      <c r="G39" s="7">
        <v>342.2576479611472</v>
      </c>
      <c r="H39" s="7">
        <v>17035.445771723134</v>
      </c>
    </row>
    <row r="40" spans="1:8" ht="15.75" thickBot="1">
      <c r="A40" s="6">
        <v>2024</v>
      </c>
      <c r="B40" s="7">
        <v>6826.05996250126</v>
      </c>
      <c r="C40" s="7">
        <v>2912.7109589864117</v>
      </c>
      <c r="D40" s="7">
        <v>5011.092357066443</v>
      </c>
      <c r="E40" s="7">
        <v>2515.29626974347</v>
      </c>
      <c r="F40" s="7">
        <v>82.30243712151655</v>
      </c>
      <c r="G40" s="7">
        <v>344.10709520012267</v>
      </c>
      <c r="H40" s="7">
        <v>17691.56908061922</v>
      </c>
    </row>
    <row r="41" spans="1:8" ht="15.75" thickBot="1">
      <c r="A41" s="6">
        <v>2025</v>
      </c>
      <c r="B41" s="7">
        <v>7228.916718063009</v>
      </c>
      <c r="C41" s="7">
        <v>3049.9111858152023</v>
      </c>
      <c r="D41" s="7">
        <v>5095.622747598696</v>
      </c>
      <c r="E41" s="7">
        <v>2514.955877393871</v>
      </c>
      <c r="F41" s="7">
        <v>85.16649085317647</v>
      </c>
      <c r="G41" s="7">
        <v>345.8973783305229</v>
      </c>
      <c r="H41" s="7">
        <v>18320.47039805448</v>
      </c>
    </row>
    <row r="42" spans="1:8" ht="15.75" thickBot="1">
      <c r="A42" s="6">
        <v>2026</v>
      </c>
      <c r="B42" s="7">
        <v>7616.603105799954</v>
      </c>
      <c r="C42" s="7">
        <v>3195.2692962574442</v>
      </c>
      <c r="D42" s="7">
        <v>5179.673558531288</v>
      </c>
      <c r="E42" s="7">
        <v>2514.608969569808</v>
      </c>
      <c r="F42" s="7">
        <v>87.99528406057479</v>
      </c>
      <c r="G42" s="7">
        <v>347.6294956897949</v>
      </c>
      <c r="H42" s="7">
        <v>18941.779709908864</v>
      </c>
    </row>
    <row r="43" spans="1:8" ht="15.75" thickBot="1">
      <c r="A43" s="6">
        <v>2027</v>
      </c>
      <c r="B43" s="7">
        <v>8012.383244478466</v>
      </c>
      <c r="C43" s="7">
        <v>3345.662959600023</v>
      </c>
      <c r="D43" s="7">
        <v>5263.271947569064</v>
      </c>
      <c r="E43" s="7">
        <v>2514.256081610469</v>
      </c>
      <c r="F43" s="7">
        <v>90.79447689459668</v>
      </c>
      <c r="G43" s="7">
        <v>349.30443156504765</v>
      </c>
      <c r="H43" s="7">
        <v>19575.673141717663</v>
      </c>
    </row>
    <row r="44" spans="1:8" ht="15.75" thickBot="1">
      <c r="A44" s="6">
        <v>2028</v>
      </c>
      <c r="B44" s="7">
        <v>8377.93765067277</v>
      </c>
      <c r="C44" s="7">
        <v>3505.145504258571</v>
      </c>
      <c r="D44" s="7">
        <v>5346.4424466024875</v>
      </c>
      <c r="E44" s="7">
        <v>2513.8977021319174</v>
      </c>
      <c r="F44" s="7">
        <v>93.56830012025921</v>
      </c>
      <c r="G44" s="7">
        <v>350.9231563742276</v>
      </c>
      <c r="H44" s="7">
        <v>20187.91476016023</v>
      </c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10" ht="13.5" customHeight="1">
      <c r="A47" s="4"/>
      <c r="J47" s="1" t="s">
        <v>0</v>
      </c>
    </row>
    <row r="48" spans="1:8" ht="15.75">
      <c r="A48" s="36" t="s">
        <v>25</v>
      </c>
      <c r="B48" s="36"/>
      <c r="C48" s="36"/>
      <c r="D48" s="36"/>
      <c r="E48" s="36"/>
      <c r="F48" s="36"/>
      <c r="G48" s="36"/>
      <c r="H48" s="36"/>
    </row>
    <row r="49" spans="1:8" ht="15">
      <c r="A49" s="8" t="s">
        <v>26</v>
      </c>
      <c r="B49" s="14" t="s">
        <v>67</v>
      </c>
      <c r="C49" s="13">
        <f aca="true" t="shared" si="0" ref="C49:H49">EXP((LN(C16/C6)/10))-1</f>
        <v>0.0022944537649698393</v>
      </c>
      <c r="D49" s="13">
        <f t="shared" si="0"/>
        <v>0.022886824981296572</v>
      </c>
      <c r="E49" s="13">
        <f t="shared" si="0"/>
        <v>-0.00016156028252511945</v>
      </c>
      <c r="F49" s="14" t="s">
        <v>67</v>
      </c>
      <c r="G49" s="13">
        <f t="shared" si="0"/>
        <v>-0.09529800912718633</v>
      </c>
      <c r="H49" s="13">
        <f t="shared" si="0"/>
        <v>0.00648076266758113</v>
      </c>
    </row>
    <row r="50" spans="1:8" ht="15">
      <c r="A50" s="8" t="s">
        <v>27</v>
      </c>
      <c r="B50" s="13">
        <f>EXP((LN(B31/B16)/15))-1</f>
        <v>0.6269929972413686</v>
      </c>
      <c r="C50" s="13">
        <f aca="true" t="shared" si="1" ref="C50:H50">EXP((LN(C31/C16)/15))-1</f>
        <v>0.07210573454016456</v>
      </c>
      <c r="D50" s="13">
        <f t="shared" si="1"/>
        <v>0.03471348988861589</v>
      </c>
      <c r="E50" s="13">
        <f t="shared" si="1"/>
        <v>0.050473093041420336</v>
      </c>
      <c r="F50" s="14" t="s">
        <v>67</v>
      </c>
      <c r="G50" s="13">
        <f t="shared" si="1"/>
        <v>0.028034229589985138</v>
      </c>
      <c r="H50" s="13">
        <f t="shared" si="1"/>
        <v>0.05694768101085668</v>
      </c>
    </row>
    <row r="51" spans="1:8" ht="15">
      <c r="A51" s="8" t="s">
        <v>28</v>
      </c>
      <c r="B51" s="13">
        <f aca="true" t="shared" si="2" ref="B51:H51">EXP((LN(B36/B31)/5))-1</f>
        <v>0.2575810021896836</v>
      </c>
      <c r="C51" s="13">
        <f t="shared" si="2"/>
        <v>0.14268093406198434</v>
      </c>
      <c r="D51" s="13">
        <f t="shared" si="2"/>
        <v>0.026649308714525644</v>
      </c>
      <c r="E51" s="13">
        <f t="shared" si="2"/>
        <v>0.005266134218855134</v>
      </c>
      <c r="F51" s="13">
        <f t="shared" si="2"/>
        <v>0.0642240663405802</v>
      </c>
      <c r="G51" s="13">
        <f t="shared" si="2"/>
        <v>0.09462730716138346</v>
      </c>
      <c r="H51" s="13">
        <f t="shared" si="2"/>
        <v>0.09268878089654908</v>
      </c>
    </row>
    <row r="52" spans="1:8" ht="15">
      <c r="A52" s="8" t="s">
        <v>66</v>
      </c>
      <c r="B52" s="13">
        <f aca="true" t="shared" si="3" ref="B52:H52">EXP((LN(B44/B31)/13))-1</f>
        <v>0.1355540052677855</v>
      </c>
      <c r="C52" s="13">
        <f t="shared" si="3"/>
        <v>0.08606905892184469</v>
      </c>
      <c r="D52" s="13">
        <f t="shared" si="3"/>
        <v>0.020775121559862608</v>
      </c>
      <c r="E52" s="13">
        <f t="shared" si="3"/>
        <v>0.0019399703622489106</v>
      </c>
      <c r="F52" s="13">
        <f t="shared" si="3"/>
        <v>0.0470360912893073</v>
      </c>
      <c r="G52" s="13">
        <f t="shared" si="3"/>
        <v>0.03877135995715042</v>
      </c>
      <c r="H52" s="13">
        <f t="shared" si="3"/>
        <v>0.05874015843542013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1" t="s">
        <v>58</v>
      </c>
      <c r="C1" s="31"/>
      <c r="D1" s="31"/>
      <c r="E1" s="31"/>
      <c r="F1" s="31"/>
      <c r="G1" s="16"/>
      <c r="H1" s="16"/>
    </row>
    <row r="2" spans="2:10" ht="15.75" customHeight="1">
      <c r="B2" s="38" t="s">
        <v>87</v>
      </c>
      <c r="C2" s="31"/>
      <c r="D2" s="31"/>
      <c r="E2" s="31"/>
      <c r="F2" s="31"/>
      <c r="G2" s="31"/>
      <c r="H2" s="16"/>
      <c r="I2" s="16"/>
      <c r="J2" s="16"/>
    </row>
    <row r="3" spans="1:8" ht="15.75" customHeight="1">
      <c r="A3" s="31" t="s">
        <v>59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6" ht="39.75" thickBot="1">
      <c r="A5" s="5" t="s">
        <v>12</v>
      </c>
      <c r="B5" s="5" t="s">
        <v>60</v>
      </c>
      <c r="C5" s="5" t="s">
        <v>83</v>
      </c>
      <c r="D5" s="5" t="s">
        <v>84</v>
      </c>
      <c r="E5" s="5" t="s">
        <v>61</v>
      </c>
      <c r="F5" s="5" t="s">
        <v>85</v>
      </c>
    </row>
    <row r="6" spans="1:6" ht="15.75" thickBot="1">
      <c r="A6" s="6">
        <v>1990</v>
      </c>
      <c r="B6" s="7">
        <v>10328.448585</v>
      </c>
      <c r="C6" s="7">
        <v>3731.9976457</v>
      </c>
      <c r="D6" s="7">
        <v>386873.94340252515</v>
      </c>
      <c r="E6" s="7">
        <v>44698.288201426</v>
      </c>
      <c r="F6" s="7">
        <v>1679.9930000125792</v>
      </c>
    </row>
    <row r="7" spans="1:6" ht="15.75" thickBot="1">
      <c r="A7" s="6">
        <v>1991</v>
      </c>
      <c r="B7" s="7">
        <v>10544.927543430002</v>
      </c>
      <c r="C7" s="7">
        <v>3782.25940508</v>
      </c>
      <c r="D7" s="7">
        <v>391172.4556236042</v>
      </c>
      <c r="E7" s="7">
        <v>44164.240366140555</v>
      </c>
      <c r="F7" s="7">
        <v>1715.960275496502</v>
      </c>
    </row>
    <row r="8" spans="1:6" ht="15.75" thickBot="1">
      <c r="A8" s="6">
        <v>1992</v>
      </c>
      <c r="B8" s="7">
        <v>10734.555447515555</v>
      </c>
      <c r="C8" s="7">
        <v>3829.766409988889</v>
      </c>
      <c r="D8" s="7">
        <v>406917.0108721738</v>
      </c>
      <c r="E8" s="7">
        <v>46823.12134136192</v>
      </c>
      <c r="F8" s="7">
        <v>1742.065234842386</v>
      </c>
    </row>
    <row r="9" spans="1:6" ht="15.75" thickBot="1">
      <c r="A9" s="6">
        <v>1993</v>
      </c>
      <c r="B9" s="7">
        <v>10886.329445175554</v>
      </c>
      <c r="C9" s="7">
        <v>3872.9437719977777</v>
      </c>
      <c r="D9" s="7">
        <v>411725.0261048796</v>
      </c>
      <c r="E9" s="7">
        <v>47369.762782296035</v>
      </c>
      <c r="F9" s="7">
        <v>1769.525796825102</v>
      </c>
    </row>
    <row r="10" spans="1:6" ht="15.75" thickBot="1">
      <c r="A10" s="6">
        <v>1994</v>
      </c>
      <c r="B10" s="7">
        <v>10965.014600499999</v>
      </c>
      <c r="C10" s="7">
        <v>3908.3614382133337</v>
      </c>
      <c r="D10" s="7">
        <v>418016.9738605575</v>
      </c>
      <c r="E10" s="7">
        <v>48680.99399571121</v>
      </c>
      <c r="F10" s="7">
        <v>1791.3758349287523</v>
      </c>
    </row>
    <row r="11" spans="1:6" ht="15.75" thickBot="1">
      <c r="A11" s="6">
        <v>1995</v>
      </c>
      <c r="B11" s="7">
        <v>11055.866558105556</v>
      </c>
      <c r="C11" s="7">
        <v>3946.0866252555556</v>
      </c>
      <c r="D11" s="7">
        <v>436049.3391898755</v>
      </c>
      <c r="E11" s="7">
        <v>50043.114218774535</v>
      </c>
      <c r="F11" s="7">
        <v>1815.7871295149118</v>
      </c>
    </row>
    <row r="12" spans="1:6" ht="15.75" thickBot="1">
      <c r="A12" s="6">
        <v>1996</v>
      </c>
      <c r="B12" s="7">
        <v>11166.638831928889</v>
      </c>
      <c r="C12" s="7">
        <v>3980.5566070155555</v>
      </c>
      <c r="D12" s="7">
        <v>460349.14468720375</v>
      </c>
      <c r="E12" s="7">
        <v>53367.03236420178</v>
      </c>
      <c r="F12" s="7">
        <v>1837.8862758156038</v>
      </c>
    </row>
    <row r="13" spans="1:6" ht="15.75" thickBot="1">
      <c r="A13" s="6">
        <v>1997</v>
      </c>
      <c r="B13" s="7">
        <v>11366.984595533333</v>
      </c>
      <c r="C13" s="7">
        <v>4015.7354319133333</v>
      </c>
      <c r="D13" s="7">
        <v>485567.0494800611</v>
      </c>
      <c r="E13" s="7">
        <v>56941.605963738606</v>
      </c>
      <c r="F13" s="7">
        <v>1861.8948473074438</v>
      </c>
    </row>
    <row r="14" spans="1:6" ht="15.75" thickBot="1">
      <c r="A14" s="6">
        <v>1998</v>
      </c>
      <c r="B14" s="7">
        <v>11508.417028857779</v>
      </c>
      <c r="C14" s="7">
        <v>4057.334324891111</v>
      </c>
      <c r="D14" s="7">
        <v>522388.50040088495</v>
      </c>
      <c r="E14" s="7">
        <v>60907.405827136245</v>
      </c>
      <c r="F14" s="7">
        <v>1890.033969807577</v>
      </c>
    </row>
    <row r="15" spans="1:6" ht="15.75" thickBot="1">
      <c r="A15" s="6">
        <v>1999</v>
      </c>
      <c r="B15" s="7">
        <v>11673.00850218889</v>
      </c>
      <c r="C15" s="7">
        <v>4103.563743861111</v>
      </c>
      <c r="D15" s="7">
        <v>558536.291514576</v>
      </c>
      <c r="E15" s="7">
        <v>68232.28550825773</v>
      </c>
      <c r="F15" s="7">
        <v>1938.2696504627697</v>
      </c>
    </row>
    <row r="16" spans="1:6" ht="15.75" thickBot="1">
      <c r="A16" s="6">
        <v>2000</v>
      </c>
      <c r="B16" s="7">
        <v>11857.4731194</v>
      </c>
      <c r="C16" s="7">
        <v>4167.9153063</v>
      </c>
      <c r="D16" s="7">
        <v>625372.1508766261</v>
      </c>
      <c r="E16" s="7">
        <v>79686.62981749604</v>
      </c>
      <c r="F16" s="7">
        <v>1981.5097584474133</v>
      </c>
    </row>
    <row r="17" spans="1:6" ht="15.75" thickBot="1">
      <c r="A17" s="6">
        <v>2001</v>
      </c>
      <c r="B17" s="7">
        <v>12010.70337319</v>
      </c>
      <c r="C17" s="7">
        <v>4196.64364434</v>
      </c>
      <c r="D17" s="7">
        <v>617562.5746231843</v>
      </c>
      <c r="E17" s="7">
        <v>74935.06740420472</v>
      </c>
      <c r="F17" s="7">
        <v>2023.42253177774</v>
      </c>
    </row>
    <row r="18" spans="1:6" ht="15.75" thickBot="1">
      <c r="A18" s="6">
        <v>2002</v>
      </c>
      <c r="B18" s="7">
        <v>12112.14568194</v>
      </c>
      <c r="C18" s="7">
        <v>4237.37080348</v>
      </c>
      <c r="D18" s="7">
        <v>604594.5216924007</v>
      </c>
      <c r="E18" s="7">
        <v>69274.37808248056</v>
      </c>
      <c r="F18" s="7">
        <v>2074.5329373946934</v>
      </c>
    </row>
    <row r="19" spans="1:6" ht="15.75" thickBot="1">
      <c r="A19" s="6">
        <v>2003</v>
      </c>
      <c r="B19" s="7">
        <v>12228.742937660001</v>
      </c>
      <c r="C19" s="7">
        <v>4279.44180651</v>
      </c>
      <c r="D19" s="7">
        <v>612579.6358474343</v>
      </c>
      <c r="E19" s="7">
        <v>76230.31577768279</v>
      </c>
      <c r="F19" s="7">
        <v>2113.632876600785</v>
      </c>
    </row>
    <row r="20" spans="1:6" ht="15.75" thickBot="1">
      <c r="A20" s="6">
        <v>2004</v>
      </c>
      <c r="B20" s="7">
        <v>12330.54165508</v>
      </c>
      <c r="C20" s="7">
        <v>4323.56040196</v>
      </c>
      <c r="D20" s="7">
        <v>636288.6175233115</v>
      </c>
      <c r="E20" s="7">
        <v>81392.80754736328</v>
      </c>
      <c r="F20" s="7">
        <v>2142.9054097003645</v>
      </c>
    </row>
    <row r="21" spans="1:6" ht="15.75" thickBot="1">
      <c r="A21" s="6">
        <v>2005</v>
      </c>
      <c r="B21" s="7">
        <v>12402.637696549999</v>
      </c>
      <c r="C21" s="7">
        <v>4378.0045997</v>
      </c>
      <c r="D21" s="7">
        <v>650520.035691935</v>
      </c>
      <c r="E21" s="7">
        <v>89782.7683303151</v>
      </c>
      <c r="F21" s="7">
        <v>2172.4665643172752</v>
      </c>
    </row>
    <row r="22" spans="1:6" ht="15.75" thickBot="1">
      <c r="A22" s="6">
        <v>2006</v>
      </c>
      <c r="B22" s="7">
        <v>12511.47744846</v>
      </c>
      <c r="C22" s="7">
        <v>4434.1400947</v>
      </c>
      <c r="D22" s="7">
        <v>683568.7417877255</v>
      </c>
      <c r="E22" s="7">
        <v>93898.37154169593</v>
      </c>
      <c r="F22" s="7">
        <v>2196.2514728533392</v>
      </c>
    </row>
    <row r="23" spans="1:6" ht="15.75" thickBot="1">
      <c r="A23" s="6">
        <v>2007</v>
      </c>
      <c r="B23" s="7">
        <v>12651.23186903</v>
      </c>
      <c r="C23" s="7">
        <v>4481.02476895</v>
      </c>
      <c r="D23" s="7">
        <v>698840.4169417201</v>
      </c>
      <c r="E23" s="7">
        <v>103265.45934961313</v>
      </c>
      <c r="F23" s="7">
        <v>2223.403302884422</v>
      </c>
    </row>
    <row r="24" spans="1:6" ht="15.75" thickBot="1">
      <c r="A24" s="6">
        <v>2008</v>
      </c>
      <c r="B24" s="7">
        <v>12784.466128840002</v>
      </c>
      <c r="C24" s="7">
        <v>4518.80587592</v>
      </c>
      <c r="D24" s="7">
        <v>698999.4107791065</v>
      </c>
      <c r="E24" s="7">
        <v>113170.23057645363</v>
      </c>
      <c r="F24" s="7">
        <v>2251.9672721138772</v>
      </c>
    </row>
    <row r="25" spans="1:6" ht="15.75" thickBot="1">
      <c r="A25" s="6">
        <v>2009</v>
      </c>
      <c r="B25" s="7">
        <v>12880.30884081</v>
      </c>
      <c r="C25" s="7">
        <v>4540.22805605</v>
      </c>
      <c r="D25" s="7">
        <v>668181.2024607098</v>
      </c>
      <c r="E25" s="7">
        <v>106280.98216305416</v>
      </c>
      <c r="F25" s="7">
        <v>2275.5961586617623</v>
      </c>
    </row>
    <row r="26" spans="1:6" ht="15.75" thickBot="1">
      <c r="A26" s="6">
        <v>2010</v>
      </c>
      <c r="B26" s="7">
        <v>12976.440710400002</v>
      </c>
      <c r="C26" s="7">
        <v>4551.556162899999</v>
      </c>
      <c r="D26" s="7">
        <v>685160.2207269398</v>
      </c>
      <c r="E26" s="7">
        <v>102362.83264756657</v>
      </c>
      <c r="F26" s="7">
        <v>2290.705301400237</v>
      </c>
    </row>
    <row r="27" spans="1:6" ht="15.75" thickBot="1">
      <c r="A27" s="6">
        <v>2011</v>
      </c>
      <c r="B27" s="7">
        <v>13098.454309553888</v>
      </c>
      <c r="C27" s="7">
        <v>4564.547279690279</v>
      </c>
      <c r="D27" s="7">
        <v>721323.3805597426</v>
      </c>
      <c r="E27" s="7">
        <v>99946.4460637339</v>
      </c>
      <c r="F27" s="7">
        <v>2299.2959085865446</v>
      </c>
    </row>
    <row r="28" spans="1:6" ht="15.75" thickBot="1">
      <c r="A28" s="6">
        <v>2012</v>
      </c>
      <c r="B28" s="7">
        <v>13233.662534832221</v>
      </c>
      <c r="C28" s="7">
        <v>4582.340974380556</v>
      </c>
      <c r="D28" s="7">
        <v>760914.1260915956</v>
      </c>
      <c r="E28" s="7">
        <v>108150.88801820562</v>
      </c>
      <c r="F28" s="7">
        <v>2304.149291192359</v>
      </c>
    </row>
    <row r="29" spans="1:6" ht="15.75" thickBot="1">
      <c r="A29" s="6">
        <v>2013</v>
      </c>
      <c r="B29" s="7">
        <v>13368.383131192499</v>
      </c>
      <c r="C29" s="7">
        <v>4602.406595033333</v>
      </c>
      <c r="D29" s="7">
        <v>766341.2442510739</v>
      </c>
      <c r="E29" s="7">
        <v>113198.53323308217</v>
      </c>
      <c r="F29" s="7">
        <v>2313.168366996446</v>
      </c>
    </row>
    <row r="30" spans="1:6" ht="15.75" thickBot="1">
      <c r="A30" s="6">
        <v>2014</v>
      </c>
      <c r="B30" s="7">
        <v>13510.589916392222</v>
      </c>
      <c r="C30" s="7">
        <v>4631.1322113688875</v>
      </c>
      <c r="D30" s="7">
        <v>805520.3349357761</v>
      </c>
      <c r="E30" s="7">
        <v>122802.59339235465</v>
      </c>
      <c r="F30" s="7">
        <v>2319.878087552799</v>
      </c>
    </row>
    <row r="31" spans="1:6" ht="15.75" thickBot="1">
      <c r="A31" s="6">
        <v>2015</v>
      </c>
      <c r="B31" s="7">
        <v>13643.007517029166</v>
      </c>
      <c r="C31" s="7">
        <v>4664.765014734722</v>
      </c>
      <c r="D31" s="7">
        <v>854110.5354337997</v>
      </c>
      <c r="E31" s="7">
        <v>129426.71769560539</v>
      </c>
      <c r="F31" s="7">
        <v>2331.4842807799682</v>
      </c>
    </row>
    <row r="32" spans="1:6" ht="15.75" thickBot="1">
      <c r="A32" s="6">
        <v>2016</v>
      </c>
      <c r="B32" s="7">
        <v>13762.409943585</v>
      </c>
      <c r="C32" s="7">
        <v>4716.501417136502</v>
      </c>
      <c r="D32" s="7">
        <v>882117.2843105702</v>
      </c>
      <c r="E32" s="7">
        <v>130127.19602948491</v>
      </c>
      <c r="F32" s="7">
        <v>2343.0596262948625</v>
      </c>
    </row>
    <row r="33" spans="1:6" ht="15.75" thickBot="1">
      <c r="A33" s="6">
        <v>2017</v>
      </c>
      <c r="B33" s="7">
        <v>13899.166215381943</v>
      </c>
      <c r="C33" s="7">
        <v>4781.174792920471</v>
      </c>
      <c r="D33" s="7">
        <v>927876.1545667048</v>
      </c>
      <c r="E33" s="7">
        <v>134151.9232007084</v>
      </c>
      <c r="F33" s="7">
        <v>2377.8830492106526</v>
      </c>
    </row>
    <row r="34" spans="1:6" ht="15.75" thickBot="1">
      <c r="A34" s="6">
        <v>2018</v>
      </c>
      <c r="B34" s="7">
        <v>14036.983979271112</v>
      </c>
      <c r="C34" s="7">
        <v>4845.503049660824</v>
      </c>
      <c r="D34" s="7">
        <v>974714.4028111091</v>
      </c>
      <c r="E34" s="7">
        <v>139557.29664180384</v>
      </c>
      <c r="F34" s="7">
        <v>2412.051935221049</v>
      </c>
    </row>
    <row r="35" spans="1:6" ht="15.75" thickBot="1">
      <c r="A35" s="6">
        <v>2019</v>
      </c>
      <c r="B35" s="7">
        <v>14176.9056384175</v>
      </c>
      <c r="C35" s="7">
        <v>4914.419525518386</v>
      </c>
      <c r="D35" s="7">
        <v>1013605.9471866435</v>
      </c>
      <c r="E35" s="7">
        <v>143514.8241918317</v>
      </c>
      <c r="F35" s="7">
        <v>2444.6946154039756</v>
      </c>
    </row>
    <row r="36" spans="1:6" ht="15.75" thickBot="1">
      <c r="A36" s="6">
        <v>2020</v>
      </c>
      <c r="B36" s="7">
        <v>14317.63277123611</v>
      </c>
      <c r="C36" s="7">
        <v>4985.162438903148</v>
      </c>
      <c r="D36" s="7">
        <v>1046347.2853718116</v>
      </c>
      <c r="E36" s="7">
        <v>146100.37338877615</v>
      </c>
      <c r="F36" s="7">
        <v>2476.921499134455</v>
      </c>
    </row>
    <row r="37" spans="1:6" ht="15.75" thickBot="1">
      <c r="A37" s="6">
        <v>2021</v>
      </c>
      <c r="B37" s="7">
        <v>14458.647210991943</v>
      </c>
      <c r="C37" s="7">
        <v>5054.954758147811</v>
      </c>
      <c r="D37" s="7">
        <v>1075728.0363803755</v>
      </c>
      <c r="E37" s="7">
        <v>148698.314354667</v>
      </c>
      <c r="F37" s="7">
        <v>2508.1412217194106</v>
      </c>
    </row>
    <row r="38" spans="1:6" ht="15.75" thickBot="1">
      <c r="A38" s="6">
        <v>2022</v>
      </c>
      <c r="B38" s="7">
        <v>14599.935295046664</v>
      </c>
      <c r="C38" s="7">
        <v>5124.181769704479</v>
      </c>
      <c r="D38" s="7">
        <v>1109589.842844183</v>
      </c>
      <c r="E38" s="7">
        <v>152032.42278395494</v>
      </c>
      <c r="F38" s="7">
        <v>2538.2572707138524</v>
      </c>
    </row>
    <row r="39" spans="1:6" ht="15.75" thickBot="1">
      <c r="A39" s="6">
        <v>2023</v>
      </c>
      <c r="B39" s="7">
        <v>14740.878997448057</v>
      </c>
      <c r="C39" s="7">
        <v>5194.717586660783</v>
      </c>
      <c r="D39" s="7">
        <v>1145096.0674386383</v>
      </c>
      <c r="E39" s="7">
        <v>156721.518583508</v>
      </c>
      <c r="F39" s="7">
        <v>2567.763170178864</v>
      </c>
    </row>
    <row r="40" spans="1:6" ht="15.75" thickBot="1">
      <c r="A40" s="6">
        <v>2024</v>
      </c>
      <c r="B40" s="7">
        <v>14881.463557730556</v>
      </c>
      <c r="C40" s="7">
        <v>5265.4233798081195</v>
      </c>
      <c r="D40" s="7">
        <v>1177824.3571598395</v>
      </c>
      <c r="E40" s="7">
        <v>160958.30728189513</v>
      </c>
      <c r="F40" s="7">
        <v>2597.740899514139</v>
      </c>
    </row>
    <row r="41" spans="1:6" ht="15.75" thickBot="1">
      <c r="A41" s="6">
        <v>2025</v>
      </c>
      <c r="B41" s="7">
        <v>15022.172925195831</v>
      </c>
      <c r="C41" s="7">
        <v>5339.674105545902</v>
      </c>
      <c r="D41" s="7">
        <v>1207599.8580901227</v>
      </c>
      <c r="E41" s="7">
        <v>164361.25871849598</v>
      </c>
      <c r="F41" s="7">
        <v>2628.520664859685</v>
      </c>
    </row>
    <row r="42" spans="1:6" ht="15.75" thickBot="1">
      <c r="A42" s="6">
        <v>2026</v>
      </c>
      <c r="B42" s="7">
        <v>15162.087309053335</v>
      </c>
      <c r="C42" s="7">
        <v>5413.596288562152</v>
      </c>
      <c r="D42" s="7">
        <v>1238425.7390542165</v>
      </c>
      <c r="E42" s="7">
        <v>167793.2131907447</v>
      </c>
      <c r="F42" s="7">
        <v>2659.3449066327144</v>
      </c>
    </row>
    <row r="43" spans="1:6" ht="15.75" thickBot="1">
      <c r="A43" s="6">
        <v>2027</v>
      </c>
      <c r="B43" s="7">
        <v>15301.888562054166</v>
      </c>
      <c r="C43" s="7">
        <v>5486.750795870532</v>
      </c>
      <c r="D43" s="7">
        <v>1272954.2795221754</v>
      </c>
      <c r="E43" s="7">
        <v>171798.00277484398</v>
      </c>
      <c r="F43" s="7">
        <v>2689.4563994297573</v>
      </c>
    </row>
    <row r="44" spans="1:6" ht="15.75" thickBot="1">
      <c r="A44" s="6">
        <v>2028</v>
      </c>
      <c r="B44" s="7">
        <v>15441.212324844999</v>
      </c>
      <c r="C44" s="7">
        <v>5558.998421747374</v>
      </c>
      <c r="D44" s="7">
        <v>1310506.5485059663</v>
      </c>
      <c r="E44" s="7">
        <v>176368.6471953779</v>
      </c>
      <c r="F44" s="7">
        <v>2719.1418997496667</v>
      </c>
    </row>
    <row r="45" spans="1:6" ht="15">
      <c r="A45" s="32" t="s">
        <v>0</v>
      </c>
      <c r="B45" s="32"/>
      <c r="C45" s="32"/>
      <c r="D45" s="32"/>
      <c r="E45" s="32"/>
      <c r="F45" s="32"/>
    </row>
    <row r="46" spans="1:6" ht="13.5" customHeight="1">
      <c r="A46" s="32" t="s">
        <v>62</v>
      </c>
      <c r="B46" s="32"/>
      <c r="C46" s="32"/>
      <c r="D46" s="32"/>
      <c r="E46" s="32"/>
      <c r="F46" s="32"/>
    </row>
    <row r="47" ht="13.5" customHeight="1">
      <c r="A47" s="4"/>
    </row>
    <row r="48" spans="1:6" ht="15.75">
      <c r="A48" s="30" t="s">
        <v>25</v>
      </c>
      <c r="B48" s="30"/>
      <c r="C48" s="30"/>
      <c r="D48" s="30"/>
      <c r="E48" s="30"/>
      <c r="F48" s="30"/>
    </row>
    <row r="49" spans="1:6" ht="15">
      <c r="A49" s="8" t="s">
        <v>26</v>
      </c>
      <c r="B49" s="13">
        <f>EXP((LN(B16/B6)/10))-1</f>
        <v>0.013901360204801927</v>
      </c>
      <c r="C49" s="13">
        <f>EXP((LN(C16/C6)/10))-1</f>
        <v>0.011108479217554867</v>
      </c>
      <c r="D49" s="13">
        <f>EXP((LN(D16/D6)/10))-1</f>
        <v>0.04919667524798821</v>
      </c>
      <c r="E49" s="13">
        <f>EXP((LN(E16/E6)/10))-1</f>
        <v>0.05952072640422035</v>
      </c>
      <c r="F49" s="13">
        <f>EXP((LN(F16/F6)/10))-1</f>
        <v>0.016643935489851103</v>
      </c>
    </row>
    <row r="50" spans="1:6" ht="15">
      <c r="A50" s="8" t="s">
        <v>27</v>
      </c>
      <c r="B50" s="13">
        <f>EXP((LN(B32/B16)/16))-1</f>
        <v>0.009354901509945668</v>
      </c>
      <c r="C50" s="13">
        <f>EXP((LN(C32/C16)/16))-1</f>
        <v>0.007758146877298477</v>
      </c>
      <c r="D50" s="13">
        <f>EXP((LN(D32/D16)/16))-1</f>
        <v>0.021731392393383953</v>
      </c>
      <c r="E50" s="13">
        <f>EXP((LN(E32/E16)/16))-1</f>
        <v>0.03112522946168861</v>
      </c>
      <c r="F50" s="13">
        <f>EXP((LN(F32/F16)/16))-1</f>
        <v>0.010529963265975217</v>
      </c>
    </row>
    <row r="51" spans="1:6" ht="15">
      <c r="A51" s="8" t="s">
        <v>28</v>
      </c>
      <c r="B51" s="13">
        <f>EXP((LN(B36/B31)/5))-1</f>
        <v>0.009699683538715753</v>
      </c>
      <c r="C51" s="13">
        <f>EXP((LN(C36/C31)/5))-1</f>
        <v>0.013374352602808504</v>
      </c>
      <c r="D51" s="13">
        <f>EXP((LN(D36/D31)/5))-1</f>
        <v>0.0414354447700882</v>
      </c>
      <c r="E51" s="13">
        <f>EXP((LN(E36/E31)/5))-1</f>
        <v>0.024531882225321544</v>
      </c>
      <c r="F51" s="13">
        <f>EXP((LN(F36/F31)/5))-1</f>
        <v>0.012175801414631149</v>
      </c>
    </row>
    <row r="52" spans="1:6" ht="15">
      <c r="A52" s="8" t="s">
        <v>66</v>
      </c>
      <c r="B52" s="13">
        <f>EXP((LN(B44/B31)/13))-1</f>
        <v>0.009569570566208663</v>
      </c>
      <c r="C52" s="13">
        <f>EXP((LN(C44/C31)/13))-1</f>
        <v>0.013582218546560165</v>
      </c>
      <c r="D52" s="13">
        <f>EXP((LN(D44/D31)/13))-1</f>
        <v>0.033479656140864344</v>
      </c>
      <c r="E52" s="13">
        <f>EXP((LN(E44/E31)/13))-1</f>
        <v>0.024090329473508643</v>
      </c>
      <c r="F52" s="13">
        <f>EXP((LN(F44/F31)/13))-1</f>
        <v>0.01190190584281936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PG&amp;E High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2017-07-01T06:31:36Z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Z5JXHV6S7NA6-3-112173</vt:lpwstr>
  </property>
  <property fmtid="{D5CDD505-2E9C-101B-9397-08002B2CF9AE}" pid="4" name="_dlc_DocIdItemGu">
    <vt:lpwstr>4c4985be-893f-46ec-8de3-79505210d9ec</vt:lpwstr>
  </property>
  <property fmtid="{D5CDD505-2E9C-101B-9397-08002B2CF9AE}" pid="5" name="_dlc_DocIdU">
    <vt:lpwstr>http://efilingspinternal/_layouts/DocIdRedir.aspx?ID=Z5JXHV6S7NA6-3-112173, Z5JXHV6S7NA6-3-112173</vt:lpwstr>
  </property>
  <property fmtid="{D5CDD505-2E9C-101B-9397-08002B2CF9AE}" pid="6" name="_CopySour">
    <vt:lpwstr>http://efilingspinternal/PendingDocuments/17-IEPR-03/20170726T155812_CED_2017_Preliminary_PGE_High_Demand_Case.xls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2348800.00000000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