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<sst xmlns="http://schemas.openxmlformats.org/spreadsheetml/2006/main" count="207" uniqueCount="88">
  <si>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</si>
  <si>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</si>
  <si>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</si>
  <si>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</si>
  <si>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</si>
  <si>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</si>
  <si>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</si>
  <si>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</si>
  <si>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</si>
  <si>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</si>
  <si>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</si>
  <si>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</si>
  <si>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</si>
  <si>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</si>
  <si>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</si>
  <si>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</si>
  <si>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</si>
  <si>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</si>
  <si>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</si>
  <si>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</si>
  <si>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</si>
  <si>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</si>
  <si>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</si>
  <si>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</si>
  <si>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</si>
  <si>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</si>
  <si>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</si>
  <si>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</si>
  <si>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</si>
  <si>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</si>
  <si>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</si>
  <si>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</si>
  <si>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</si>
  <si>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</si>
  <si>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</si>
  <si>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</si>
  <si>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</si>
  <si>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</si>
  <si>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</si>
  <si>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</si>
  <si>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</si>
  <si>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</si>
  <si>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</si>
  <si>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</si>
  <si>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</si>
  <si>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</si>
  <si>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</si>
  <si>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</si>
  <si>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</si>
  <si>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</si>
  <si>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</si>
  <si>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</si>
  <si>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</si>
  <si>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</si>
  <si>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</si>
  <si>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</si>
  <si>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</si>
  <si>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</si>
  <si>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</si>
  <si>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</si>
  <si>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</si>
  <si>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</si>
  <si>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</si>
  <si>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</si>
  <si>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</si>
  <si>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</si>
  <si>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</si>
  <si>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</si>
  <si>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</si>
  <si>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</si>
  <si>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</si>
  <si>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</si>
  <si>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</si>
  <si>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</si>
  <si>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</si>
  <si>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</si>
  <si>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</si>
  <si>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</si>
  <si>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2018-2028 Preliminary Baseline Forecast - High Demand Case</t>
  </si>
  <si>
    <t>Form 1.1 - NCNC Planning Area</t>
  </si>
  <si>
    <t>Form 1.1b - NCNC Planning Area</t>
  </si>
  <si>
    <t>Form 1.2 - NCNC Planning Area</t>
  </si>
  <si>
    <t>Form 1.3 - NCNC Planning Area</t>
  </si>
  <si>
    <t>Form 1.4 - NCNC Planning Area</t>
  </si>
  <si>
    <t>Form 1.5 - NCNC Planning Area</t>
  </si>
  <si>
    <t>Form 1.7a - NCNC Planning Area</t>
  </si>
  <si>
    <t>Form 2.2 - NCNC Planning Area</t>
  </si>
  <si>
    <t>Form 2.3 - NCNC Planning Area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</si>
</sst>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36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15">
      <c r="A2" s="11" t="s">
        <v>57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61</v>
      </c>
    </row>
    <row r="9" ht="15">
      <c r="A9" s="2" t="s">
        <v>70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0" t="s">
        <v>87</v>
      </c>
      <c r="B1" s="30"/>
      <c r="C1" s="30"/>
      <c r="D1" s="30"/>
      <c r="E1" s="30"/>
    </row>
    <row r="2" spans="1:6" ht="15.75" customHeight="1">
      <c r="A2" s="37" t="s">
        <v>78</v>
      </c>
      <c r="B2" s="30"/>
      <c r="C2" s="30"/>
      <c r="D2" s="30"/>
      <c r="E2" s="30"/>
      <c r="F2" s="30"/>
    </row>
    <row r="3" spans="1:5" ht="15.75" customHeight="1">
      <c r="A3" s="30" t="s">
        <v>77</v>
      </c>
      <c r="B3" s="30"/>
      <c r="C3" s="30"/>
      <c r="D3" s="30"/>
      <c r="E3" s="30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56</v>
      </c>
      <c r="E5" s="5" t="s">
        <v>18</v>
      </c>
    </row>
    <row r="6" spans="1:5" ht="15.75" thickBot="1">
      <c r="A6" s="6">
        <v>1990</v>
      </c>
      <c r="B6" s="10">
        <v>12.6836466650426</v>
      </c>
      <c r="C6" s="10">
        <v>12.8308953078484</v>
      </c>
      <c r="D6" s="10">
        <v>11.7785832926041</v>
      </c>
      <c r="E6" s="10">
        <v>14.7468391708624</v>
      </c>
    </row>
    <row r="7" spans="1:5" ht="15.75" thickBot="1">
      <c r="A7" s="6">
        <v>1991</v>
      </c>
      <c r="B7" s="10">
        <v>12.5636954714431</v>
      </c>
      <c r="C7" s="10">
        <v>12.993910337756</v>
      </c>
      <c r="D7" s="10">
        <v>11.6415199205679</v>
      </c>
      <c r="E7" s="10">
        <v>15.2543911715039</v>
      </c>
    </row>
    <row r="8" spans="1:5" ht="15.75" thickBot="1">
      <c r="A8" s="6">
        <v>1992</v>
      </c>
      <c r="B8" s="10">
        <v>12.475768160969</v>
      </c>
      <c r="C8" s="10">
        <v>12.9248669652512</v>
      </c>
      <c r="D8" s="10">
        <v>11.3669910276024</v>
      </c>
      <c r="E8" s="10">
        <v>15.6281567518234</v>
      </c>
    </row>
    <row r="9" spans="1:5" ht="15.75" thickBot="1">
      <c r="A9" s="6">
        <v>1993</v>
      </c>
      <c r="B9" s="10">
        <v>11.7791420370225</v>
      </c>
      <c r="C9" s="10">
        <v>12.7781031477662</v>
      </c>
      <c r="D9" s="10">
        <v>10.5726674406335</v>
      </c>
      <c r="E9" s="10">
        <v>17.0601270014897</v>
      </c>
    </row>
    <row r="10" spans="1:5" ht="15.75" thickBot="1">
      <c r="A10" s="6">
        <v>1994</v>
      </c>
      <c r="B10" s="10">
        <v>11.9771221517233</v>
      </c>
      <c r="C10" s="10">
        <v>12.1638099271119</v>
      </c>
      <c r="D10" s="10">
        <v>10.6325316314914</v>
      </c>
      <c r="E10" s="10">
        <v>12.5737421996114</v>
      </c>
    </row>
    <row r="11" spans="1:5" ht="15.75" thickBot="1">
      <c r="A11" s="6">
        <v>1995</v>
      </c>
      <c r="B11" s="10">
        <v>11.9511896514744</v>
      </c>
      <c r="C11" s="10">
        <v>11.7613978833134</v>
      </c>
      <c r="D11" s="10">
        <v>10.1772105155409</v>
      </c>
      <c r="E11" s="10">
        <v>12.4044084324795</v>
      </c>
    </row>
    <row r="12" spans="1:5" ht="15.75" thickBot="1">
      <c r="A12" s="6">
        <v>1996</v>
      </c>
      <c r="B12" s="10">
        <v>11.9151349857776</v>
      </c>
      <c r="C12" s="10">
        <v>11.6608412386727</v>
      </c>
      <c r="D12" s="10">
        <v>9.8463409025954</v>
      </c>
      <c r="E12" s="10">
        <v>11.998788794398</v>
      </c>
    </row>
    <row r="13" spans="1:5" ht="15.75" thickBot="1">
      <c r="A13" s="6">
        <v>1997</v>
      </c>
      <c r="B13" s="10">
        <v>11.9070529595802</v>
      </c>
      <c r="C13" s="10">
        <v>11.7144159464597</v>
      </c>
      <c r="D13" s="10">
        <v>9.52617305097358</v>
      </c>
      <c r="E13" s="10">
        <v>12.07348139484</v>
      </c>
    </row>
    <row r="14" spans="1:5" ht="15.75" thickBot="1">
      <c r="A14" s="6">
        <v>1998</v>
      </c>
      <c r="B14" s="10">
        <v>12.0646764092124</v>
      </c>
      <c r="C14" s="10">
        <v>11.5180103724043</v>
      </c>
      <c r="D14" s="10">
        <v>9.28924445373118</v>
      </c>
      <c r="E14" s="10">
        <v>11.8872494338294</v>
      </c>
    </row>
    <row r="15" spans="1:5" ht="15.75" thickBot="1">
      <c r="A15" s="6">
        <v>1999</v>
      </c>
      <c r="B15" s="10">
        <v>11.7967311863303</v>
      </c>
      <c r="C15" s="10">
        <v>11.0027849038935</v>
      </c>
      <c r="D15" s="10">
        <v>9.26733151781475</v>
      </c>
      <c r="E15" s="10">
        <v>11.6751141792543</v>
      </c>
    </row>
    <row r="16" spans="1:5" ht="15.75" thickBot="1">
      <c r="A16" s="6">
        <v>2000</v>
      </c>
      <c r="B16" s="10">
        <v>11.6997773735666</v>
      </c>
      <c r="C16" s="10">
        <v>10.7778756091264</v>
      </c>
      <c r="D16" s="10">
        <v>9.19248336749418</v>
      </c>
      <c r="E16" s="10">
        <v>11.5034049235709</v>
      </c>
    </row>
    <row r="17" spans="1:5" ht="15.75" thickBot="1">
      <c r="A17" s="6">
        <v>2001</v>
      </c>
      <c r="B17" s="10">
        <v>12.4636250888917</v>
      </c>
      <c r="C17" s="10">
        <v>11.4976219935668</v>
      </c>
      <c r="D17" s="10">
        <v>10.4128030085918</v>
      </c>
      <c r="E17" s="10">
        <v>12.6662081938166</v>
      </c>
    </row>
    <row r="18" spans="1:5" ht="15.75" thickBot="1">
      <c r="A18" s="6">
        <v>2002</v>
      </c>
      <c r="B18" s="10">
        <v>12.6913036811359</v>
      </c>
      <c r="C18" s="10">
        <v>11.7680859869096</v>
      </c>
      <c r="D18" s="10">
        <v>10.6945914478168</v>
      </c>
      <c r="E18" s="10">
        <v>12.6431293616594</v>
      </c>
    </row>
    <row r="19" spans="1:5" ht="15.75" thickBot="1">
      <c r="A19" s="6">
        <v>2003</v>
      </c>
      <c r="B19" s="10">
        <v>12.7224080238462</v>
      </c>
      <c r="C19" s="10">
        <v>11.2300882697702</v>
      </c>
      <c r="D19" s="10">
        <v>10.4993258409403</v>
      </c>
      <c r="E19" s="10">
        <v>12.4108719956038</v>
      </c>
    </row>
    <row r="20" spans="1:5" ht="15.75" thickBot="1">
      <c r="A20" s="6">
        <v>2004</v>
      </c>
      <c r="B20" s="10">
        <v>12.4123729045594</v>
      </c>
      <c r="C20" s="10">
        <v>11.4016011373105</v>
      </c>
      <c r="D20" s="10">
        <v>10.0939929671587</v>
      </c>
      <c r="E20" s="10">
        <v>11.56822419847</v>
      </c>
    </row>
    <row r="21" spans="1:5" ht="15.75" thickBot="1">
      <c r="A21" s="6">
        <v>2005</v>
      </c>
      <c r="B21" s="10">
        <v>12.6566354818801</v>
      </c>
      <c r="C21" s="10">
        <v>11.3520595100142</v>
      </c>
      <c r="D21" s="10">
        <v>10.1605925632456</v>
      </c>
      <c r="E21" s="10">
        <v>11.8564900395368</v>
      </c>
    </row>
    <row r="22" spans="1:5" ht="15.75" thickBot="1">
      <c r="A22" s="6">
        <v>2006</v>
      </c>
      <c r="B22" s="10">
        <v>12.764542922523</v>
      </c>
      <c r="C22" s="10">
        <v>11.8241985505702</v>
      </c>
      <c r="D22" s="10">
        <v>10.2925604790628</v>
      </c>
      <c r="E22" s="10">
        <v>11.5170136373781</v>
      </c>
    </row>
    <row r="23" spans="1:5" ht="15.75" thickBot="1">
      <c r="A23" s="6">
        <v>2007</v>
      </c>
      <c r="B23" s="10">
        <v>12.4929386673565</v>
      </c>
      <c r="C23" s="10">
        <v>11.7666322144828</v>
      </c>
      <c r="D23" s="10">
        <v>10.1224762912926</v>
      </c>
      <c r="E23" s="10">
        <v>11.1720898208558</v>
      </c>
    </row>
    <row r="24" spans="1:5" ht="15.75" thickBot="1">
      <c r="A24" s="6">
        <v>2008</v>
      </c>
      <c r="B24" s="10">
        <v>13.0980151069292</v>
      </c>
      <c r="C24" s="10">
        <v>12.3159386544537</v>
      </c>
      <c r="D24" s="10">
        <v>10.6749559990315</v>
      </c>
      <c r="E24" s="10">
        <v>11.8350611977075</v>
      </c>
    </row>
    <row r="25" spans="1:5" ht="15.75" thickBot="1">
      <c r="A25" s="6">
        <v>2009</v>
      </c>
      <c r="B25" s="10">
        <v>13.387459144775</v>
      </c>
      <c r="C25" s="10">
        <v>12.9959989994459</v>
      </c>
      <c r="D25" s="10">
        <v>10.961333704064</v>
      </c>
      <c r="E25" s="10">
        <v>12.8063779867331</v>
      </c>
    </row>
    <row r="26" spans="1:5" ht="15.75" thickBot="1">
      <c r="A26" s="6">
        <v>2010</v>
      </c>
      <c r="B26" s="10">
        <v>14.1171733046582</v>
      </c>
      <c r="C26" s="10">
        <v>13.7093519602611</v>
      </c>
      <c r="D26" s="10">
        <v>11.6562549311653</v>
      </c>
      <c r="E26" s="10">
        <v>13.274846958298</v>
      </c>
    </row>
    <row r="27" spans="1:5" ht="15.75" thickBot="1">
      <c r="A27" s="6">
        <v>2011</v>
      </c>
      <c r="B27" s="10">
        <v>14.4210063159001</v>
      </c>
      <c r="C27" s="10">
        <v>14.2078979955247</v>
      </c>
      <c r="D27" s="10">
        <v>11.7551895610228</v>
      </c>
      <c r="E27" s="10">
        <v>13.7292744821185</v>
      </c>
    </row>
    <row r="28" spans="1:5" ht="15.75" thickBot="1">
      <c r="A28" s="6">
        <v>2012</v>
      </c>
      <c r="B28" s="10">
        <v>14.3851422921924</v>
      </c>
      <c r="C28" s="10">
        <v>14.3048203170635</v>
      </c>
      <c r="D28" s="10">
        <v>11.5732231684902</v>
      </c>
      <c r="E28" s="10">
        <v>13.3891965302214</v>
      </c>
    </row>
    <row r="29" spans="1:5" ht="15.75" thickBot="1">
      <c r="A29" s="6">
        <v>2013</v>
      </c>
      <c r="B29" s="10">
        <v>14.3539297162791</v>
      </c>
      <c r="C29" s="10">
        <v>14.2547292430134</v>
      </c>
      <c r="D29" s="10">
        <v>11.5245267038221</v>
      </c>
      <c r="E29" s="10">
        <v>13.4270457982796</v>
      </c>
    </row>
    <row r="30" spans="1:5" ht="15.75" thickBot="1">
      <c r="A30" s="6">
        <v>2014</v>
      </c>
      <c r="B30" s="10">
        <v>14.5546926929227</v>
      </c>
      <c r="C30" s="10">
        <v>13.5094397951311</v>
      </c>
      <c r="D30" s="10">
        <v>10.7168873847645</v>
      </c>
      <c r="E30" s="10">
        <v>13.3988421976246</v>
      </c>
    </row>
    <row r="31" spans="1:5" ht="15.75" thickBot="1">
      <c r="A31" s="6">
        <v>2015</v>
      </c>
      <c r="B31" s="10">
        <v>14.7923648647844</v>
      </c>
      <c r="C31" s="10">
        <v>13.7711301060852</v>
      </c>
      <c r="D31" s="10">
        <v>10.8485392159001</v>
      </c>
      <c r="E31" s="10">
        <v>13.381738643839562</v>
      </c>
    </row>
    <row r="32" spans="1:5" ht="15.75" thickBot="1">
      <c r="A32" s="6">
        <v>2016</v>
      </c>
      <c r="B32" s="10">
        <v>14.8669136106252</v>
      </c>
      <c r="C32" s="10">
        <v>13.8648315345429</v>
      </c>
      <c r="D32" s="10">
        <v>10.8913960335883</v>
      </c>
      <c r="E32" s="10">
        <v>13.434602787296742</v>
      </c>
    </row>
    <row r="33" spans="1:5" ht="15.75" thickBot="1">
      <c r="A33" s="6">
        <v>2017</v>
      </c>
      <c r="B33" s="10">
        <v>14.8912092941298</v>
      </c>
      <c r="C33" s="10">
        <v>13.8457353308127</v>
      </c>
      <c r="D33" s="10">
        <v>10.8729343277186</v>
      </c>
      <c r="E33" s="10">
        <v>13.411830161604826</v>
      </c>
    </row>
    <row r="34" spans="1:5" ht="15.75" thickBot="1">
      <c r="A34" s="6">
        <v>2018</v>
      </c>
      <c r="B34" s="10">
        <v>14.7629304079691</v>
      </c>
      <c r="C34" s="10">
        <v>13.5851978800286</v>
      </c>
      <c r="D34" s="10">
        <v>10.7018497939302</v>
      </c>
      <c r="E34" s="10">
        <v>13.2007963558917</v>
      </c>
    </row>
    <row r="35" spans="1:5" ht="15.75" thickBot="1">
      <c r="A35" s="6">
        <v>2019</v>
      </c>
      <c r="B35" s="10">
        <v>14.5063024790181</v>
      </c>
      <c r="C35" s="10">
        <v>13.363962104414</v>
      </c>
      <c r="D35" s="10">
        <v>10.5459947956105</v>
      </c>
      <c r="E35" s="10">
        <v>13.008548274159782</v>
      </c>
    </row>
    <row r="36" spans="1:6" ht="15.75" thickBot="1">
      <c r="A36" s="6">
        <v>2020</v>
      </c>
      <c r="B36" s="10">
        <v>14.5121132983623</v>
      </c>
      <c r="C36" s="10">
        <v>13.264915157806</v>
      </c>
      <c r="D36" s="10">
        <v>10.4678332013701</v>
      </c>
      <c r="E36" s="10">
        <v>12.91213547559812</v>
      </c>
      <c r="F36" s="1" t="s">
        <v>0</v>
      </c>
    </row>
    <row r="37" spans="1:5" ht="15.75" thickBot="1">
      <c r="A37" s="6">
        <v>2021</v>
      </c>
      <c r="B37" s="10">
        <v>14.6014803762514</v>
      </c>
      <c r="C37" s="10">
        <v>13.2423790537987</v>
      </c>
      <c r="D37" s="10">
        <v>10.4500491315174</v>
      </c>
      <c r="E37" s="10">
        <v>12.890198718025836</v>
      </c>
    </row>
    <row r="38" spans="1:5" ht="15.75" thickBot="1">
      <c r="A38" s="6">
        <v>2022</v>
      </c>
      <c r="B38" s="10">
        <v>14.725079653526</v>
      </c>
      <c r="C38" s="10">
        <v>13.2501894689144</v>
      </c>
      <c r="D38" s="10">
        <v>10.4562126178037</v>
      </c>
      <c r="E38" s="10">
        <v>12.897801415585086</v>
      </c>
    </row>
    <row r="39" spans="1:5" ht="15.75" thickBot="1">
      <c r="A39" s="6">
        <v>2023</v>
      </c>
      <c r="B39" s="10">
        <v>14.8176391130212</v>
      </c>
      <c r="C39" s="10">
        <v>13.2293576834064</v>
      </c>
      <c r="D39" s="10">
        <v>10.4397734884621</v>
      </c>
      <c r="E39" s="10">
        <v>12.877523650256167</v>
      </c>
    </row>
    <row r="40" spans="1:5" ht="15.75" thickBot="1">
      <c r="A40" s="6">
        <v>2024</v>
      </c>
      <c r="B40" s="10">
        <v>14.9071938618294</v>
      </c>
      <c r="C40" s="10">
        <v>13.2053815642804</v>
      </c>
      <c r="D40" s="10">
        <v>10.4208530496322</v>
      </c>
      <c r="E40" s="10">
        <v>12.854185174687272</v>
      </c>
    </row>
    <row r="41" spans="1:5" ht="15.75" thickBot="1">
      <c r="A41" s="6">
        <v>2025</v>
      </c>
      <c r="B41" s="10">
        <v>14.9878085840225</v>
      </c>
      <c r="C41" s="10">
        <v>13.1731155945585</v>
      </c>
      <c r="D41" s="10">
        <v>10.3953907843171</v>
      </c>
      <c r="E41" s="10">
        <v>12.822777316638753</v>
      </c>
    </row>
    <row r="42" spans="1:5" ht="15.75" thickBot="1">
      <c r="A42" s="6">
        <v>2026</v>
      </c>
      <c r="B42" s="10">
        <v>15.0601128568046</v>
      </c>
      <c r="C42" s="10">
        <v>13.13330109382</v>
      </c>
      <c r="D42" s="10">
        <v>10.3639716951056</v>
      </c>
      <c r="E42" s="10">
        <v>12.784021680337089</v>
      </c>
    </row>
    <row r="43" spans="1:5" ht="15.75" thickBot="1">
      <c r="A43" s="6">
        <v>2027</v>
      </c>
      <c r="B43" s="10">
        <v>15.1318559557985</v>
      </c>
      <c r="C43" s="10">
        <v>13.0928195657192</v>
      </c>
      <c r="D43" s="10">
        <v>10.3320262300306</v>
      </c>
      <c r="E43" s="10">
        <v>12.74461675622869</v>
      </c>
    </row>
    <row r="44" spans="1:5" ht="15.75" thickBot="1">
      <c r="A44" s="6">
        <v>2028</v>
      </c>
      <c r="B44" s="10">
        <v>15.2004621521132</v>
      </c>
      <c r="C44" s="10">
        <v>13.0494764044886</v>
      </c>
      <c r="D44" s="10">
        <v>10.2978225448366</v>
      </c>
      <c r="E44" s="10">
        <v>12.70242630396472</v>
      </c>
    </row>
    <row r="45" spans="1:5" ht="15">
      <c r="A45" s="31" t="s">
        <v>0</v>
      </c>
      <c r="B45" s="31"/>
      <c r="C45" s="31"/>
      <c r="D45" s="31"/>
      <c r="E45" s="31"/>
    </row>
    <row r="46" spans="1:5" ht="13.5" customHeight="1">
      <c r="A46" s="31" t="s">
        <v>55</v>
      </c>
      <c r="B46" s="31"/>
      <c r="C46" s="31"/>
      <c r="D46" s="31"/>
      <c r="E46" s="31"/>
    </row>
    <row r="47" ht="13.5" customHeight="1">
      <c r="A47" s="4"/>
    </row>
    <row r="48" spans="1:5" ht="15.75">
      <c r="A48" s="29" t="s">
        <v>24</v>
      </c>
      <c r="B48" s="29"/>
      <c r="C48" s="29"/>
      <c r="D48" s="29"/>
      <c r="E48" s="29"/>
    </row>
    <row r="49" spans="1:5" ht="15">
      <c r="A49" s="8" t="s">
        <v>25</v>
      </c>
      <c r="B49" s="12">
        <f>EXP((LN(B16/B6)/10))-1</f>
        <v>-0.008041858426544368</v>
      </c>
      <c r="C49" s="12">
        <f>EXP((LN(C16/C6)/10))-1</f>
        <v>-0.01728491977959612</v>
      </c>
      <c r="D49" s="12">
        <f>EXP((LN(D16/D6)/10))-1</f>
        <v>-0.02448493749843761</v>
      </c>
      <c r="E49" s="12">
        <f>EXP((LN(E16/E6)/10))-1</f>
        <v>-0.024532630443775294</v>
      </c>
    </row>
    <row r="50" spans="1:5" ht="15">
      <c r="A50" s="8" t="s">
        <v>26</v>
      </c>
      <c r="B50" s="12">
        <f>EXP((LN(B32/B16)/16))-1</f>
        <v>0.01508568022143919</v>
      </c>
      <c r="C50" s="12">
        <f>EXP((LN(C32/C16)/16))-1</f>
        <v>0.01586579931646903</v>
      </c>
      <c r="D50" s="12">
        <f>EXP((LN(D32/D16)/16))-1</f>
        <v>0.010655557744144284</v>
      </c>
      <c r="E50" s="12">
        <f>EXP((LN(E32/E16)/16))-1</f>
        <v>0.00974660452417675</v>
      </c>
    </row>
    <row r="51" spans="1:5" ht="15">
      <c r="A51" s="8" t="s">
        <v>27</v>
      </c>
      <c r="B51" s="12">
        <f>EXP((LN(B36/B31)/5))-1</f>
        <v>-0.0038181840431947833</v>
      </c>
      <c r="C51" s="12">
        <f>EXP((LN(C36/C31)/5))-1</f>
        <v>-0.007462374763584689</v>
      </c>
      <c r="D51" s="12">
        <f>EXP((LN(D36/D31)/5))-1</f>
        <v>-0.007119214679839114</v>
      </c>
      <c r="E51" s="12">
        <f>EXP((LN(E36/E31)/5))-1</f>
        <v>-0.007119214679839114</v>
      </c>
    </row>
    <row r="52" spans="1:5" ht="15">
      <c r="A52" s="8" t="s">
        <v>28</v>
      </c>
      <c r="B52" s="12">
        <f>EXP((LN(B44/B31)/13))-1</f>
        <v>0.002095629074932326</v>
      </c>
      <c r="C52" s="12">
        <f>EXP((LN(C44/C31)/13))-1</f>
        <v>-0.004131929899886977</v>
      </c>
      <c r="D52" s="12">
        <f>EXP((LN(D44/D31)/13))-1</f>
        <v>-0.003999516465048036</v>
      </c>
      <c r="E52" s="12">
        <f>EXP((LN(E44/E31)/13))-1</f>
        <v>-0.003999516465047925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customHeight="1">
      <c r="A2" s="37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 customHeigh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5168.955784</v>
      </c>
      <c r="C6" s="7">
        <v>0</v>
      </c>
      <c r="D6" s="7">
        <v>4290.588324574349</v>
      </c>
      <c r="E6" s="7">
        <v>0</v>
      </c>
      <c r="F6" s="7">
        <v>1523.8532682812966</v>
      </c>
      <c r="G6" s="7">
        <v>143.8232890000001</v>
      </c>
      <c r="H6" s="7">
        <v>711.7580770242713</v>
      </c>
      <c r="I6" s="7">
        <v>755.1201480915739</v>
      </c>
      <c r="J6" s="7">
        <v>77.68759899999999</v>
      </c>
      <c r="K6" s="7">
        <v>12671.786489971491</v>
      </c>
      <c r="L6" s="14"/>
    </row>
    <row r="7" spans="1:11" ht="15.75" thickBot="1">
      <c r="A7" s="6">
        <v>1991</v>
      </c>
      <c r="B7" s="7">
        <v>5252.202220000001</v>
      </c>
      <c r="C7" s="7">
        <v>0</v>
      </c>
      <c r="D7" s="7">
        <v>4268.750851844431</v>
      </c>
      <c r="E7" s="7">
        <v>0</v>
      </c>
      <c r="F7" s="7">
        <v>1583.4797126954734</v>
      </c>
      <c r="G7" s="7">
        <v>154.95826851808891</v>
      </c>
      <c r="H7" s="7">
        <v>587.032746036831</v>
      </c>
      <c r="I7" s="7">
        <v>794.6660013702551</v>
      </c>
      <c r="J7" s="7">
        <v>98.79002899999999</v>
      </c>
      <c r="K7" s="7">
        <v>12739.879829465079</v>
      </c>
    </row>
    <row r="8" spans="1:11" ht="15.75" thickBot="1">
      <c r="A8" s="6">
        <v>1992</v>
      </c>
      <c r="B8" s="7">
        <v>5269.463071489813</v>
      </c>
      <c r="C8" s="7">
        <v>0</v>
      </c>
      <c r="D8" s="7">
        <v>4433.032621796527</v>
      </c>
      <c r="E8" s="7">
        <v>0</v>
      </c>
      <c r="F8" s="7">
        <v>1659.679955272344</v>
      </c>
      <c r="G8" s="7">
        <v>121.06150481638585</v>
      </c>
      <c r="H8" s="7">
        <v>712.3710769105958</v>
      </c>
      <c r="I8" s="7">
        <v>780.4292113897442</v>
      </c>
      <c r="J8" s="7">
        <v>91.32071997221595</v>
      </c>
      <c r="K8" s="7">
        <v>13067.358161647626</v>
      </c>
    </row>
    <row r="9" spans="1:11" ht="15.75" thickBot="1">
      <c r="A9" s="6">
        <v>1993</v>
      </c>
      <c r="B9" s="7">
        <v>5256.706563716258</v>
      </c>
      <c r="C9" s="7">
        <v>0</v>
      </c>
      <c r="D9" s="7">
        <v>4451.837120214047</v>
      </c>
      <c r="E9" s="7">
        <v>0</v>
      </c>
      <c r="F9" s="7">
        <v>1622.6390800237648</v>
      </c>
      <c r="G9" s="7">
        <v>118.06496148586194</v>
      </c>
      <c r="H9" s="7">
        <v>1107.338554052277</v>
      </c>
      <c r="I9" s="7">
        <v>696.305907411895</v>
      </c>
      <c r="J9" s="7">
        <v>92.40830446227872</v>
      </c>
      <c r="K9" s="7">
        <v>13345.300491366383</v>
      </c>
    </row>
    <row r="10" spans="1:11" ht="15.75" thickBot="1">
      <c r="A10" s="6">
        <v>1994</v>
      </c>
      <c r="B10" s="7">
        <v>5360.216052849091</v>
      </c>
      <c r="C10" s="7">
        <v>0</v>
      </c>
      <c r="D10" s="7">
        <v>4471.2096065166315</v>
      </c>
      <c r="E10" s="7">
        <v>0</v>
      </c>
      <c r="F10" s="7">
        <v>1702.7213484798065</v>
      </c>
      <c r="G10" s="7">
        <v>130.459840485922</v>
      </c>
      <c r="H10" s="7">
        <v>699.6453246910474</v>
      </c>
      <c r="I10" s="7">
        <v>627.7016402855106</v>
      </c>
      <c r="J10" s="7">
        <v>99.73019955682918</v>
      </c>
      <c r="K10" s="7">
        <v>13091.684012864836</v>
      </c>
    </row>
    <row r="11" spans="1:11" ht="15.75" thickBot="1">
      <c r="A11" s="6">
        <v>1995</v>
      </c>
      <c r="B11" s="7">
        <v>5247.755470877518</v>
      </c>
      <c r="C11" s="7">
        <v>0</v>
      </c>
      <c r="D11" s="7">
        <v>4612.256813237942</v>
      </c>
      <c r="E11" s="7">
        <v>0</v>
      </c>
      <c r="F11" s="7">
        <v>1702.5812045223872</v>
      </c>
      <c r="G11" s="7">
        <v>135.08444972033766</v>
      </c>
      <c r="H11" s="7">
        <v>1003.5511911390682</v>
      </c>
      <c r="I11" s="7">
        <v>677.0844296240706</v>
      </c>
      <c r="J11" s="7">
        <v>104.96402891356541</v>
      </c>
      <c r="K11" s="7">
        <v>13483.277588034889</v>
      </c>
    </row>
    <row r="12" spans="1:11" ht="15.75" thickBot="1">
      <c r="A12" s="6">
        <v>1996</v>
      </c>
      <c r="B12" s="7">
        <v>5665.725041968536</v>
      </c>
      <c r="C12" s="7">
        <v>0</v>
      </c>
      <c r="D12" s="7">
        <v>4743.93584775476</v>
      </c>
      <c r="E12" s="7">
        <v>0</v>
      </c>
      <c r="F12" s="7">
        <v>1891.2549581590563</v>
      </c>
      <c r="G12" s="7">
        <v>132.63327511930922</v>
      </c>
      <c r="H12" s="7">
        <v>992.1417110554494</v>
      </c>
      <c r="I12" s="7">
        <v>683.1014357400425</v>
      </c>
      <c r="J12" s="7">
        <v>105.05461481428588</v>
      </c>
      <c r="K12" s="7">
        <v>14213.84688461144</v>
      </c>
    </row>
    <row r="13" spans="1:11" ht="15.75" thickBot="1">
      <c r="A13" s="6">
        <v>1997</v>
      </c>
      <c r="B13" s="7">
        <v>5618.204627027939</v>
      </c>
      <c r="C13" s="7">
        <v>0</v>
      </c>
      <c r="D13" s="7">
        <v>4922.087411795075</v>
      </c>
      <c r="E13" s="7">
        <v>0</v>
      </c>
      <c r="F13" s="7">
        <v>1976.7884057896142</v>
      </c>
      <c r="G13" s="7">
        <v>134.60406938698446</v>
      </c>
      <c r="H13" s="7">
        <v>1038.8087282758036</v>
      </c>
      <c r="I13" s="7">
        <v>711.1870397785384</v>
      </c>
      <c r="J13" s="7">
        <v>103.23825216173654</v>
      </c>
      <c r="K13" s="7">
        <v>14504.918534215692</v>
      </c>
    </row>
    <row r="14" spans="1:11" ht="15.75" thickBot="1">
      <c r="A14" s="6">
        <v>1998</v>
      </c>
      <c r="B14" s="7">
        <v>5786.805524003856</v>
      </c>
      <c r="C14" s="7">
        <v>0</v>
      </c>
      <c r="D14" s="7">
        <v>4939.211883630749</v>
      </c>
      <c r="E14" s="7">
        <v>0</v>
      </c>
      <c r="F14" s="7">
        <v>2163.848682403328</v>
      </c>
      <c r="G14" s="7">
        <v>156.19384746902233</v>
      </c>
      <c r="H14" s="7">
        <v>907.3531102001455</v>
      </c>
      <c r="I14" s="7">
        <v>701.1187398276123</v>
      </c>
      <c r="J14" s="7">
        <v>102.64501724839013</v>
      </c>
      <c r="K14" s="7">
        <v>14757.176804783105</v>
      </c>
    </row>
    <row r="15" spans="1:11" ht="15.75" thickBot="1">
      <c r="A15" s="6">
        <v>1999</v>
      </c>
      <c r="B15" s="7">
        <v>5800.842576128227</v>
      </c>
      <c r="C15" s="7">
        <v>0</v>
      </c>
      <c r="D15" s="7">
        <v>5365.628738990555</v>
      </c>
      <c r="E15" s="7">
        <v>0</v>
      </c>
      <c r="F15" s="7">
        <v>1865.3014344712205</v>
      </c>
      <c r="G15" s="7">
        <v>198.78564641149921</v>
      </c>
      <c r="H15" s="7">
        <v>1601.9685773556384</v>
      </c>
      <c r="I15" s="7">
        <v>693.1127505853907</v>
      </c>
      <c r="J15" s="7">
        <v>116.26898690747568</v>
      </c>
      <c r="K15" s="7">
        <v>15641.908710850008</v>
      </c>
    </row>
    <row r="16" spans="1:11" ht="15.75" thickBot="1">
      <c r="A16" s="6">
        <v>2000</v>
      </c>
      <c r="B16" s="7">
        <v>6069.943758849292</v>
      </c>
      <c r="C16" s="7">
        <v>0</v>
      </c>
      <c r="D16" s="7">
        <v>5572.173156656695</v>
      </c>
      <c r="E16" s="7">
        <v>0</v>
      </c>
      <c r="F16" s="7">
        <v>2060.9349532712413</v>
      </c>
      <c r="G16" s="7">
        <v>205.84533148657206</v>
      </c>
      <c r="H16" s="7">
        <v>1211.196474990691</v>
      </c>
      <c r="I16" s="7">
        <v>687.1865850548933</v>
      </c>
      <c r="J16" s="7">
        <v>109.5175797448033</v>
      </c>
      <c r="K16" s="7">
        <v>15916.797840054187</v>
      </c>
    </row>
    <row r="17" spans="1:11" ht="15.75" thickBot="1">
      <c r="A17" s="6">
        <v>2001</v>
      </c>
      <c r="B17" s="7">
        <v>5984.1389949193135</v>
      </c>
      <c r="C17" s="7">
        <v>0</v>
      </c>
      <c r="D17" s="7">
        <v>5730.867733374878</v>
      </c>
      <c r="E17" s="7">
        <v>0</v>
      </c>
      <c r="F17" s="7">
        <v>1973.0564525527689</v>
      </c>
      <c r="G17" s="7">
        <v>187.18568787330867</v>
      </c>
      <c r="H17" s="7">
        <v>958.2602729053046</v>
      </c>
      <c r="I17" s="7">
        <v>622.6632727804609</v>
      </c>
      <c r="J17" s="7">
        <v>107.88144675695158</v>
      </c>
      <c r="K17" s="7">
        <v>15564.053861162987</v>
      </c>
    </row>
    <row r="18" spans="1:11" ht="15.75" thickBot="1">
      <c r="A18" s="6">
        <v>2002</v>
      </c>
      <c r="B18" s="7">
        <v>6169.556175221433</v>
      </c>
      <c r="C18" s="7">
        <v>0</v>
      </c>
      <c r="D18" s="7">
        <v>5992.909605222217</v>
      </c>
      <c r="E18" s="7">
        <v>0</v>
      </c>
      <c r="F18" s="7">
        <v>2047.1669860787486</v>
      </c>
      <c r="G18" s="7">
        <v>179.37216262477088</v>
      </c>
      <c r="H18" s="7">
        <v>1044.9205420242643</v>
      </c>
      <c r="I18" s="7">
        <v>659.4909463480172</v>
      </c>
      <c r="J18" s="7">
        <v>108.37006312055918</v>
      </c>
      <c r="K18" s="7">
        <v>16201.78648064001</v>
      </c>
    </row>
    <row r="19" spans="1:11" ht="15.75" thickBot="1">
      <c r="A19" s="6">
        <v>2003</v>
      </c>
      <c r="B19" s="7">
        <v>6616.172085454743</v>
      </c>
      <c r="C19" s="7">
        <v>0</v>
      </c>
      <c r="D19" s="7">
        <v>6253.6191076204905</v>
      </c>
      <c r="E19" s="7">
        <v>0</v>
      </c>
      <c r="F19" s="7">
        <v>2050.1772283045834</v>
      </c>
      <c r="G19" s="7">
        <v>174.23796154073307</v>
      </c>
      <c r="H19" s="7">
        <v>859.6612575694096</v>
      </c>
      <c r="I19" s="7">
        <v>699.1071310676641</v>
      </c>
      <c r="J19" s="7">
        <v>111.5111210565026</v>
      </c>
      <c r="K19" s="7">
        <v>16764.485892614128</v>
      </c>
    </row>
    <row r="20" spans="1:11" ht="15.75" thickBot="1">
      <c r="A20" s="6">
        <v>2004</v>
      </c>
      <c r="B20" s="7">
        <v>6734.052794492667</v>
      </c>
      <c r="C20" s="7">
        <v>0</v>
      </c>
      <c r="D20" s="7">
        <v>6331.280917778792</v>
      </c>
      <c r="E20" s="7">
        <v>0</v>
      </c>
      <c r="F20" s="7">
        <v>2321.230255266149</v>
      </c>
      <c r="G20" s="7">
        <v>210.34051620095127</v>
      </c>
      <c r="H20" s="7">
        <v>1083.6992297371182</v>
      </c>
      <c r="I20" s="7">
        <v>697.9164176311298</v>
      </c>
      <c r="J20" s="7">
        <v>117.21059474982266</v>
      </c>
      <c r="K20" s="7">
        <v>17495.730725856632</v>
      </c>
    </row>
    <row r="21" spans="1:11" ht="15.75" thickBot="1">
      <c r="A21" s="6">
        <v>2005</v>
      </c>
      <c r="B21" s="7">
        <v>6948.431874738808</v>
      </c>
      <c r="C21" s="7">
        <v>0</v>
      </c>
      <c r="D21" s="7">
        <v>6480.778999069223</v>
      </c>
      <c r="E21" s="7">
        <v>0</v>
      </c>
      <c r="F21" s="7">
        <v>2427.9786983138674</v>
      </c>
      <c r="G21" s="7">
        <v>196.6293942970713</v>
      </c>
      <c r="H21" s="7">
        <v>708.7421008544027</v>
      </c>
      <c r="I21" s="7">
        <v>679.1336211434855</v>
      </c>
      <c r="J21" s="7">
        <v>116.46202997374483</v>
      </c>
      <c r="K21" s="7">
        <v>17558.1567183906</v>
      </c>
    </row>
    <row r="22" spans="1:11" ht="15.75" thickBot="1">
      <c r="A22" s="6">
        <v>2006</v>
      </c>
      <c r="B22" s="7">
        <v>7271.1186965676825</v>
      </c>
      <c r="C22" s="7">
        <v>0</v>
      </c>
      <c r="D22" s="7">
        <v>6575.514238378166</v>
      </c>
      <c r="E22" s="7">
        <v>0</v>
      </c>
      <c r="F22" s="7">
        <v>2524.3762522033344</v>
      </c>
      <c r="G22" s="7">
        <v>210.4914492175272</v>
      </c>
      <c r="H22" s="7">
        <v>735.0840142217585</v>
      </c>
      <c r="I22" s="7">
        <v>717.0481944852519</v>
      </c>
      <c r="J22" s="7">
        <v>112.7718669406045</v>
      </c>
      <c r="K22" s="7">
        <v>18146.404712014326</v>
      </c>
    </row>
    <row r="23" spans="1:11" ht="15.75" thickBot="1">
      <c r="A23" s="6">
        <v>2007</v>
      </c>
      <c r="B23" s="7">
        <v>7096.2487442275815</v>
      </c>
      <c r="C23" s="7">
        <v>0</v>
      </c>
      <c r="D23" s="7">
        <v>6667.123876729336</v>
      </c>
      <c r="E23" s="7">
        <v>0</v>
      </c>
      <c r="F23" s="7">
        <v>2695.0321754495217</v>
      </c>
      <c r="G23" s="7">
        <v>211.924880859888</v>
      </c>
      <c r="H23" s="7">
        <v>620.1402263707116</v>
      </c>
      <c r="I23" s="7">
        <v>755.4579253318193</v>
      </c>
      <c r="J23" s="7">
        <v>109.59741344448157</v>
      </c>
      <c r="K23" s="7">
        <v>18155.525242413336</v>
      </c>
    </row>
    <row r="24" spans="1:11" ht="15.75" thickBot="1">
      <c r="A24" s="6">
        <v>2008</v>
      </c>
      <c r="B24" s="7">
        <v>7212.066854897576</v>
      </c>
      <c r="C24" s="7">
        <v>0</v>
      </c>
      <c r="D24" s="7">
        <v>6774.698830274014</v>
      </c>
      <c r="E24" s="7">
        <v>0</v>
      </c>
      <c r="F24" s="7">
        <v>2535.5731016354675</v>
      </c>
      <c r="G24" s="7">
        <v>206.10938455360878</v>
      </c>
      <c r="H24" s="7">
        <v>628.0630983507257</v>
      </c>
      <c r="I24" s="7">
        <v>770.0257038572022</v>
      </c>
      <c r="J24" s="7">
        <v>115.16305153159641</v>
      </c>
      <c r="K24" s="7">
        <v>18241.70002510019</v>
      </c>
    </row>
    <row r="25" spans="1:11" ht="15.75" thickBot="1">
      <c r="A25" s="6">
        <v>2009</v>
      </c>
      <c r="B25" s="7">
        <v>7248.277060791293</v>
      </c>
      <c r="C25" s="7">
        <v>0</v>
      </c>
      <c r="D25" s="7">
        <v>6614.080060745153</v>
      </c>
      <c r="E25" s="7">
        <v>0</v>
      </c>
      <c r="F25" s="7">
        <v>2396.9678512698365</v>
      </c>
      <c r="G25" s="7">
        <v>195.80797865945968</v>
      </c>
      <c r="H25" s="7">
        <v>610.442465278554</v>
      </c>
      <c r="I25" s="7">
        <v>745.4815716975353</v>
      </c>
      <c r="J25" s="7">
        <v>114.69702174326025</v>
      </c>
      <c r="K25" s="7">
        <v>17925.75401018509</v>
      </c>
    </row>
    <row r="26" spans="1:11" ht="15.75" thickBot="1">
      <c r="A26" s="6">
        <v>2010</v>
      </c>
      <c r="B26" s="7">
        <v>6939.747090128027</v>
      </c>
      <c r="C26" s="7">
        <v>0</v>
      </c>
      <c r="D26" s="7">
        <v>6385.282821207178</v>
      </c>
      <c r="E26" s="7">
        <v>0</v>
      </c>
      <c r="F26" s="7">
        <v>2395.1435907716377</v>
      </c>
      <c r="G26" s="7">
        <v>180.18378858058117</v>
      </c>
      <c r="H26" s="7">
        <v>767.4038704987772</v>
      </c>
      <c r="I26" s="7">
        <v>916.7927252008144</v>
      </c>
      <c r="J26" s="7">
        <v>115.37494805026363</v>
      </c>
      <c r="K26" s="7">
        <v>17699.92883443728</v>
      </c>
    </row>
    <row r="27" spans="1:11" ht="15.75" thickBot="1">
      <c r="A27" s="6">
        <v>2011</v>
      </c>
      <c r="B27" s="7">
        <v>7089.014792751944</v>
      </c>
      <c r="C27" s="7">
        <v>0</v>
      </c>
      <c r="D27" s="7">
        <v>6363.354222446629</v>
      </c>
      <c r="E27" s="7">
        <v>0</v>
      </c>
      <c r="F27" s="7">
        <v>2434.338859462633</v>
      </c>
      <c r="G27" s="7">
        <v>176.9311510823896</v>
      </c>
      <c r="H27" s="7">
        <v>624.8656758268681</v>
      </c>
      <c r="I27" s="7">
        <v>1182.015694151189</v>
      </c>
      <c r="J27" s="7">
        <v>111.61076894817882</v>
      </c>
      <c r="K27" s="7">
        <v>17982.13116466983</v>
      </c>
    </row>
    <row r="28" spans="1:11" ht="15.75" thickBot="1">
      <c r="A28" s="6">
        <v>2012</v>
      </c>
      <c r="B28" s="7">
        <v>7182.999671037133</v>
      </c>
      <c r="C28" s="7">
        <v>0</v>
      </c>
      <c r="D28" s="7">
        <v>6456.956378555826</v>
      </c>
      <c r="E28" s="7">
        <v>0</v>
      </c>
      <c r="F28" s="7">
        <v>2450.7240068752017</v>
      </c>
      <c r="G28" s="7">
        <v>177.8851866999091</v>
      </c>
      <c r="H28" s="7">
        <v>661.2031229472074</v>
      </c>
      <c r="I28" s="7">
        <v>1017.3424899423982</v>
      </c>
      <c r="J28" s="7">
        <v>112.41188797828319</v>
      </c>
      <c r="K28" s="7">
        <v>18059.52274403596</v>
      </c>
    </row>
    <row r="29" spans="1:11" ht="15.75" thickBot="1">
      <c r="A29" s="6">
        <v>2013</v>
      </c>
      <c r="B29" s="7">
        <v>7180.81941324675</v>
      </c>
      <c r="C29" s="7">
        <v>0</v>
      </c>
      <c r="D29" s="7">
        <v>6530.981186450417</v>
      </c>
      <c r="E29" s="7">
        <v>0</v>
      </c>
      <c r="F29" s="7">
        <v>2403.1880725650535</v>
      </c>
      <c r="G29" s="7">
        <v>188.61096388883968</v>
      </c>
      <c r="H29" s="7">
        <v>682.8100548965828</v>
      </c>
      <c r="I29" s="7">
        <v>911.0231250473387</v>
      </c>
      <c r="J29" s="7">
        <v>102.02791187567985</v>
      </c>
      <c r="K29" s="7">
        <v>17999.46072797066</v>
      </c>
    </row>
    <row r="30" spans="1:11" ht="15.75" thickBot="1">
      <c r="A30" s="6">
        <v>2014</v>
      </c>
      <c r="B30" s="7">
        <v>7255.2205068557505</v>
      </c>
      <c r="C30" s="7">
        <v>0</v>
      </c>
      <c r="D30" s="7">
        <v>6629.102858051483</v>
      </c>
      <c r="E30" s="7">
        <v>0</v>
      </c>
      <c r="F30" s="7">
        <v>2441.5140246341475</v>
      </c>
      <c r="G30" s="7">
        <v>199.8266820786841</v>
      </c>
      <c r="H30" s="7">
        <v>693.2431343091574</v>
      </c>
      <c r="I30" s="7">
        <v>889.2272597326516</v>
      </c>
      <c r="J30" s="7">
        <v>109.55961148494154</v>
      </c>
      <c r="K30" s="7">
        <v>18217.694077146818</v>
      </c>
    </row>
    <row r="31" spans="1:11" ht="15.75" thickBot="1">
      <c r="A31" s="6">
        <v>2015</v>
      </c>
      <c r="B31" s="7">
        <v>7232.150165498599</v>
      </c>
      <c r="C31" s="7">
        <v>21.63484721732969</v>
      </c>
      <c r="D31" s="7">
        <v>6587.802790724809</v>
      </c>
      <c r="E31" s="7">
        <v>2.923032738167791</v>
      </c>
      <c r="F31" s="7">
        <v>2453.165922830346</v>
      </c>
      <c r="G31" s="7">
        <v>205.22275547102058</v>
      </c>
      <c r="H31" s="7">
        <v>697.4465338124679</v>
      </c>
      <c r="I31" s="7">
        <v>790.4606308387644</v>
      </c>
      <c r="J31" s="7">
        <v>94.72186291877276</v>
      </c>
      <c r="K31" s="7">
        <v>18060.970662094776</v>
      </c>
    </row>
    <row r="32" spans="1:11" ht="15.75" thickBot="1">
      <c r="A32" s="6">
        <v>2016</v>
      </c>
      <c r="B32" s="7">
        <v>7292.688997505698</v>
      </c>
      <c r="C32" s="7">
        <v>35.61119647806784</v>
      </c>
      <c r="D32" s="7">
        <v>6491.374937112167</v>
      </c>
      <c r="E32" s="7">
        <v>5.997242371401001</v>
      </c>
      <c r="F32" s="7">
        <v>2401.5671109776313</v>
      </c>
      <c r="G32" s="7">
        <v>209.18600049567777</v>
      </c>
      <c r="H32" s="7">
        <v>653.0076981991162</v>
      </c>
      <c r="I32" s="7">
        <v>801.1002093029266</v>
      </c>
      <c r="J32" s="7">
        <v>94.72186291877276</v>
      </c>
      <c r="K32" s="7">
        <v>17943.64681651199</v>
      </c>
    </row>
    <row r="33" spans="1:11" ht="15.75" thickBot="1">
      <c r="A33" s="6">
        <v>2017</v>
      </c>
      <c r="B33" s="7">
        <v>7382.187005909555</v>
      </c>
      <c r="C33" s="7">
        <v>45.681098985405846</v>
      </c>
      <c r="D33" s="7">
        <v>6465.854348952508</v>
      </c>
      <c r="E33" s="7">
        <v>10.766652697856808</v>
      </c>
      <c r="F33" s="7">
        <v>2455.2425486548254</v>
      </c>
      <c r="G33" s="7">
        <v>211.72013074290894</v>
      </c>
      <c r="H33" s="7">
        <v>668.6193237132231</v>
      </c>
      <c r="I33" s="7">
        <v>806.7659674171197</v>
      </c>
      <c r="J33" s="7">
        <v>94.72186291877276</v>
      </c>
      <c r="K33" s="7">
        <v>18085.111188308914</v>
      </c>
    </row>
    <row r="34" spans="1:11" ht="15.75" thickBot="1">
      <c r="A34" s="6">
        <v>2018</v>
      </c>
      <c r="B34" s="7">
        <v>7531.203235618833</v>
      </c>
      <c r="C34" s="7">
        <v>56.412632729009964</v>
      </c>
      <c r="D34" s="7">
        <v>6583.768103854423</v>
      </c>
      <c r="E34" s="7">
        <v>15.896560434301595</v>
      </c>
      <c r="F34" s="7">
        <v>2507.431105236913</v>
      </c>
      <c r="G34" s="7">
        <v>214.3824625556386</v>
      </c>
      <c r="H34" s="7">
        <v>673.8444407325729</v>
      </c>
      <c r="I34" s="7">
        <v>812.3213384219783</v>
      </c>
      <c r="J34" s="7">
        <v>94.72186291877276</v>
      </c>
      <c r="K34" s="7">
        <v>18417.672549339135</v>
      </c>
    </row>
    <row r="35" spans="1:11" ht="15.75" thickBot="1">
      <c r="A35" s="6">
        <v>2019</v>
      </c>
      <c r="B35" s="7">
        <v>7695.052131099636</v>
      </c>
      <c r="C35" s="7">
        <v>68.73943667483483</v>
      </c>
      <c r="D35" s="7">
        <v>6711.817379094934</v>
      </c>
      <c r="E35" s="7">
        <v>22.615614556390746</v>
      </c>
      <c r="F35" s="7">
        <v>2540.1879796074404</v>
      </c>
      <c r="G35" s="7">
        <v>216.2333677221542</v>
      </c>
      <c r="H35" s="7">
        <v>680.921580905609</v>
      </c>
      <c r="I35" s="7">
        <v>818.3263597295756</v>
      </c>
      <c r="J35" s="7">
        <v>94.72186291877276</v>
      </c>
      <c r="K35" s="7">
        <v>18757.260661078126</v>
      </c>
    </row>
    <row r="36" spans="1:11" ht="15.75" thickBot="1">
      <c r="A36" s="6">
        <v>2020</v>
      </c>
      <c r="B36" s="7">
        <v>7889.802946882271</v>
      </c>
      <c r="C36" s="7">
        <v>80.87290807094072</v>
      </c>
      <c r="D36" s="7">
        <v>6847.481951994518</v>
      </c>
      <c r="E36" s="7">
        <v>28.85966175885385</v>
      </c>
      <c r="F36" s="7">
        <v>2558.680921118893</v>
      </c>
      <c r="G36" s="7">
        <v>216.6507782646859</v>
      </c>
      <c r="H36" s="7">
        <v>688.7244278711578</v>
      </c>
      <c r="I36" s="7">
        <v>824.68904212269</v>
      </c>
      <c r="J36" s="7">
        <v>94.72186291877276</v>
      </c>
      <c r="K36" s="7">
        <v>19120.75193117299</v>
      </c>
    </row>
    <row r="37" spans="1:11" ht="15.75" thickBot="1">
      <c r="A37" s="6">
        <v>2021</v>
      </c>
      <c r="B37" s="7">
        <v>8100.190872469591</v>
      </c>
      <c r="C37" s="7">
        <v>93.83907664672141</v>
      </c>
      <c r="D37" s="7">
        <v>6969.383770130929</v>
      </c>
      <c r="E37" s="7">
        <v>35.39797018434453</v>
      </c>
      <c r="F37" s="7">
        <v>2579.6166212449293</v>
      </c>
      <c r="G37" s="7">
        <v>216.3453400513883</v>
      </c>
      <c r="H37" s="7">
        <v>696.3358305563452</v>
      </c>
      <c r="I37" s="7">
        <v>830.649539632601</v>
      </c>
      <c r="J37" s="7">
        <v>94.72186291877276</v>
      </c>
      <c r="K37" s="7">
        <v>19487.24383700456</v>
      </c>
    </row>
    <row r="38" spans="1:11" ht="15.75" thickBot="1">
      <c r="A38" s="6">
        <v>2022</v>
      </c>
      <c r="B38" s="7">
        <v>8321.315389229501</v>
      </c>
      <c r="C38" s="7">
        <v>107.31065710576412</v>
      </c>
      <c r="D38" s="7">
        <v>7104.207162188968</v>
      </c>
      <c r="E38" s="7">
        <v>42.17691855898234</v>
      </c>
      <c r="F38" s="7">
        <v>2606.337823100744</v>
      </c>
      <c r="G38" s="7">
        <v>216.72528759807525</v>
      </c>
      <c r="H38" s="7">
        <v>703.9412859415856</v>
      </c>
      <c r="I38" s="7">
        <v>836.4410062088293</v>
      </c>
      <c r="J38" s="7">
        <v>94.72186291877276</v>
      </c>
      <c r="K38" s="7">
        <v>19883.689817186478</v>
      </c>
    </row>
    <row r="39" spans="1:11" ht="15.75" thickBot="1">
      <c r="A39" s="6">
        <v>2023</v>
      </c>
      <c r="B39" s="7">
        <v>8555.380179775106</v>
      </c>
      <c r="C39" s="7">
        <v>121.93507139420787</v>
      </c>
      <c r="D39" s="7">
        <v>7215.136898584889</v>
      </c>
      <c r="E39" s="7">
        <v>49.38455549887564</v>
      </c>
      <c r="F39" s="7">
        <v>2643.8048721874356</v>
      </c>
      <c r="G39" s="7">
        <v>217.8909451294917</v>
      </c>
      <c r="H39" s="7">
        <v>711.883743045284</v>
      </c>
      <c r="I39" s="7">
        <v>842.5768800282409</v>
      </c>
      <c r="J39" s="7">
        <v>94.72186291877276</v>
      </c>
      <c r="K39" s="7">
        <v>20281.395381669223</v>
      </c>
    </row>
    <row r="40" spans="1:11" ht="15.75" thickBot="1">
      <c r="A40" s="6">
        <v>2024</v>
      </c>
      <c r="B40" s="7">
        <v>8789.874358302095</v>
      </c>
      <c r="C40" s="7">
        <v>136.29736009342363</v>
      </c>
      <c r="D40" s="7">
        <v>7319.0249059377475</v>
      </c>
      <c r="E40" s="7">
        <v>56.16080957502264</v>
      </c>
      <c r="F40" s="7">
        <v>2674.452308213755</v>
      </c>
      <c r="G40" s="7">
        <v>218.68282631959522</v>
      </c>
      <c r="H40" s="7">
        <v>719.2906896894472</v>
      </c>
      <c r="I40" s="7">
        <v>848.6468731326066</v>
      </c>
      <c r="J40" s="7">
        <v>94.72186291877276</v>
      </c>
      <c r="K40" s="7">
        <v>20664.69382451402</v>
      </c>
    </row>
    <row r="41" spans="1:11" ht="15.75" thickBot="1">
      <c r="A41" s="6">
        <v>2025</v>
      </c>
      <c r="B41" s="7">
        <v>9015.8177643332</v>
      </c>
      <c r="C41" s="7">
        <v>149.22307353590278</v>
      </c>
      <c r="D41" s="7">
        <v>7420.579671241113</v>
      </c>
      <c r="E41" s="7">
        <v>62.100145365903</v>
      </c>
      <c r="F41" s="7">
        <v>2699.426733253706</v>
      </c>
      <c r="G41" s="7">
        <v>218.24052212346956</v>
      </c>
      <c r="H41" s="7">
        <v>726.4657251786255</v>
      </c>
      <c r="I41" s="7">
        <v>854.3985082403877</v>
      </c>
      <c r="J41" s="7">
        <v>94.72186291877276</v>
      </c>
      <c r="K41" s="7">
        <v>21029.650787289276</v>
      </c>
    </row>
    <row r="42" spans="1:11" ht="15.75" thickBot="1">
      <c r="A42" s="6">
        <v>2026</v>
      </c>
      <c r="B42" s="7">
        <v>9246.988956038875</v>
      </c>
      <c r="C42" s="7">
        <v>161.2282301223768</v>
      </c>
      <c r="D42" s="7">
        <v>7514.63767713738</v>
      </c>
      <c r="E42" s="7">
        <v>68.65667965481775</v>
      </c>
      <c r="F42" s="7">
        <v>2729.37601396619</v>
      </c>
      <c r="G42" s="7">
        <v>218.12076883736992</v>
      </c>
      <c r="H42" s="7">
        <v>733.9139155063629</v>
      </c>
      <c r="I42" s="7">
        <v>860.0002994277245</v>
      </c>
      <c r="J42" s="7">
        <v>94.72186291877276</v>
      </c>
      <c r="K42" s="7">
        <v>21397.759493832677</v>
      </c>
    </row>
    <row r="43" spans="1:11" ht="15.75" thickBot="1">
      <c r="A43" s="6">
        <v>2027</v>
      </c>
      <c r="B43" s="7">
        <v>9476.451208394195</v>
      </c>
      <c r="C43" s="7">
        <v>172.85700712217508</v>
      </c>
      <c r="D43" s="7">
        <v>7600.3714644083775</v>
      </c>
      <c r="E43" s="7">
        <v>74.26388148311766</v>
      </c>
      <c r="F43" s="7">
        <v>2762.3634791674017</v>
      </c>
      <c r="G43" s="7">
        <v>218.121520205193</v>
      </c>
      <c r="H43" s="7">
        <v>741.5284219963656</v>
      </c>
      <c r="I43" s="7">
        <v>865.1419770727066</v>
      </c>
      <c r="J43" s="7">
        <v>94.72186291877276</v>
      </c>
      <c r="K43" s="7">
        <v>21758.699934163014</v>
      </c>
    </row>
    <row r="44" spans="1:11" ht="15.75" thickBot="1">
      <c r="A44" s="6">
        <v>2028</v>
      </c>
      <c r="B44" s="7">
        <v>9701.804323055978</v>
      </c>
      <c r="C44" s="7">
        <v>184.55156717603373</v>
      </c>
      <c r="D44" s="7">
        <v>7679.9756086882</v>
      </c>
      <c r="E44" s="7">
        <v>79.71328286454778</v>
      </c>
      <c r="F44" s="7">
        <v>2798.0655217173808</v>
      </c>
      <c r="G44" s="7">
        <v>218.39846973889362</v>
      </c>
      <c r="H44" s="7">
        <v>746.2822734114252</v>
      </c>
      <c r="I44" s="7">
        <v>870.0887481743509</v>
      </c>
      <c r="J44" s="7">
        <v>94.72186291877276</v>
      </c>
      <c r="K44" s="7">
        <v>22109.336807705004</v>
      </c>
    </row>
    <row r="45" spans="1:11" ht="15">
      <c r="A45" s="31" t="s">
        <v>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3.5" customHeight="1">
      <c r="A46" s="31" t="s">
        <v>22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3.5" customHeight="1">
      <c r="A47" s="31" t="s">
        <v>23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ht="13.5" customHeight="1">
      <c r="A48" s="4"/>
    </row>
    <row r="49" spans="1:11" ht="15.75">
      <c r="A49" s="29" t="s">
        <v>24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5">
      <c r="A50" s="8" t="s">
        <v>25</v>
      </c>
      <c r="B50" s="12">
        <f>EXP((LN(B16/B6)/10))-1</f>
        <v>0.01619764706480309</v>
      </c>
      <c r="C50" s="13" t="s">
        <v>59</v>
      </c>
      <c r="D50" s="12">
        <f>EXP((LN(D16/D6)/10))-1</f>
        <v>0.026480670647678783</v>
      </c>
      <c r="E50" s="13" t="s">
        <v>59</v>
      </c>
      <c r="F50" s="12">
        <f aca="true" t="shared" si="0" ref="F50:K50">EXP((LN(F16/F6)/10))-1</f>
        <v>0.030652149633551007</v>
      </c>
      <c r="G50" s="12">
        <f t="shared" si="0"/>
        <v>0.03650447287454073</v>
      </c>
      <c r="H50" s="12">
        <f t="shared" si="0"/>
        <v>0.05460109857512707</v>
      </c>
      <c r="I50" s="12">
        <f t="shared" si="0"/>
        <v>-0.009382806555337853</v>
      </c>
      <c r="J50" s="12">
        <f t="shared" si="0"/>
        <v>0.03493533224009426</v>
      </c>
      <c r="K50" s="12">
        <f t="shared" si="0"/>
        <v>0.023061603213547555</v>
      </c>
    </row>
    <row r="51" spans="1:11" ht="15">
      <c r="A51" s="8" t="s">
        <v>26</v>
      </c>
      <c r="B51" s="12">
        <f>EXP((LN(B31/B16)/15))-1</f>
        <v>0.011747603888893954</v>
      </c>
      <c r="C51" s="13" t="s">
        <v>59</v>
      </c>
      <c r="D51" s="12">
        <f>EXP((LN(D31/D16)/15))-1</f>
        <v>0.011224847474151645</v>
      </c>
      <c r="E51" s="13" t="s">
        <v>59</v>
      </c>
      <c r="F51" s="12">
        <f aca="true" t="shared" si="1" ref="F51:K51">EXP((LN(F31/F16)/15))-1</f>
        <v>0.0116823560837922</v>
      </c>
      <c r="G51" s="12">
        <f t="shared" si="1"/>
        <v>-0.00020191744536857126</v>
      </c>
      <c r="H51" s="12">
        <f t="shared" si="1"/>
        <v>-0.036127133578266135</v>
      </c>
      <c r="I51" s="12">
        <f t="shared" si="1"/>
        <v>0.009377697847767763</v>
      </c>
      <c r="J51" s="12">
        <f t="shared" si="1"/>
        <v>-0.00962935420401212</v>
      </c>
      <c r="K51" s="12">
        <f t="shared" si="1"/>
        <v>0.008460810276312625</v>
      </c>
    </row>
    <row r="52" spans="1:11" ht="15">
      <c r="A52" s="8" t="s">
        <v>27</v>
      </c>
      <c r="B52" s="12">
        <f aca="true" t="shared" si="2" ref="B52:K52">EXP((LN(B36/B31)/5))-1</f>
        <v>0.017559338446843986</v>
      </c>
      <c r="C52" s="12">
        <f t="shared" si="2"/>
        <v>0.3017567715017915</v>
      </c>
      <c r="D52" s="12">
        <f t="shared" si="2"/>
        <v>0.0077621926638695715</v>
      </c>
      <c r="E52" s="12">
        <f t="shared" si="2"/>
        <v>0.5808530863342127</v>
      </c>
      <c r="F52" s="12">
        <f t="shared" si="2"/>
        <v>0.008458060318150995</v>
      </c>
      <c r="G52" s="12">
        <f t="shared" si="2"/>
        <v>0.010897093323108953</v>
      </c>
      <c r="H52" s="12">
        <f t="shared" si="2"/>
        <v>-0.002513760252890518</v>
      </c>
      <c r="I52" s="12">
        <f t="shared" si="2"/>
        <v>0.008514149764596857</v>
      </c>
      <c r="J52" s="12">
        <f t="shared" si="2"/>
        <v>0</v>
      </c>
      <c r="K52" s="12">
        <f t="shared" si="2"/>
        <v>0.011469463802813884</v>
      </c>
    </row>
    <row r="53" spans="1:11" ht="15">
      <c r="A53" s="8" t="s">
        <v>58</v>
      </c>
      <c r="B53" s="12">
        <f aca="true" t="shared" si="3" ref="B53:K53">EXP((LN(B44/B31)/13))-1</f>
        <v>0.022855386617989026</v>
      </c>
      <c r="C53" s="12">
        <f t="shared" si="3"/>
        <v>0.1792682556684002</v>
      </c>
      <c r="D53" s="12">
        <f t="shared" si="3"/>
        <v>0.011869621751402493</v>
      </c>
      <c r="E53" s="12">
        <f t="shared" si="3"/>
        <v>0.2895501371337721</v>
      </c>
      <c r="F53" s="12">
        <f t="shared" si="3"/>
        <v>0.010170517033611048</v>
      </c>
      <c r="G53" s="12">
        <f t="shared" si="3"/>
        <v>0.004798030469195025</v>
      </c>
      <c r="H53" s="12">
        <f t="shared" si="3"/>
        <v>0.005219578978632011</v>
      </c>
      <c r="I53" s="12">
        <f t="shared" si="3"/>
        <v>0.007410349694128016</v>
      </c>
      <c r="J53" s="12">
        <f t="shared" si="3"/>
        <v>0</v>
      </c>
      <c r="K53" s="12">
        <f t="shared" si="3"/>
        <v>0.01567908591367151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0" t="s">
        <v>80</v>
      </c>
      <c r="B1" s="30"/>
      <c r="C1" s="30"/>
      <c r="D1" s="30"/>
      <c r="E1" s="30"/>
      <c r="F1" s="30"/>
      <c r="G1" s="30"/>
      <c r="H1" s="30"/>
      <c r="I1" s="30"/>
    </row>
    <row r="2" spans="1:11" ht="15.75" customHeight="1">
      <c r="A2" s="37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9" ht="15.75" customHeight="1">
      <c r="A3" s="30" t="s">
        <v>29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30</v>
      </c>
    </row>
    <row r="6" spans="1:9" ht="15.75" thickBot="1">
      <c r="A6" s="6">
        <v>1990</v>
      </c>
      <c r="B6" s="7">
        <v>5168.955784</v>
      </c>
      <c r="C6" s="7">
        <v>4290.588324574349</v>
      </c>
      <c r="D6" s="7">
        <v>1523.8532682812966</v>
      </c>
      <c r="E6" s="7">
        <v>143.8232890000001</v>
      </c>
      <c r="F6" s="7">
        <v>711.7580770242713</v>
      </c>
      <c r="G6" s="7">
        <v>755.1201480915739</v>
      </c>
      <c r="H6" s="7">
        <v>77.68759899999999</v>
      </c>
      <c r="I6" s="7">
        <v>12671.786489971491</v>
      </c>
    </row>
    <row r="7" spans="1:9" ht="15.75" thickBot="1">
      <c r="A7" s="6">
        <v>1991</v>
      </c>
      <c r="B7" s="7">
        <v>5252.202220000001</v>
      </c>
      <c r="C7" s="7">
        <v>4268.750851844431</v>
      </c>
      <c r="D7" s="7">
        <v>1583.4797126954734</v>
      </c>
      <c r="E7" s="7">
        <v>154.95826851808891</v>
      </c>
      <c r="F7" s="7">
        <v>587.032746036831</v>
      </c>
      <c r="G7" s="7">
        <v>794.6660013702551</v>
      </c>
      <c r="H7" s="7">
        <v>98.79002899999999</v>
      </c>
      <c r="I7" s="7">
        <v>12739.879829465079</v>
      </c>
    </row>
    <row r="8" spans="1:9" ht="15.75" thickBot="1">
      <c r="A8" s="6">
        <v>1992</v>
      </c>
      <c r="B8" s="7">
        <v>5269.459</v>
      </c>
      <c r="C8" s="7">
        <v>4433.0231216536295</v>
      </c>
      <c r="D8" s="7">
        <v>1659.679955272344</v>
      </c>
      <c r="E8" s="7">
        <v>121.06150481638585</v>
      </c>
      <c r="F8" s="7">
        <v>712.3710769105958</v>
      </c>
      <c r="G8" s="7">
        <v>780.4292113897442</v>
      </c>
      <c r="H8" s="7">
        <v>91.32071997221595</v>
      </c>
      <c r="I8" s="7">
        <v>13067.344590014916</v>
      </c>
    </row>
    <row r="9" spans="1:9" ht="15.75" thickBot="1">
      <c r="A9" s="6">
        <v>1993</v>
      </c>
      <c r="B9" s="7">
        <v>5256.700000000001</v>
      </c>
      <c r="C9" s="7">
        <v>4451.821804876114</v>
      </c>
      <c r="D9" s="7">
        <v>1622.6390800237648</v>
      </c>
      <c r="E9" s="7">
        <v>118.06496148586194</v>
      </c>
      <c r="F9" s="7">
        <v>1107.338554052277</v>
      </c>
      <c r="G9" s="7">
        <v>696.305907411895</v>
      </c>
      <c r="H9" s="7">
        <v>92.40830446227872</v>
      </c>
      <c r="I9" s="7">
        <v>13345.278612312191</v>
      </c>
    </row>
    <row r="10" spans="1:9" ht="15.75" thickBot="1">
      <c r="A10" s="6">
        <v>1994</v>
      </c>
      <c r="B10" s="7">
        <v>5359.940999999999</v>
      </c>
      <c r="C10" s="7">
        <v>4470.567816535417</v>
      </c>
      <c r="D10" s="7">
        <v>1702.7213484798065</v>
      </c>
      <c r="E10" s="7">
        <v>130.459840485922</v>
      </c>
      <c r="F10" s="7">
        <v>699.6453246910474</v>
      </c>
      <c r="G10" s="7">
        <v>627.7016402855106</v>
      </c>
      <c r="H10" s="7">
        <v>99.73019955682918</v>
      </c>
      <c r="I10" s="7">
        <v>13090.767170034529</v>
      </c>
    </row>
    <row r="11" spans="1:9" ht="15.75" thickBot="1">
      <c r="A11" s="6">
        <v>1995</v>
      </c>
      <c r="B11" s="7">
        <v>5247.195</v>
      </c>
      <c r="C11" s="7">
        <v>4610.949047857066</v>
      </c>
      <c r="D11" s="7">
        <v>1702.5812045223872</v>
      </c>
      <c r="E11" s="7">
        <v>135.08444972033766</v>
      </c>
      <c r="F11" s="7">
        <v>1003.5511911390682</v>
      </c>
      <c r="G11" s="7">
        <v>677.0844296240706</v>
      </c>
      <c r="H11" s="7">
        <v>104.96402891356541</v>
      </c>
      <c r="I11" s="7">
        <v>13481.409351776494</v>
      </c>
    </row>
    <row r="12" spans="1:9" ht="15.75" thickBot="1">
      <c r="A12" s="6">
        <v>1996</v>
      </c>
      <c r="B12" s="7">
        <v>5664.934000000001</v>
      </c>
      <c r="C12" s="7">
        <v>4742.090083161513</v>
      </c>
      <c r="D12" s="7">
        <v>1891.2549581590563</v>
      </c>
      <c r="E12" s="7">
        <v>132.63327511930922</v>
      </c>
      <c r="F12" s="7">
        <v>992.1417110554494</v>
      </c>
      <c r="G12" s="7">
        <v>683.1014357400425</v>
      </c>
      <c r="H12" s="7">
        <v>105.05461481428588</v>
      </c>
      <c r="I12" s="7">
        <v>14211.210078049657</v>
      </c>
    </row>
    <row r="13" spans="1:9" ht="15.75" thickBot="1">
      <c r="A13" s="6">
        <v>1997</v>
      </c>
      <c r="B13" s="7">
        <v>5617.217000000001</v>
      </c>
      <c r="C13" s="7">
        <v>4919.782948729887</v>
      </c>
      <c r="D13" s="7">
        <v>1976.7884057896142</v>
      </c>
      <c r="E13" s="7">
        <v>134.60406938698446</v>
      </c>
      <c r="F13" s="7">
        <v>1038.8087282758036</v>
      </c>
      <c r="G13" s="7">
        <v>711.1870397785384</v>
      </c>
      <c r="H13" s="7">
        <v>103.23825216173654</v>
      </c>
      <c r="I13" s="7">
        <v>14501.626444122565</v>
      </c>
    </row>
    <row r="14" spans="1:9" ht="15.75" thickBot="1">
      <c r="A14" s="6">
        <v>1998</v>
      </c>
      <c r="B14" s="7">
        <v>5785.713000000001</v>
      </c>
      <c r="C14" s="7">
        <v>4936.662660955088</v>
      </c>
      <c r="D14" s="7">
        <v>2163.848682403328</v>
      </c>
      <c r="E14" s="7">
        <v>156.19384746902233</v>
      </c>
      <c r="F14" s="7">
        <v>907.3531102001455</v>
      </c>
      <c r="G14" s="7">
        <v>701.1187398276123</v>
      </c>
      <c r="H14" s="7">
        <v>102.64501724839013</v>
      </c>
      <c r="I14" s="7">
        <v>14753.535058103587</v>
      </c>
    </row>
    <row r="15" spans="1:9" ht="15.75" thickBot="1">
      <c r="A15" s="6">
        <v>1999</v>
      </c>
      <c r="B15" s="7">
        <v>5799.655</v>
      </c>
      <c r="C15" s="7">
        <v>5362.857728024692</v>
      </c>
      <c r="D15" s="7">
        <v>1865.3014344712205</v>
      </c>
      <c r="E15" s="7">
        <v>198.78564641149921</v>
      </c>
      <c r="F15" s="7">
        <v>1601.9685773556384</v>
      </c>
      <c r="G15" s="7">
        <v>693.1127505853907</v>
      </c>
      <c r="H15" s="7">
        <v>116.26898690747568</v>
      </c>
      <c r="I15" s="7">
        <v>15637.950123755918</v>
      </c>
    </row>
    <row r="16" spans="1:9" ht="15.75" thickBot="1">
      <c r="A16" s="6">
        <v>2000</v>
      </c>
      <c r="B16" s="7">
        <v>6068.578907</v>
      </c>
      <c r="C16" s="7">
        <v>5568.98850234168</v>
      </c>
      <c r="D16" s="7">
        <v>2060.9349532712413</v>
      </c>
      <c r="E16" s="7">
        <v>205.84533148657206</v>
      </c>
      <c r="F16" s="7">
        <v>1211.196474990691</v>
      </c>
      <c r="G16" s="7">
        <v>687.1865850548933</v>
      </c>
      <c r="H16" s="7">
        <v>109.5175797448033</v>
      </c>
      <c r="I16" s="7">
        <v>15912.24833388988</v>
      </c>
    </row>
    <row r="17" spans="1:9" ht="15.75" thickBot="1">
      <c r="A17" s="6">
        <v>2001</v>
      </c>
      <c r="B17" s="7">
        <v>5982.2520380000005</v>
      </c>
      <c r="C17" s="7">
        <v>5726.464833896483</v>
      </c>
      <c r="D17" s="7">
        <v>1973.0564525527689</v>
      </c>
      <c r="E17" s="7">
        <v>187.18568787330867</v>
      </c>
      <c r="F17" s="7">
        <v>958.2602729053046</v>
      </c>
      <c r="G17" s="7">
        <v>622.6632727804609</v>
      </c>
      <c r="H17" s="7">
        <v>107.88144675695158</v>
      </c>
      <c r="I17" s="7">
        <v>15557.764004765279</v>
      </c>
    </row>
    <row r="18" spans="1:9" ht="15.75" thickBot="1">
      <c r="A18" s="6">
        <v>2002</v>
      </c>
      <c r="B18" s="7">
        <v>6166.845196</v>
      </c>
      <c r="C18" s="7">
        <v>5986.5839870388745</v>
      </c>
      <c r="D18" s="7">
        <v>2047.1669860787486</v>
      </c>
      <c r="E18" s="7">
        <v>179.37216262477088</v>
      </c>
      <c r="F18" s="7">
        <v>1044.9205420242643</v>
      </c>
      <c r="G18" s="7">
        <v>659.4909463480172</v>
      </c>
      <c r="H18" s="7">
        <v>108.37006312055918</v>
      </c>
      <c r="I18" s="7">
        <v>16192.749883235236</v>
      </c>
    </row>
    <row r="19" spans="1:9" ht="15.75" thickBot="1">
      <c r="A19" s="6">
        <v>2003</v>
      </c>
      <c r="B19" s="7">
        <v>6612.960796430894</v>
      </c>
      <c r="C19" s="7">
        <v>6246.116604624485</v>
      </c>
      <c r="D19" s="7">
        <v>2050.1772283045834</v>
      </c>
      <c r="E19" s="7">
        <v>174.23796154073307</v>
      </c>
      <c r="F19" s="7">
        <v>859.6612575694096</v>
      </c>
      <c r="G19" s="7">
        <v>699.1071310676641</v>
      </c>
      <c r="H19" s="7">
        <v>111.5111210565026</v>
      </c>
      <c r="I19" s="7">
        <v>16753.772100594273</v>
      </c>
    </row>
    <row r="20" spans="1:9" ht="15.75" thickBot="1">
      <c r="A20" s="6">
        <v>2004</v>
      </c>
      <c r="B20" s="7">
        <v>6730.356667</v>
      </c>
      <c r="C20" s="7">
        <v>6322.383292405966</v>
      </c>
      <c r="D20" s="7">
        <v>2321.230255266149</v>
      </c>
      <c r="E20" s="7">
        <v>210.34051620095127</v>
      </c>
      <c r="F20" s="7">
        <v>1083.6992297371182</v>
      </c>
      <c r="G20" s="7">
        <v>697.9164176311298</v>
      </c>
      <c r="H20" s="7">
        <v>117.21059474982266</v>
      </c>
      <c r="I20" s="7">
        <v>17483.13697299114</v>
      </c>
    </row>
    <row r="21" spans="1:9" ht="15.75" thickBot="1">
      <c r="A21" s="6">
        <v>2005</v>
      </c>
      <c r="B21" s="7">
        <v>6944.238537999999</v>
      </c>
      <c r="C21" s="7">
        <v>6469.605980663318</v>
      </c>
      <c r="D21" s="7">
        <v>2427.959302407889</v>
      </c>
      <c r="E21" s="7">
        <v>196.6293942970713</v>
      </c>
      <c r="F21" s="7">
        <v>708.7421008544027</v>
      </c>
      <c r="G21" s="7">
        <v>679.1336211434855</v>
      </c>
      <c r="H21" s="7">
        <v>116.46202997374483</v>
      </c>
      <c r="I21" s="7">
        <v>17542.770967339908</v>
      </c>
    </row>
    <row r="22" spans="1:9" ht="15.75" thickBot="1">
      <c r="A22" s="6">
        <v>2006</v>
      </c>
      <c r="B22" s="7">
        <v>7266.6572049999995</v>
      </c>
      <c r="C22" s="7">
        <v>6562.789216136105</v>
      </c>
      <c r="D22" s="7">
        <v>2524.2647668795794</v>
      </c>
      <c r="E22" s="7">
        <v>210.4914492175272</v>
      </c>
      <c r="F22" s="7">
        <v>735.0840142217585</v>
      </c>
      <c r="G22" s="7">
        <v>716.5635389024254</v>
      </c>
      <c r="H22" s="7">
        <v>112.7718669406045</v>
      </c>
      <c r="I22" s="7">
        <v>18128.622057298002</v>
      </c>
    </row>
    <row r="23" spans="1:9" ht="15.75" thickBot="1">
      <c r="A23" s="6">
        <v>2007</v>
      </c>
      <c r="B23" s="7">
        <v>7091.483291</v>
      </c>
      <c r="C23" s="7">
        <v>6653.548225054965</v>
      </c>
      <c r="D23" s="7">
        <v>2694.9218049790043</v>
      </c>
      <c r="E23" s="7">
        <v>211.924880859888</v>
      </c>
      <c r="F23" s="7">
        <v>620.1402263707116</v>
      </c>
      <c r="G23" s="7">
        <v>755.3176863048211</v>
      </c>
      <c r="H23" s="7">
        <v>109.59741344448157</v>
      </c>
      <c r="I23" s="7">
        <v>18136.933528013866</v>
      </c>
    </row>
    <row r="24" spans="1:9" ht="15.75" thickBot="1">
      <c r="A24" s="6">
        <v>2008</v>
      </c>
      <c r="B24" s="7">
        <v>7203.049883</v>
      </c>
      <c r="C24" s="7">
        <v>6759.902681052599</v>
      </c>
      <c r="D24" s="7">
        <v>2535.4284204486366</v>
      </c>
      <c r="E24" s="7">
        <v>206.10938455360878</v>
      </c>
      <c r="F24" s="7">
        <v>628.0630983507257</v>
      </c>
      <c r="G24" s="7">
        <v>769.8868672204741</v>
      </c>
      <c r="H24" s="7">
        <v>115.16305153159641</v>
      </c>
      <c r="I24" s="7">
        <v>18217.603386157636</v>
      </c>
    </row>
    <row r="25" spans="1:9" ht="15.75" thickBot="1">
      <c r="A25" s="6">
        <v>2009</v>
      </c>
      <c r="B25" s="7">
        <v>7226.689581</v>
      </c>
      <c r="C25" s="7">
        <v>6598.660069782245</v>
      </c>
      <c r="D25" s="7">
        <v>2396.673683240704</v>
      </c>
      <c r="E25" s="7">
        <v>195.80797865945968</v>
      </c>
      <c r="F25" s="7">
        <v>610.3912498117713</v>
      </c>
      <c r="G25" s="7">
        <v>744.9911234271744</v>
      </c>
      <c r="H25" s="7">
        <v>114.69702174326025</v>
      </c>
      <c r="I25" s="7">
        <v>17887.910707664614</v>
      </c>
    </row>
    <row r="26" spans="1:9" ht="15.75" thickBot="1">
      <c r="A26" s="6">
        <v>2010</v>
      </c>
      <c r="B26" s="7">
        <v>6907.959998000002</v>
      </c>
      <c r="C26" s="7">
        <v>6365.768642739204</v>
      </c>
      <c r="D26" s="7">
        <v>2381.637469237109</v>
      </c>
      <c r="E26" s="7">
        <v>180.18378858058117</v>
      </c>
      <c r="F26" s="7">
        <v>766.990199024491</v>
      </c>
      <c r="G26" s="7">
        <v>916.3136514131571</v>
      </c>
      <c r="H26" s="7">
        <v>115.37494805026363</v>
      </c>
      <c r="I26" s="7">
        <v>17634.228697044808</v>
      </c>
    </row>
    <row r="27" spans="1:9" ht="15.75" thickBot="1">
      <c r="A27" s="6">
        <v>2011</v>
      </c>
      <c r="B27" s="7">
        <v>7050.385633999998</v>
      </c>
      <c r="C27" s="7">
        <v>6330.813681203201</v>
      </c>
      <c r="D27" s="7">
        <v>2412.637287933157</v>
      </c>
      <c r="E27" s="7">
        <v>176.9311510823896</v>
      </c>
      <c r="F27" s="7">
        <v>621.707502544942</v>
      </c>
      <c r="G27" s="7">
        <v>1181.5299811014083</v>
      </c>
      <c r="H27" s="7">
        <v>111.61076894817882</v>
      </c>
      <c r="I27" s="7">
        <v>17885.616006813274</v>
      </c>
    </row>
    <row r="28" spans="1:9" ht="15.75" thickBot="1">
      <c r="A28" s="6">
        <v>2012</v>
      </c>
      <c r="B28" s="7">
        <v>7134.709777</v>
      </c>
      <c r="C28" s="7">
        <v>6403.405879719117</v>
      </c>
      <c r="D28" s="7">
        <v>2426.124971495758</v>
      </c>
      <c r="E28" s="7">
        <v>177.8851866999091</v>
      </c>
      <c r="F28" s="7">
        <v>655.8854279729504</v>
      </c>
      <c r="G28" s="7">
        <v>1016.9311240231153</v>
      </c>
      <c r="H28" s="7">
        <v>112.41188797828319</v>
      </c>
      <c r="I28" s="7">
        <v>17927.354254889135</v>
      </c>
    </row>
    <row r="29" spans="1:9" ht="15.75" thickBot="1">
      <c r="A29" s="6">
        <v>2013</v>
      </c>
      <c r="B29" s="7">
        <v>7117.673675</v>
      </c>
      <c r="C29" s="7">
        <v>6454.159520942182</v>
      </c>
      <c r="D29" s="7">
        <v>2374.333546680482</v>
      </c>
      <c r="E29" s="7">
        <v>188.61096388883968</v>
      </c>
      <c r="F29" s="7">
        <v>675.7589461862626</v>
      </c>
      <c r="G29" s="7">
        <v>910.5330927872486</v>
      </c>
      <c r="H29" s="7">
        <v>102.02791187567985</v>
      </c>
      <c r="I29" s="7">
        <v>17823.097657360697</v>
      </c>
    </row>
    <row r="30" spans="1:9" ht="15.75" thickBot="1">
      <c r="A30" s="6">
        <v>2014</v>
      </c>
      <c r="B30" s="7">
        <v>7155.951119000009</v>
      </c>
      <c r="C30" s="7">
        <v>6546.004751760475</v>
      </c>
      <c r="D30" s="7">
        <v>2395.8665361637227</v>
      </c>
      <c r="E30" s="7">
        <v>199.8266820786841</v>
      </c>
      <c r="F30" s="7">
        <v>682.8163297170091</v>
      </c>
      <c r="G30" s="7">
        <v>888.7305477951625</v>
      </c>
      <c r="H30" s="7">
        <v>109.55961148494154</v>
      </c>
      <c r="I30" s="7">
        <v>17978.755578000008</v>
      </c>
    </row>
    <row r="31" spans="1:9" ht="15.75" thickBot="1">
      <c r="A31" s="6">
        <v>2015</v>
      </c>
      <c r="B31" s="7">
        <v>7083.631511247368</v>
      </c>
      <c r="C31" s="7">
        <v>6497.851616899606</v>
      </c>
      <c r="D31" s="7">
        <v>2404.734967091626</v>
      </c>
      <c r="E31" s="7">
        <v>205.22275547102058</v>
      </c>
      <c r="F31" s="7">
        <v>685.3223463738748</v>
      </c>
      <c r="G31" s="7">
        <v>790.02122602065</v>
      </c>
      <c r="H31" s="7">
        <v>94.72186291877276</v>
      </c>
      <c r="I31" s="7">
        <v>17761.506286022915</v>
      </c>
    </row>
    <row r="32" spans="1:9" ht="15.75" thickBot="1">
      <c r="A32" s="6">
        <v>2016</v>
      </c>
      <c r="B32" s="7">
        <v>7042.184454797898</v>
      </c>
      <c r="C32" s="7">
        <v>6391.006885562877</v>
      </c>
      <c r="D32" s="7">
        <v>2343.916674194411</v>
      </c>
      <c r="E32" s="7">
        <v>209.18600049567777</v>
      </c>
      <c r="F32" s="7">
        <v>639.2352978162904</v>
      </c>
      <c r="G32" s="7">
        <v>800.6620985329935</v>
      </c>
      <c r="H32" s="7">
        <v>94.72186291877276</v>
      </c>
      <c r="I32" s="7">
        <v>17520.913274318922</v>
      </c>
    </row>
    <row r="33" spans="1:9" ht="15.75" thickBot="1">
      <c r="A33" s="6">
        <v>2017</v>
      </c>
      <c r="B33" s="7">
        <v>7024.151393318026</v>
      </c>
      <c r="C33" s="7">
        <v>6348.069173350576</v>
      </c>
      <c r="D33" s="7">
        <v>2385.1837399758756</v>
      </c>
      <c r="E33" s="7">
        <v>211.72013074290894</v>
      </c>
      <c r="F33" s="7">
        <v>652.5946497493736</v>
      </c>
      <c r="G33" s="7">
        <v>806.3291377548859</v>
      </c>
      <c r="H33" s="7">
        <v>94.72186291877276</v>
      </c>
      <c r="I33" s="7">
        <v>17522.77008781042</v>
      </c>
    </row>
    <row r="34" spans="1:10" ht="15.75" thickBot="1">
      <c r="A34" s="6">
        <v>2018</v>
      </c>
      <c r="B34" s="7">
        <v>7055.758634301384</v>
      </c>
      <c r="C34" s="7">
        <v>6455.000675285306</v>
      </c>
      <c r="D34" s="7">
        <v>2434.3790414975815</v>
      </c>
      <c r="E34" s="7">
        <v>214.3824625556386</v>
      </c>
      <c r="F34" s="7">
        <v>655.5808184393246</v>
      </c>
      <c r="G34" s="7">
        <v>811.2130090563669</v>
      </c>
      <c r="H34" s="7">
        <v>94.72186291877276</v>
      </c>
      <c r="I34" s="7">
        <v>17721.036504054377</v>
      </c>
      <c r="J34" s="14"/>
    </row>
    <row r="35" spans="1:9" ht="15.75" thickBot="1">
      <c r="A35" s="6">
        <v>2019</v>
      </c>
      <c r="B35" s="7">
        <v>7130.123590036248</v>
      </c>
      <c r="C35" s="7">
        <v>6572.140033770228</v>
      </c>
      <c r="D35" s="7">
        <v>2464.166140570699</v>
      </c>
      <c r="E35" s="7">
        <v>216.2333677221542</v>
      </c>
      <c r="F35" s="7">
        <v>660.4312892519845</v>
      </c>
      <c r="G35" s="7">
        <v>817.2260136576203</v>
      </c>
      <c r="H35" s="7">
        <v>94.72186291877276</v>
      </c>
      <c r="I35" s="7">
        <v>17955.04229792771</v>
      </c>
    </row>
    <row r="36" spans="1:9" ht="15.75" thickBot="1">
      <c r="A36" s="6">
        <v>2020</v>
      </c>
      <c r="B36" s="7">
        <v>7232.926813762175</v>
      </c>
      <c r="C36" s="7">
        <v>6696.414263259372</v>
      </c>
      <c r="D36" s="7">
        <v>2479.7094111655483</v>
      </c>
      <c r="E36" s="7">
        <v>216.6507782646859</v>
      </c>
      <c r="F36" s="7">
        <v>666.0190194781884</v>
      </c>
      <c r="G36" s="7">
        <v>823.5965995114542</v>
      </c>
      <c r="H36" s="7">
        <v>94.72186291877276</v>
      </c>
      <c r="I36" s="7">
        <v>18210.038748360195</v>
      </c>
    </row>
    <row r="37" spans="1:9" ht="15.75" thickBot="1">
      <c r="A37" s="6">
        <v>2021</v>
      </c>
      <c r="B37" s="7">
        <v>7346.1379364394</v>
      </c>
      <c r="C37" s="7">
        <v>6806.001702104719</v>
      </c>
      <c r="D37" s="7">
        <v>2497.7131961817217</v>
      </c>
      <c r="E37" s="7">
        <v>216.3453400513883</v>
      </c>
      <c r="F37" s="7">
        <v>671.426308031067</v>
      </c>
      <c r="G37" s="7">
        <v>829.5649214474776</v>
      </c>
      <c r="H37" s="7">
        <v>94.72186291877276</v>
      </c>
      <c r="I37" s="7">
        <v>18461.91126717455</v>
      </c>
    </row>
    <row r="38" spans="1:9" ht="15.75" thickBot="1">
      <c r="A38" s="6">
        <v>2022</v>
      </c>
      <c r="B38" s="7">
        <v>7467.423483177105</v>
      </c>
      <c r="C38" s="7">
        <v>6926.570486046469</v>
      </c>
      <c r="D38" s="7">
        <v>2521.5185155350705</v>
      </c>
      <c r="E38" s="7">
        <v>216.72528759807525</v>
      </c>
      <c r="F38" s="7">
        <v>676.8382039419507</v>
      </c>
      <c r="G38" s="7">
        <v>835.3641342055571</v>
      </c>
      <c r="H38" s="7">
        <v>94.72186291877276</v>
      </c>
      <c r="I38" s="7">
        <v>18739.161973423</v>
      </c>
    </row>
    <row r="39" spans="1:9" ht="15.75" thickBot="1">
      <c r="A39" s="6">
        <v>2023</v>
      </c>
      <c r="B39" s="7">
        <v>7601.733409527209</v>
      </c>
      <c r="C39" s="7">
        <v>7022.922591503208</v>
      </c>
      <c r="D39" s="7">
        <v>2556.084391601586</v>
      </c>
      <c r="E39" s="7">
        <v>217.8909451294917</v>
      </c>
      <c r="F39" s="7">
        <v>682.5972708363021</v>
      </c>
      <c r="G39" s="7">
        <v>841.5076767450014</v>
      </c>
      <c r="H39" s="7">
        <v>94.72186291877276</v>
      </c>
      <c r="I39" s="7">
        <v>19017.458148261576</v>
      </c>
    </row>
    <row r="40" spans="1:9" ht="15.75" thickBot="1">
      <c r="A40" s="6">
        <v>2024</v>
      </c>
      <c r="B40" s="7">
        <v>7738.390090312554</v>
      </c>
      <c r="C40" s="7">
        <v>7111.948963669342</v>
      </c>
      <c r="D40" s="7">
        <v>2583.8443078403284</v>
      </c>
      <c r="E40" s="7">
        <v>218.68282631959522</v>
      </c>
      <c r="F40" s="7">
        <v>687.83065179665</v>
      </c>
      <c r="G40" s="7">
        <v>847.5852618821996</v>
      </c>
      <c r="H40" s="7">
        <v>94.72186291877276</v>
      </c>
      <c r="I40" s="7">
        <v>19283.003964739444</v>
      </c>
    </row>
    <row r="41" spans="1:9" ht="15.75" thickBot="1">
      <c r="A41" s="6">
        <v>2025</v>
      </c>
      <c r="B41" s="7">
        <v>7874.097793797697</v>
      </c>
      <c r="C41" s="7">
        <v>7199.321899402974</v>
      </c>
      <c r="D41" s="7">
        <v>2605.94399470153</v>
      </c>
      <c r="E41" s="7">
        <v>218.24052212346956</v>
      </c>
      <c r="F41" s="7">
        <v>692.8416293877594</v>
      </c>
      <c r="G41" s="7">
        <v>853.3444131024847</v>
      </c>
      <c r="H41" s="7">
        <v>94.72186291877276</v>
      </c>
      <c r="I41" s="7">
        <v>19538.51211543469</v>
      </c>
    </row>
    <row r="42" spans="1:9" ht="15.75" thickBot="1">
      <c r="A42" s="6">
        <v>2026</v>
      </c>
      <c r="B42" s="7">
        <v>8018.252439639078</v>
      </c>
      <c r="C42" s="7">
        <v>7278.724899069203</v>
      </c>
      <c r="D42" s="7">
        <v>2633.030579141296</v>
      </c>
      <c r="E42" s="7">
        <v>218.12076883736992</v>
      </c>
      <c r="F42" s="7">
        <v>698.1349732635607</v>
      </c>
      <c r="G42" s="7">
        <v>858.9536452412005</v>
      </c>
      <c r="H42" s="7">
        <v>94.72186291877276</v>
      </c>
      <c r="I42" s="7">
        <v>19799.939168110483</v>
      </c>
    </row>
    <row r="43" spans="1:9" ht="15.75" thickBot="1">
      <c r="A43" s="6">
        <v>2027</v>
      </c>
      <c r="B43" s="7">
        <v>8160.321624333632</v>
      </c>
      <c r="C43" s="7">
        <v>7350.1974563832355</v>
      </c>
      <c r="D43" s="7">
        <v>2663.166747322197</v>
      </c>
      <c r="E43" s="7">
        <v>218.121520205193</v>
      </c>
      <c r="F43" s="7">
        <v>703.6035640755198</v>
      </c>
      <c r="G43" s="7">
        <v>864.1026894280478</v>
      </c>
      <c r="H43" s="7">
        <v>94.72186291877276</v>
      </c>
      <c r="I43" s="7">
        <v>20054.2354646666</v>
      </c>
    </row>
    <row r="44" spans="1:11" ht="15.75" thickBot="1">
      <c r="A44" s="6">
        <v>2028</v>
      </c>
      <c r="B44" s="7">
        <v>8303.721250576573</v>
      </c>
      <c r="C44" s="7">
        <v>7415.602429623574</v>
      </c>
      <c r="D44" s="7">
        <v>2696.028322770581</v>
      </c>
      <c r="E44" s="7">
        <v>218.39846973889362</v>
      </c>
      <c r="F44" s="7">
        <v>706.2201625307737</v>
      </c>
      <c r="G44" s="7">
        <v>869.0567534061388</v>
      </c>
      <c r="H44" s="7">
        <v>94.72186291877276</v>
      </c>
      <c r="I44" s="7">
        <v>20303.74925156531</v>
      </c>
      <c r="K44" s="1" t="s">
        <v>0</v>
      </c>
    </row>
    <row r="45" spans="1:9" ht="15">
      <c r="A45" s="31" t="s">
        <v>0</v>
      </c>
      <c r="B45" s="31"/>
      <c r="C45" s="31"/>
      <c r="D45" s="31"/>
      <c r="E45" s="31"/>
      <c r="F45" s="31"/>
      <c r="G45" s="31"/>
      <c r="H45" s="31"/>
      <c r="I45" s="31"/>
    </row>
    <row r="46" spans="1:9" ht="13.5" customHeight="1">
      <c r="A46" s="31" t="s">
        <v>31</v>
      </c>
      <c r="B46" s="31"/>
      <c r="C46" s="31"/>
      <c r="D46" s="31"/>
      <c r="E46" s="31"/>
      <c r="F46" s="31"/>
      <c r="G46" s="31"/>
      <c r="H46" s="31"/>
      <c r="I46" s="31"/>
    </row>
    <row r="47" ht="13.5" customHeight="1">
      <c r="A47" s="4"/>
    </row>
    <row r="48" spans="1:9" ht="15.75">
      <c r="A48" s="29" t="s">
        <v>24</v>
      </c>
      <c r="B48" s="29"/>
      <c r="C48" s="29"/>
      <c r="D48" s="29"/>
      <c r="E48" s="29"/>
      <c r="F48" s="29"/>
      <c r="G48" s="29"/>
      <c r="H48" s="29"/>
      <c r="I48" s="29"/>
    </row>
    <row r="49" spans="1:9" ht="15">
      <c r="A49" s="8" t="s">
        <v>25</v>
      </c>
      <c r="B49" s="12">
        <f>EXP((LN(B16/B6)/10))-1</f>
        <v>0.016174795129900277</v>
      </c>
      <c r="C49" s="12">
        <f aca="true" t="shared" si="0" ref="C49:I49">EXP((LN(C16/C6)/10))-1</f>
        <v>0.026421989284902914</v>
      </c>
      <c r="D49" s="12">
        <f t="shared" si="0"/>
        <v>0.030652149633551007</v>
      </c>
      <c r="E49" s="12">
        <f t="shared" si="0"/>
        <v>0.03650447287454073</v>
      </c>
      <c r="F49" s="12">
        <f t="shared" si="0"/>
        <v>0.05460109857512707</v>
      </c>
      <c r="G49" s="12">
        <f t="shared" si="0"/>
        <v>-0.009382806555337853</v>
      </c>
      <c r="H49" s="12">
        <f t="shared" si="0"/>
        <v>0.03493533224009426</v>
      </c>
      <c r="I49" s="12">
        <f t="shared" si="0"/>
        <v>0.02303235723144148</v>
      </c>
    </row>
    <row r="50" spans="1:9" ht="15">
      <c r="A50" s="8" t="s">
        <v>26</v>
      </c>
      <c r="B50" s="12">
        <f>EXP((LN(B31/B16)/15))-1</f>
        <v>0.010364155719827295</v>
      </c>
      <c r="C50" s="12">
        <f aca="true" t="shared" si="1" ref="C50:I50">EXP((LN(C31/C16)/15))-1</f>
        <v>0.010336938253157735</v>
      </c>
      <c r="D50" s="12">
        <f t="shared" si="1"/>
        <v>0.010338406224967622</v>
      </c>
      <c r="E50" s="12">
        <f t="shared" si="1"/>
        <v>-0.00020191744536857126</v>
      </c>
      <c r="F50" s="12">
        <f t="shared" si="1"/>
        <v>-0.03725334213620479</v>
      </c>
      <c r="G50" s="12">
        <f t="shared" si="1"/>
        <v>0.00934028164563494</v>
      </c>
      <c r="H50" s="12">
        <f t="shared" si="1"/>
        <v>-0.00962935420401212</v>
      </c>
      <c r="I50" s="12">
        <f t="shared" si="1"/>
        <v>0.00735655407803204</v>
      </c>
    </row>
    <row r="51" spans="1:9" ht="15">
      <c r="A51" s="8" t="s">
        <v>27</v>
      </c>
      <c r="B51" s="12">
        <f aca="true" t="shared" si="2" ref="B51:I51">EXP((LN(B36/B31)/5))-1</f>
        <v>0.004180126038801912</v>
      </c>
      <c r="C51" s="12">
        <f t="shared" si="2"/>
        <v>0.006038276687799327</v>
      </c>
      <c r="D51" s="12">
        <f t="shared" si="2"/>
        <v>0.006159227253118349</v>
      </c>
      <c r="E51" s="12">
        <f t="shared" si="2"/>
        <v>0.010897093323108953</v>
      </c>
      <c r="F51" s="12">
        <f t="shared" si="2"/>
        <v>-0.005697920585340577</v>
      </c>
      <c r="G51" s="12">
        <f t="shared" si="2"/>
        <v>0.00835894911270385</v>
      </c>
      <c r="H51" s="12">
        <f t="shared" si="2"/>
        <v>0</v>
      </c>
      <c r="I51" s="12">
        <f t="shared" si="2"/>
        <v>0.005000355101520748</v>
      </c>
    </row>
    <row r="52" spans="1:9" ht="15">
      <c r="A52" s="8" t="s">
        <v>58</v>
      </c>
      <c r="B52" s="12">
        <f aca="true" t="shared" si="3" ref="B52:I52">EXP((LN(B44/B31)/13))-1</f>
        <v>0.012299412177370517</v>
      </c>
      <c r="C52" s="12">
        <f t="shared" si="3"/>
        <v>0.010214477944253009</v>
      </c>
      <c r="D52" s="12">
        <f t="shared" si="3"/>
        <v>0.008834177798773268</v>
      </c>
      <c r="E52" s="12">
        <f t="shared" si="3"/>
        <v>0.004798030469195025</v>
      </c>
      <c r="F52" s="12">
        <f t="shared" si="3"/>
        <v>0.0023132659113576093</v>
      </c>
      <c r="G52" s="12">
        <f t="shared" si="3"/>
        <v>0.007361472509687994</v>
      </c>
      <c r="H52" s="12">
        <f t="shared" si="3"/>
        <v>0</v>
      </c>
      <c r="I52" s="12">
        <f t="shared" si="3"/>
        <v>0.01034328062081169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0" t="s">
        <v>81</v>
      </c>
      <c r="B1" s="30"/>
      <c r="C1" s="30"/>
      <c r="D1" s="30"/>
      <c r="E1" s="30"/>
      <c r="F1" s="30"/>
      <c r="G1" s="30"/>
      <c r="H1" s="30"/>
    </row>
    <row r="2" spans="1:11" ht="15.75" customHeight="1">
      <c r="A2" s="37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15.75" customHeight="1">
      <c r="A3" s="30" t="s">
        <v>60</v>
      </c>
      <c r="B3" s="30"/>
      <c r="C3" s="30"/>
      <c r="D3" s="30"/>
      <c r="E3" s="30"/>
      <c r="F3" s="30"/>
      <c r="G3" s="30"/>
      <c r="H3" s="30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62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63</v>
      </c>
    </row>
    <row r="6" spans="1:9" ht="15.75" thickBot="1">
      <c r="A6" s="6">
        <v>1990</v>
      </c>
      <c r="B6" s="7">
        <v>12671.786489971491</v>
      </c>
      <c r="C6" s="7">
        <v>810.9943353581762</v>
      </c>
      <c r="D6" s="7">
        <v>13482.780825329668</v>
      </c>
      <c r="E6" s="7">
        <v>0</v>
      </c>
      <c r="F6" s="7">
        <v>0</v>
      </c>
      <c r="G6" s="7">
        <v>0</v>
      </c>
      <c r="H6" s="7">
        <v>13482.780825329668</v>
      </c>
      <c r="I6" s="14"/>
    </row>
    <row r="7" spans="1:9" ht="15.75" thickBot="1">
      <c r="A7" s="6">
        <v>1991</v>
      </c>
      <c r="B7" s="7">
        <v>12739.879829465079</v>
      </c>
      <c r="C7" s="7">
        <v>815.3523090857658</v>
      </c>
      <c r="D7" s="7">
        <v>13555.232138550844</v>
      </c>
      <c r="E7" s="7">
        <v>0</v>
      </c>
      <c r="F7" s="7">
        <v>0</v>
      </c>
      <c r="G7" s="7">
        <v>0</v>
      </c>
      <c r="H7" s="7">
        <v>13555.232138550844</v>
      </c>
      <c r="I7" s="14"/>
    </row>
    <row r="8" spans="1:9" ht="15.75" thickBot="1">
      <c r="A8" s="6">
        <v>1992</v>
      </c>
      <c r="B8" s="7">
        <v>13067.358161647626</v>
      </c>
      <c r="C8" s="7">
        <v>836.3100537609554</v>
      </c>
      <c r="D8" s="7">
        <v>13903.668215408581</v>
      </c>
      <c r="E8" s="7">
        <v>0</v>
      </c>
      <c r="F8" s="7">
        <v>0.01357163270972386</v>
      </c>
      <c r="G8" s="7">
        <v>0.01357163270972386</v>
      </c>
      <c r="H8" s="7">
        <v>13903.654643775872</v>
      </c>
      <c r="I8" s="14"/>
    </row>
    <row r="9" spans="1:9" ht="15.75" thickBot="1">
      <c r="A9" s="6">
        <v>1993</v>
      </c>
      <c r="B9" s="7">
        <v>13345.300491366383</v>
      </c>
      <c r="C9" s="7">
        <v>854.097831187981</v>
      </c>
      <c r="D9" s="7">
        <v>14199.398322554363</v>
      </c>
      <c r="E9" s="7">
        <v>0</v>
      </c>
      <c r="F9" s="7">
        <v>0.02187905419107257</v>
      </c>
      <c r="G9" s="7">
        <v>0.02187905419107257</v>
      </c>
      <c r="H9" s="7">
        <v>14199.376443500172</v>
      </c>
      <c r="I9" s="14"/>
    </row>
    <row r="10" spans="1:9" ht="15.75" thickBot="1">
      <c r="A10" s="6">
        <v>1994</v>
      </c>
      <c r="B10" s="7">
        <v>13091.684012864836</v>
      </c>
      <c r="C10" s="7">
        <v>837.8090988822106</v>
      </c>
      <c r="D10" s="7">
        <v>13929.493111747048</v>
      </c>
      <c r="E10" s="7">
        <v>0</v>
      </c>
      <c r="F10" s="7">
        <v>0.916842830307721</v>
      </c>
      <c r="G10" s="7">
        <v>0.916842830307721</v>
      </c>
      <c r="H10" s="7">
        <v>13928.57626891674</v>
      </c>
      <c r="I10" s="14"/>
    </row>
    <row r="11" spans="1:9" ht="15.75" thickBot="1">
      <c r="A11" s="6">
        <v>1995</v>
      </c>
      <c r="B11" s="7">
        <v>13483.277588034889</v>
      </c>
      <c r="C11" s="7">
        <v>862.8101985136964</v>
      </c>
      <c r="D11" s="7">
        <v>14346.087786548585</v>
      </c>
      <c r="E11" s="7">
        <v>0</v>
      </c>
      <c r="F11" s="7">
        <v>1.8682362583943861</v>
      </c>
      <c r="G11" s="7">
        <v>1.8682362583943861</v>
      </c>
      <c r="H11" s="7">
        <v>14344.21955029019</v>
      </c>
      <c r="I11" s="14"/>
    </row>
    <row r="12" spans="1:9" ht="15.75" thickBot="1">
      <c r="A12" s="6">
        <v>1996</v>
      </c>
      <c r="B12" s="7">
        <v>14213.84688461144</v>
      </c>
      <c r="C12" s="7">
        <v>909.5174449951788</v>
      </c>
      <c r="D12" s="7">
        <v>15123.364329606618</v>
      </c>
      <c r="E12" s="7">
        <v>0</v>
      </c>
      <c r="F12" s="7">
        <v>2.636806561781729</v>
      </c>
      <c r="G12" s="7">
        <v>2.636806561781729</v>
      </c>
      <c r="H12" s="7">
        <v>15120.727523044836</v>
      </c>
      <c r="I12" s="14"/>
    </row>
    <row r="13" spans="1:9" ht="15.75" thickBot="1">
      <c r="A13" s="6">
        <v>1997</v>
      </c>
      <c r="B13" s="7">
        <v>14504.918534215692</v>
      </c>
      <c r="C13" s="7">
        <v>928.104092423845</v>
      </c>
      <c r="D13" s="7">
        <v>15433.022626639537</v>
      </c>
      <c r="E13" s="7">
        <v>0</v>
      </c>
      <c r="F13" s="7">
        <v>3.292090093126814</v>
      </c>
      <c r="G13" s="7">
        <v>3.292090093126814</v>
      </c>
      <c r="H13" s="7">
        <v>15429.730536546409</v>
      </c>
      <c r="I13" s="14"/>
    </row>
    <row r="14" spans="1:9" ht="15.75" thickBot="1">
      <c r="A14" s="6">
        <v>1998</v>
      </c>
      <c r="B14" s="7">
        <v>14757.176804783105</v>
      </c>
      <c r="C14" s="7">
        <v>944.2262437186304</v>
      </c>
      <c r="D14" s="7">
        <v>15701.403048501736</v>
      </c>
      <c r="E14" s="7">
        <v>0</v>
      </c>
      <c r="F14" s="7">
        <v>3.64174667951651</v>
      </c>
      <c r="G14" s="7">
        <v>3.64174667951651</v>
      </c>
      <c r="H14" s="7">
        <v>15697.761301822218</v>
      </c>
      <c r="I14" s="14"/>
    </row>
    <row r="15" spans="1:9" ht="15.75" thickBot="1">
      <c r="A15" s="6">
        <v>1999</v>
      </c>
      <c r="B15" s="7">
        <v>15641.908710850008</v>
      </c>
      <c r="C15" s="7">
        <v>1000.8288079203796</v>
      </c>
      <c r="D15" s="7">
        <v>16642.737518770387</v>
      </c>
      <c r="E15" s="7">
        <v>0</v>
      </c>
      <c r="F15" s="7">
        <v>3.958587094089244</v>
      </c>
      <c r="G15" s="7">
        <v>3.958587094089244</v>
      </c>
      <c r="H15" s="7">
        <v>16638.778931676297</v>
      </c>
      <c r="I15" s="14"/>
    </row>
    <row r="16" spans="1:8" ht="15.75" thickBot="1">
      <c r="A16" s="6">
        <v>2000</v>
      </c>
      <c r="B16" s="7">
        <v>15916.797840054187</v>
      </c>
      <c r="C16" s="7">
        <v>1018.3838933689532</v>
      </c>
      <c r="D16" s="7">
        <v>16935.181733423142</v>
      </c>
      <c r="E16" s="7">
        <v>0</v>
      </c>
      <c r="F16" s="7">
        <v>4.5495061643070995</v>
      </c>
      <c r="G16" s="7">
        <v>4.5495061643070995</v>
      </c>
      <c r="H16" s="7">
        <v>16930.632227258833</v>
      </c>
    </row>
    <row r="17" spans="1:8" ht="15.75" thickBot="1">
      <c r="A17" s="6">
        <v>2001</v>
      </c>
      <c r="B17" s="7">
        <v>15564.053861162987</v>
      </c>
      <c r="C17" s="7">
        <v>995.6968963049787</v>
      </c>
      <c r="D17" s="7">
        <v>16559.750757467966</v>
      </c>
      <c r="E17" s="7">
        <v>0</v>
      </c>
      <c r="F17" s="7">
        <v>6.289856397708572</v>
      </c>
      <c r="G17" s="7">
        <v>6.289856397708572</v>
      </c>
      <c r="H17" s="7">
        <v>16553.46090107026</v>
      </c>
    </row>
    <row r="18" spans="1:8" ht="15.75" thickBot="1">
      <c r="A18" s="6">
        <v>2002</v>
      </c>
      <c r="B18" s="7">
        <v>16201.78648064001</v>
      </c>
      <c r="C18" s="7">
        <v>1036.335992527056</v>
      </c>
      <c r="D18" s="7">
        <v>17238.122473167066</v>
      </c>
      <c r="E18" s="7">
        <v>0</v>
      </c>
      <c r="F18" s="7">
        <v>9.036597404774172</v>
      </c>
      <c r="G18" s="7">
        <v>9.036597404774174</v>
      </c>
      <c r="H18" s="7">
        <v>17229.085875762292</v>
      </c>
    </row>
    <row r="19" spans="1:8" ht="15.75" thickBot="1">
      <c r="A19" s="6">
        <v>2003</v>
      </c>
      <c r="B19" s="7">
        <v>16764.485892614128</v>
      </c>
      <c r="C19" s="7">
        <v>1072.2414144380343</v>
      </c>
      <c r="D19" s="7">
        <v>17836.727307052162</v>
      </c>
      <c r="E19" s="7">
        <v>0</v>
      </c>
      <c r="F19" s="7">
        <v>10.713792019853068</v>
      </c>
      <c r="G19" s="7">
        <v>10.713792019853068</v>
      </c>
      <c r="H19" s="7">
        <v>17826.013515032308</v>
      </c>
    </row>
    <row r="20" spans="1:8" ht="15.75" thickBot="1">
      <c r="A20" s="6">
        <v>2004</v>
      </c>
      <c r="B20" s="7">
        <v>17495.730725856632</v>
      </c>
      <c r="C20" s="7">
        <v>1118.9207662714339</v>
      </c>
      <c r="D20" s="7">
        <v>18614.651492128065</v>
      </c>
      <c r="E20" s="7">
        <v>0</v>
      </c>
      <c r="F20" s="7">
        <v>12.593752865493686</v>
      </c>
      <c r="G20" s="7">
        <v>12.593752865493688</v>
      </c>
      <c r="H20" s="7">
        <v>18602.05773926257</v>
      </c>
    </row>
    <row r="21" spans="1:8" ht="15.75" thickBot="1">
      <c r="A21" s="6">
        <v>2005</v>
      </c>
      <c r="B21" s="7">
        <v>17558.1567183906</v>
      </c>
      <c r="C21" s="7">
        <v>1122.737341909755</v>
      </c>
      <c r="D21" s="7">
        <v>18680.894060300358</v>
      </c>
      <c r="E21" s="7">
        <v>0</v>
      </c>
      <c r="F21" s="7">
        <v>15.385751050692619</v>
      </c>
      <c r="G21" s="7">
        <v>15.385751050692619</v>
      </c>
      <c r="H21" s="7">
        <v>18665.508309249664</v>
      </c>
    </row>
    <row r="22" spans="1:8" ht="15.75" thickBot="1">
      <c r="A22" s="6">
        <v>2006</v>
      </c>
      <c r="B22" s="7">
        <v>18146.404712014326</v>
      </c>
      <c r="C22" s="7">
        <v>1160.231811667073</v>
      </c>
      <c r="D22" s="7">
        <v>19306.636523681398</v>
      </c>
      <c r="E22" s="7">
        <v>0.6031719999999972</v>
      </c>
      <c r="F22" s="7">
        <v>17.179482716324415</v>
      </c>
      <c r="G22" s="7">
        <v>17.782654716324412</v>
      </c>
      <c r="H22" s="7">
        <v>19288.853868965074</v>
      </c>
    </row>
    <row r="23" spans="1:8" ht="15.75" thickBot="1">
      <c r="A23" s="6">
        <v>2007</v>
      </c>
      <c r="B23" s="7">
        <v>18155.525242413336</v>
      </c>
      <c r="C23" s="7">
        <v>1160.7637457928884</v>
      </c>
      <c r="D23" s="7">
        <v>19316.288988206223</v>
      </c>
      <c r="E23" s="7">
        <v>0.2575702799999995</v>
      </c>
      <c r="F23" s="7">
        <v>18.334144119468807</v>
      </c>
      <c r="G23" s="7">
        <v>18.591714399468806</v>
      </c>
      <c r="H23" s="7">
        <v>19297.697273806752</v>
      </c>
    </row>
    <row r="24" spans="1:8" ht="15.75" thickBot="1">
      <c r="A24" s="6">
        <v>2008</v>
      </c>
      <c r="B24" s="7">
        <v>18241.70002510019</v>
      </c>
      <c r="C24" s="7">
        <v>1165.9266167140897</v>
      </c>
      <c r="D24" s="7">
        <v>19407.626641814277</v>
      </c>
      <c r="E24" s="7">
        <v>0.2549945772000015</v>
      </c>
      <c r="F24" s="7">
        <v>23.84164436535052</v>
      </c>
      <c r="G24" s="7">
        <v>24.09663894255052</v>
      </c>
      <c r="H24" s="7">
        <v>19383.530002871725</v>
      </c>
    </row>
    <row r="25" spans="1:8" ht="15.75" thickBot="1">
      <c r="A25" s="6">
        <v>2009</v>
      </c>
      <c r="B25" s="7">
        <v>17925.75401018509</v>
      </c>
      <c r="C25" s="7">
        <v>1144.8262852905364</v>
      </c>
      <c r="D25" s="7">
        <v>19070.580295475625</v>
      </c>
      <c r="E25" s="7">
        <v>0.605444631428</v>
      </c>
      <c r="F25" s="7">
        <v>37.237857889048556</v>
      </c>
      <c r="G25" s="7">
        <v>37.843302520476556</v>
      </c>
      <c r="H25" s="7">
        <v>19032.73699295515</v>
      </c>
    </row>
    <row r="26" spans="1:8" ht="15.75" thickBot="1">
      <c r="A26" s="6">
        <v>2010</v>
      </c>
      <c r="B26" s="7">
        <v>17699.92883443728</v>
      </c>
      <c r="C26" s="7">
        <v>1128.5906366108686</v>
      </c>
      <c r="D26" s="7">
        <v>18828.51947104815</v>
      </c>
      <c r="E26" s="7">
        <v>0.5929201851137407</v>
      </c>
      <c r="F26" s="7">
        <v>65.10721720735717</v>
      </c>
      <c r="G26" s="7">
        <v>65.70013739247091</v>
      </c>
      <c r="H26" s="7">
        <v>18762.819333655676</v>
      </c>
    </row>
    <row r="27" spans="1:8" ht="15.75" thickBot="1">
      <c r="A27" s="6">
        <v>2011</v>
      </c>
      <c r="B27" s="7">
        <v>17982.13116466983</v>
      </c>
      <c r="C27" s="7">
        <v>1144.6794244360506</v>
      </c>
      <c r="D27" s="7">
        <v>19126.81058910588</v>
      </c>
      <c r="E27" s="7">
        <v>0.5984209832625993</v>
      </c>
      <c r="F27" s="7">
        <v>95.91673687329447</v>
      </c>
      <c r="G27" s="7">
        <v>96.51515785655707</v>
      </c>
      <c r="H27" s="7">
        <v>19030.295431249324</v>
      </c>
    </row>
    <row r="28" spans="1:8" ht="15.75" thickBot="1">
      <c r="A28" s="6">
        <v>2012</v>
      </c>
      <c r="B28" s="7">
        <v>18059.52274403596</v>
      </c>
      <c r="C28" s="7">
        <v>1147.3506723129055</v>
      </c>
      <c r="D28" s="7">
        <v>19206.873416348866</v>
      </c>
      <c r="E28" s="7">
        <v>0.5229467734299647</v>
      </c>
      <c r="F28" s="7">
        <v>131.64554237339502</v>
      </c>
      <c r="G28" s="7">
        <v>132.16848914682498</v>
      </c>
      <c r="H28" s="7">
        <v>19074.70492720204</v>
      </c>
    </row>
    <row r="29" spans="1:8" ht="15.75" thickBot="1">
      <c r="A29" s="6">
        <v>2013</v>
      </c>
      <c r="B29" s="7">
        <v>17999.46072797066</v>
      </c>
      <c r="C29" s="7">
        <v>1140.6782500710856</v>
      </c>
      <c r="D29" s="7">
        <v>19140.13897804175</v>
      </c>
      <c r="E29" s="7">
        <v>0.600497305695626</v>
      </c>
      <c r="F29" s="7">
        <v>175.76257330427083</v>
      </c>
      <c r="G29" s="7">
        <v>176.36307060996646</v>
      </c>
      <c r="H29" s="7">
        <v>18963.775907431784</v>
      </c>
    </row>
    <row r="30" spans="1:8" ht="15.75" thickBot="1">
      <c r="A30" s="6">
        <v>2014</v>
      </c>
      <c r="B30" s="7">
        <v>18217.694077146818</v>
      </c>
      <c r="C30" s="7">
        <v>1150.6403569920014</v>
      </c>
      <c r="D30" s="7">
        <v>19368.33443413882</v>
      </c>
      <c r="E30" s="7">
        <v>0.6060723326387176</v>
      </c>
      <c r="F30" s="7">
        <v>238.33242681417292</v>
      </c>
      <c r="G30" s="7">
        <v>238.93849914681164</v>
      </c>
      <c r="H30" s="7">
        <v>19129.395934992008</v>
      </c>
    </row>
    <row r="31" spans="1:8" ht="15.75" thickBot="1">
      <c r="A31" s="6">
        <v>2015</v>
      </c>
      <c r="B31" s="7">
        <v>18060.970662094776</v>
      </c>
      <c r="C31" s="7">
        <v>1136.7364023054677</v>
      </c>
      <c r="D31" s="7">
        <v>19197.707064400245</v>
      </c>
      <c r="E31" s="7">
        <v>0.5476716093123173</v>
      </c>
      <c r="F31" s="7">
        <v>298.91670446254886</v>
      </c>
      <c r="G31" s="7">
        <v>299.4643760718612</v>
      </c>
      <c r="H31" s="7">
        <v>18898.242688328384</v>
      </c>
    </row>
    <row r="32" spans="1:8" ht="15.75" thickBot="1">
      <c r="A32" s="6">
        <v>2016</v>
      </c>
      <c r="B32" s="7">
        <v>17943.64681651199</v>
      </c>
      <c r="C32" s="7">
        <v>1120.0668922547284</v>
      </c>
      <c r="D32" s="7">
        <v>19063.71370876672</v>
      </c>
      <c r="E32" s="7">
        <v>11.283455759456274</v>
      </c>
      <c r="F32" s="7">
        <v>411.4500864336128</v>
      </c>
      <c r="G32" s="7">
        <v>422.73354219306907</v>
      </c>
      <c r="H32" s="7">
        <v>18640.980166573652</v>
      </c>
    </row>
    <row r="33" spans="1:8" ht="15.75" thickBot="1">
      <c r="A33" s="6">
        <v>2017</v>
      </c>
      <c r="B33" s="7">
        <v>18085.111188308914</v>
      </c>
      <c r="C33" s="7">
        <v>1118.8941215742968</v>
      </c>
      <c r="D33" s="7">
        <v>19204.00530988321</v>
      </c>
      <c r="E33" s="7">
        <v>23.90869849678313</v>
      </c>
      <c r="F33" s="7">
        <v>538.432402001712</v>
      </c>
      <c r="G33" s="7">
        <v>562.3411004984952</v>
      </c>
      <c r="H33" s="7">
        <v>18641.664209384715</v>
      </c>
    </row>
    <row r="34" spans="1:8" ht="15.75" thickBot="1">
      <c r="A34" s="6">
        <v>2018</v>
      </c>
      <c r="B34" s="7">
        <v>18417.672549339135</v>
      </c>
      <c r="C34" s="7">
        <v>1130.2308903777812</v>
      </c>
      <c r="D34" s="7">
        <v>19547.903439716916</v>
      </c>
      <c r="E34" s="7">
        <v>28.44219013690224</v>
      </c>
      <c r="F34" s="7">
        <v>668.1938551478556</v>
      </c>
      <c r="G34" s="7">
        <v>696.6360452847579</v>
      </c>
      <c r="H34" s="7">
        <v>18851.267394432158</v>
      </c>
    </row>
    <row r="35" spans="1:8" ht="15.75" thickBot="1">
      <c r="A35" s="6">
        <v>2019</v>
      </c>
      <c r="B35" s="7">
        <v>18757.260661078126</v>
      </c>
      <c r="C35" s="7">
        <v>1143.8058543680158</v>
      </c>
      <c r="D35" s="7">
        <v>19901.066515446142</v>
      </c>
      <c r="E35" s="7">
        <v>32.67840910968698</v>
      </c>
      <c r="F35" s="7">
        <v>769.5399540407293</v>
      </c>
      <c r="G35" s="7">
        <v>802.2183631504163</v>
      </c>
      <c r="H35" s="7">
        <v>19098.848152295726</v>
      </c>
    </row>
    <row r="36" spans="1:8" ht="15.75" thickBot="1">
      <c r="A36" s="6">
        <v>2020</v>
      </c>
      <c r="B36" s="7">
        <v>19120.75193117299</v>
      </c>
      <c r="C36" s="7">
        <v>1158.667621924323</v>
      </c>
      <c r="D36" s="7">
        <v>20279.419553097312</v>
      </c>
      <c r="E36" s="7">
        <v>37.32141268081682</v>
      </c>
      <c r="F36" s="7">
        <v>873.3917701319747</v>
      </c>
      <c r="G36" s="7">
        <v>910.7131828127915</v>
      </c>
      <c r="H36" s="7">
        <v>19368.70637028452</v>
      </c>
    </row>
    <row r="37" spans="1:8" ht="15.75" thickBot="1">
      <c r="A37" s="6">
        <v>2021</v>
      </c>
      <c r="B37" s="7">
        <v>19487.24383700456</v>
      </c>
      <c r="C37" s="7">
        <v>1173.276665197442</v>
      </c>
      <c r="D37" s="7">
        <v>20660.520502202</v>
      </c>
      <c r="E37" s="7">
        <v>42.289442274604085</v>
      </c>
      <c r="F37" s="7">
        <v>983.0431275554075</v>
      </c>
      <c r="G37" s="7">
        <v>1025.3325698300116</v>
      </c>
      <c r="H37" s="7">
        <v>19635.18793237199</v>
      </c>
    </row>
    <row r="38" spans="1:8" ht="15.75" thickBot="1">
      <c r="A38" s="6">
        <v>2022</v>
      </c>
      <c r="B38" s="7">
        <v>19883.689817186478</v>
      </c>
      <c r="C38" s="7">
        <v>1189.4431117104166</v>
      </c>
      <c r="D38" s="7">
        <v>21073.132928896895</v>
      </c>
      <c r="E38" s="7">
        <v>47.074270576668596</v>
      </c>
      <c r="F38" s="7">
        <v>1097.453573186808</v>
      </c>
      <c r="G38" s="7">
        <v>1144.5278437634765</v>
      </c>
      <c r="H38" s="7">
        <v>19928.60508513342</v>
      </c>
    </row>
    <row r="39" spans="1:8" ht="15.75" thickBot="1">
      <c r="A39" s="6">
        <v>2023</v>
      </c>
      <c r="B39" s="7">
        <v>20281.395381669223</v>
      </c>
      <c r="C39" s="7">
        <v>1205.6195667013872</v>
      </c>
      <c r="D39" s="7">
        <v>21487.01494837061</v>
      </c>
      <c r="E39" s="7">
        <v>51.96899653418268</v>
      </c>
      <c r="F39" s="7">
        <v>1211.9682368734657</v>
      </c>
      <c r="G39" s="7">
        <v>1263.9372334076484</v>
      </c>
      <c r="H39" s="7">
        <v>20223.077714962965</v>
      </c>
    </row>
    <row r="40" spans="1:8" ht="15.75" thickBot="1">
      <c r="A40" s="6">
        <v>2024</v>
      </c>
      <c r="B40" s="7">
        <v>20664.69382451402</v>
      </c>
      <c r="C40" s="7">
        <v>1220.9328213071642</v>
      </c>
      <c r="D40" s="7">
        <v>21885.626645821183</v>
      </c>
      <c r="E40" s="7">
        <v>56.88863389696735</v>
      </c>
      <c r="F40" s="7">
        <v>1324.8012258776093</v>
      </c>
      <c r="G40" s="7">
        <v>1381.6898597745767</v>
      </c>
      <c r="H40" s="7">
        <v>20503.936786046608</v>
      </c>
    </row>
    <row r="41" spans="1:8" ht="15.75" thickBot="1">
      <c r="A41" s="6">
        <v>2025</v>
      </c>
      <c r="B41" s="7">
        <v>21029.650787289276</v>
      </c>
      <c r="C41" s="7">
        <v>1235.562338729389</v>
      </c>
      <c r="D41" s="7">
        <v>22265.213126018665</v>
      </c>
      <c r="E41" s="7">
        <v>61.76715642209797</v>
      </c>
      <c r="F41" s="7">
        <v>1429.3715154324898</v>
      </c>
      <c r="G41" s="7">
        <v>1491.1386718545878</v>
      </c>
      <c r="H41" s="7">
        <v>20774.074454164078</v>
      </c>
    </row>
    <row r="42" spans="1:8" ht="15.75" thickBot="1">
      <c r="A42" s="6">
        <v>2026</v>
      </c>
      <c r="B42" s="7">
        <v>21397.759493832677</v>
      </c>
      <c r="C42" s="7">
        <v>1250.516484515885</v>
      </c>
      <c r="D42" s="7">
        <v>22648.27597834856</v>
      </c>
      <c r="E42" s="7">
        <v>66.48495570987257</v>
      </c>
      <c r="F42" s="7">
        <v>1531.3353700123205</v>
      </c>
      <c r="G42" s="7">
        <v>1597.820325722193</v>
      </c>
      <c r="H42" s="7">
        <v>21050.455652626366</v>
      </c>
    </row>
    <row r="43" spans="1:8" ht="15.75" thickBot="1">
      <c r="A43" s="6">
        <v>2027</v>
      </c>
      <c r="B43" s="7">
        <v>21758.699934163014</v>
      </c>
      <c r="C43" s="7">
        <v>1264.813995615542</v>
      </c>
      <c r="D43" s="7">
        <v>23023.513929778557</v>
      </c>
      <c r="E43" s="7">
        <v>70.97607383816512</v>
      </c>
      <c r="F43" s="7">
        <v>1633.4883956582496</v>
      </c>
      <c r="G43" s="7">
        <v>1704.4644694964147</v>
      </c>
      <c r="H43" s="7">
        <v>21319.04946028214</v>
      </c>
    </row>
    <row r="44" spans="1:8" ht="15.75" thickBot="1">
      <c r="A44" s="6">
        <v>2028</v>
      </c>
      <c r="B44" s="7">
        <v>22109.336807705004</v>
      </c>
      <c r="C44" s="7">
        <v>1278.5864502562845</v>
      </c>
      <c r="D44" s="7">
        <v>23387.923257961287</v>
      </c>
      <c r="E44" s="7">
        <v>75.17003573290754</v>
      </c>
      <c r="F44" s="7">
        <v>1730.4175204067874</v>
      </c>
      <c r="G44" s="7">
        <v>1805.587556139695</v>
      </c>
      <c r="H44" s="7">
        <v>21582.335701821594</v>
      </c>
    </row>
    <row r="45" spans="1:5" ht="15">
      <c r="A45" s="31" t="s">
        <v>0</v>
      </c>
      <c r="B45" s="31"/>
      <c r="C45" s="31"/>
      <c r="D45" s="31"/>
      <c r="E45" s="31"/>
    </row>
    <row r="46" spans="1:5" ht="13.5" customHeight="1">
      <c r="A46" s="31" t="s">
        <v>55</v>
      </c>
      <c r="B46" s="31"/>
      <c r="C46" s="31"/>
      <c r="D46" s="31"/>
      <c r="E46" s="31"/>
    </row>
    <row r="47" ht="13.5" customHeight="1">
      <c r="A47" s="4"/>
    </row>
    <row r="48" spans="1:8" ht="15.75">
      <c r="A48" s="29" t="s">
        <v>24</v>
      </c>
      <c r="B48" s="29"/>
      <c r="C48" s="29"/>
      <c r="D48" s="29"/>
      <c r="E48" s="29"/>
      <c r="F48" s="29"/>
      <c r="G48" s="29"/>
      <c r="H48" s="29"/>
    </row>
    <row r="49" spans="1:9" ht="15">
      <c r="A49" s="8" t="s">
        <v>25</v>
      </c>
      <c r="B49" s="12">
        <f>EXP((LN(B16/B6)/10))-1</f>
        <v>0.023061603213547555</v>
      </c>
      <c r="C49" s="12">
        <f aca="true" t="shared" si="0" ref="C49:H49">EXP((LN(C16/C6)/10))-1</f>
        <v>0.02303235723144148</v>
      </c>
      <c r="D49" s="12">
        <f t="shared" si="0"/>
        <v>0.023059844269401664</v>
      </c>
      <c r="E49" s="13" t="s">
        <v>59</v>
      </c>
      <c r="F49" s="13" t="s">
        <v>59</v>
      </c>
      <c r="G49" s="13" t="s">
        <v>59</v>
      </c>
      <c r="H49" s="12">
        <f t="shared" si="0"/>
        <v>0.02303235723144148</v>
      </c>
      <c r="I49" s="12"/>
    </row>
    <row r="50" spans="1:9" ht="15">
      <c r="A50" s="8" t="s">
        <v>26</v>
      </c>
      <c r="B50" s="12">
        <f>EXP((LN(B31/B16)/15))-1</f>
        <v>0.008460810276312625</v>
      </c>
      <c r="C50" s="12">
        <f aca="true" t="shared" si="1" ref="C50:H50">EXP((LN(C31/C16)/15))-1</f>
        <v>0.00735655407803204</v>
      </c>
      <c r="D50" s="12">
        <f t="shared" si="1"/>
        <v>0.008394883105930173</v>
      </c>
      <c r="E50" s="13" t="s">
        <v>59</v>
      </c>
      <c r="F50" s="12">
        <f t="shared" si="1"/>
        <v>0.3218202326494757</v>
      </c>
      <c r="G50" s="12">
        <f t="shared" si="1"/>
        <v>0.32198154964588777</v>
      </c>
      <c r="H50" s="12">
        <f t="shared" si="1"/>
        <v>0.00735655407803204</v>
      </c>
      <c r="I50" s="12"/>
    </row>
    <row r="51" spans="1:9" ht="15">
      <c r="A51" s="8" t="s">
        <v>27</v>
      </c>
      <c r="B51" s="12">
        <f aca="true" t="shared" si="2" ref="B51:H51">EXP((LN(B36/B31)/5))-1</f>
        <v>0.011469463802813884</v>
      </c>
      <c r="C51" s="12">
        <f t="shared" si="2"/>
        <v>0.0038291909765246768</v>
      </c>
      <c r="D51" s="12">
        <f t="shared" si="2"/>
        <v>0.011023457151707605</v>
      </c>
      <c r="E51" s="12">
        <f t="shared" si="2"/>
        <v>1.3264170346140318</v>
      </c>
      <c r="F51" s="12">
        <f t="shared" si="2"/>
        <v>0.2391725429590934</v>
      </c>
      <c r="G51" s="12">
        <f t="shared" si="2"/>
        <v>0.24912900048651432</v>
      </c>
      <c r="H51" s="12">
        <f t="shared" si="2"/>
        <v>0.00493006330245116</v>
      </c>
      <c r="I51" s="12"/>
    </row>
    <row r="52" spans="1:9" ht="15">
      <c r="A52" s="8" t="s">
        <v>58</v>
      </c>
      <c r="B52" s="12">
        <f aca="true" t="shared" si="3" ref="B52:H52">EXP((LN(B44/B31)/13))-1</f>
        <v>0.01567908591367151</v>
      </c>
      <c r="C52" s="12">
        <f t="shared" si="3"/>
        <v>0.009086711161920835</v>
      </c>
      <c r="D52" s="12">
        <f t="shared" si="3"/>
        <v>0.015302747690779883</v>
      </c>
      <c r="E52" s="12">
        <f t="shared" si="3"/>
        <v>0.46024243076775706</v>
      </c>
      <c r="F52" s="12">
        <f t="shared" si="3"/>
        <v>0.1446206947800326</v>
      </c>
      <c r="G52" s="12">
        <f t="shared" si="3"/>
        <v>0.14820921956050204</v>
      </c>
      <c r="H52" s="12">
        <f t="shared" si="3"/>
        <v>0.01026822550576001</v>
      </c>
      <c r="I52" s="12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2" width="14.28125" style="16" bestFit="1" customWidth="1"/>
    <col min="3" max="3" width="17.140625" style="16" bestFit="1" customWidth="1"/>
    <col min="4" max="4" width="14.28125" style="16" bestFit="1" customWidth="1"/>
    <col min="5" max="5" width="17.140625" style="16" bestFit="1" customWidth="1"/>
    <col min="6" max="9" width="14.28125" style="16" bestFit="1" customWidth="1"/>
    <col min="10" max="16384" width="9.140625" style="16" customWidth="1"/>
  </cols>
  <sheetData>
    <row r="1" spans="1:8" ht="15.75" customHeight="1">
      <c r="A1" s="33" t="s">
        <v>82</v>
      </c>
      <c r="B1" s="33"/>
      <c r="C1" s="33"/>
      <c r="D1" s="33"/>
      <c r="E1" s="33"/>
      <c r="F1" s="33"/>
      <c r="G1" s="33"/>
      <c r="H1" s="33"/>
    </row>
    <row r="2" spans="1:10" ht="15.75" customHeight="1">
      <c r="A2" s="37" t="s">
        <v>78</v>
      </c>
      <c r="B2" s="30"/>
      <c r="C2" s="30"/>
      <c r="D2" s="30"/>
      <c r="E2" s="30"/>
      <c r="F2" s="30"/>
      <c r="G2" s="30"/>
      <c r="H2" s="30"/>
      <c r="I2" s="30"/>
      <c r="J2" s="30"/>
    </row>
    <row r="3" spans="1:8" ht="15.75" customHeight="1">
      <c r="A3" s="33" t="s">
        <v>69</v>
      </c>
      <c r="B3" s="33"/>
      <c r="C3" s="33"/>
      <c r="D3" s="33"/>
      <c r="E3" s="33"/>
      <c r="F3" s="33"/>
      <c r="G3" s="33"/>
      <c r="H3" s="33"/>
    </row>
    <row r="4" ht="13.5" customHeight="1" thickBot="1">
      <c r="A4" s="17"/>
    </row>
    <row r="5" spans="1:9" ht="39" thickBot="1">
      <c r="A5" s="22" t="s">
        <v>11</v>
      </c>
      <c r="B5" s="22" t="s">
        <v>12</v>
      </c>
      <c r="C5" s="22" t="s">
        <v>68</v>
      </c>
      <c r="D5" s="22" t="s">
        <v>14</v>
      </c>
      <c r="E5" s="22" t="s">
        <v>67</v>
      </c>
      <c r="F5" s="22" t="s">
        <v>56</v>
      </c>
      <c r="G5" s="22" t="s">
        <v>18</v>
      </c>
      <c r="H5" s="22" t="s">
        <v>66</v>
      </c>
      <c r="I5" s="22" t="s">
        <v>65</v>
      </c>
    </row>
    <row r="6" spans="1:9" ht="13.5" thickBot="1">
      <c r="A6" s="21">
        <v>1990</v>
      </c>
      <c r="B6" s="20">
        <v>1937.1425476721229</v>
      </c>
      <c r="C6" s="20">
        <v>0</v>
      </c>
      <c r="D6" s="20">
        <v>1066.6273661454663</v>
      </c>
      <c r="E6" s="20">
        <v>0</v>
      </c>
      <c r="F6" s="20">
        <v>263.08058869548535</v>
      </c>
      <c r="G6" s="20">
        <v>85.45202957535051</v>
      </c>
      <c r="H6" s="20">
        <v>112.84735652971847</v>
      </c>
      <c r="I6" s="20">
        <v>3465.1498886181435</v>
      </c>
    </row>
    <row r="7" spans="1:9" ht="13.5" thickBot="1">
      <c r="A7" s="21">
        <v>1991</v>
      </c>
      <c r="B7" s="20">
        <v>1940.0770143654786</v>
      </c>
      <c r="C7" s="20">
        <v>0</v>
      </c>
      <c r="D7" s="20">
        <v>1002.9658709376831</v>
      </c>
      <c r="E7" s="20">
        <v>0</v>
      </c>
      <c r="F7" s="20">
        <v>257.1212723332556</v>
      </c>
      <c r="G7" s="20">
        <v>65.27727430736134</v>
      </c>
      <c r="H7" s="20">
        <v>110.95629498245118</v>
      </c>
      <c r="I7" s="20">
        <v>3376.3977269262296</v>
      </c>
    </row>
    <row r="8" spans="1:9" ht="13.5" thickBot="1">
      <c r="A8" s="21">
        <v>1992</v>
      </c>
      <c r="B8" s="20">
        <v>1768.9453266601338</v>
      </c>
      <c r="C8" s="20">
        <v>0</v>
      </c>
      <c r="D8" s="20">
        <v>1057.9261586829919</v>
      </c>
      <c r="E8" s="20">
        <v>0</v>
      </c>
      <c r="F8" s="20">
        <v>284.5890452196049</v>
      </c>
      <c r="G8" s="20">
        <v>87.79006281295985</v>
      </c>
      <c r="H8" s="20">
        <v>121.0839760614644</v>
      </c>
      <c r="I8" s="20">
        <v>3320.3345694371546</v>
      </c>
    </row>
    <row r="9" spans="1:9" ht="13.5" thickBot="1">
      <c r="A9" s="21">
        <v>1993</v>
      </c>
      <c r="B9" s="20">
        <v>1878.9651003319077</v>
      </c>
      <c r="C9" s="20">
        <v>0</v>
      </c>
      <c r="D9" s="20">
        <v>1051.9483338444609</v>
      </c>
      <c r="E9" s="20">
        <v>0</v>
      </c>
      <c r="F9" s="20">
        <v>274.48615935618255</v>
      </c>
      <c r="G9" s="20">
        <v>133.22007573629034</v>
      </c>
      <c r="H9" s="20">
        <v>107.53625904376794</v>
      </c>
      <c r="I9" s="20">
        <v>3446.1559283126094</v>
      </c>
    </row>
    <row r="10" spans="1:9" ht="13.5" thickBot="1">
      <c r="A10" s="21">
        <v>1994</v>
      </c>
      <c r="B10" s="20">
        <v>1584.5277753295757</v>
      </c>
      <c r="C10" s="20">
        <v>0</v>
      </c>
      <c r="D10" s="20">
        <v>1202.3095627513308</v>
      </c>
      <c r="E10" s="20">
        <v>0</v>
      </c>
      <c r="F10" s="20">
        <v>335.7049526079447</v>
      </c>
      <c r="G10" s="20">
        <v>95.98049534316394</v>
      </c>
      <c r="H10" s="20">
        <v>105.95574163936645</v>
      </c>
      <c r="I10" s="20">
        <v>3324.478527671382</v>
      </c>
    </row>
    <row r="11" spans="1:9" ht="13.5" thickBot="1">
      <c r="A11" s="21">
        <v>1995</v>
      </c>
      <c r="B11" s="20">
        <v>1899.9671501785526</v>
      </c>
      <c r="C11" s="20">
        <v>0</v>
      </c>
      <c r="D11" s="20">
        <v>1118.4645909605906</v>
      </c>
      <c r="E11" s="20">
        <v>0</v>
      </c>
      <c r="F11" s="20">
        <v>307.53606192369915</v>
      </c>
      <c r="G11" s="20">
        <v>123.04816556457996</v>
      </c>
      <c r="H11" s="20">
        <v>109.65274409722053</v>
      </c>
      <c r="I11" s="20">
        <v>3558.668712724643</v>
      </c>
    </row>
    <row r="12" spans="1:9" ht="13.5" thickBot="1">
      <c r="A12" s="21">
        <v>1996</v>
      </c>
      <c r="B12" s="20">
        <v>2173.414737701455</v>
      </c>
      <c r="C12" s="20">
        <v>0</v>
      </c>
      <c r="D12" s="20">
        <v>1092.7468288682364</v>
      </c>
      <c r="E12" s="20">
        <v>0</v>
      </c>
      <c r="F12" s="20">
        <v>311.0513843887426</v>
      </c>
      <c r="G12" s="20">
        <v>110.83890448020253</v>
      </c>
      <c r="H12" s="20">
        <v>101.97832914585734</v>
      </c>
      <c r="I12" s="20">
        <v>3790.030184584494</v>
      </c>
    </row>
    <row r="13" spans="1:9" ht="13.5" thickBot="1">
      <c r="A13" s="21">
        <v>1997</v>
      </c>
      <c r="B13" s="20">
        <v>2134.204479071115</v>
      </c>
      <c r="C13" s="20">
        <v>0</v>
      </c>
      <c r="D13" s="20">
        <v>1171.626232752924</v>
      </c>
      <c r="E13" s="20">
        <v>0</v>
      </c>
      <c r="F13" s="20">
        <v>342.4978571206398</v>
      </c>
      <c r="G13" s="20">
        <v>125.53504513396136</v>
      </c>
      <c r="H13" s="20">
        <v>110.96521053851845</v>
      </c>
      <c r="I13" s="20">
        <v>3884.8288246171587</v>
      </c>
    </row>
    <row r="14" spans="1:9" ht="13.5" thickBot="1">
      <c r="A14" s="21">
        <v>1998</v>
      </c>
      <c r="B14" s="20">
        <v>2238.955827327299</v>
      </c>
      <c r="C14" s="20">
        <v>0</v>
      </c>
      <c r="D14" s="20">
        <v>1259.9546939177135</v>
      </c>
      <c r="E14" s="20">
        <v>0</v>
      </c>
      <c r="F14" s="20">
        <v>390.2910368921632</v>
      </c>
      <c r="G14" s="20">
        <v>111.37900405389406</v>
      </c>
      <c r="H14" s="20">
        <v>114.37528822886468</v>
      </c>
      <c r="I14" s="20">
        <v>4114.955850419935</v>
      </c>
    </row>
    <row r="15" spans="1:9" ht="13.5" thickBot="1">
      <c r="A15" s="21">
        <v>1999</v>
      </c>
      <c r="B15" s="20">
        <v>2352.3039123344547</v>
      </c>
      <c r="C15" s="20">
        <v>0</v>
      </c>
      <c r="D15" s="20">
        <v>1302.395748289341</v>
      </c>
      <c r="E15" s="20">
        <v>0</v>
      </c>
      <c r="F15" s="20">
        <v>317.06414114453366</v>
      </c>
      <c r="G15" s="20">
        <v>173.97553242427392</v>
      </c>
      <c r="H15" s="20">
        <v>101.35483251954092</v>
      </c>
      <c r="I15" s="20">
        <v>4247.094166712145</v>
      </c>
    </row>
    <row r="16" spans="1:9" ht="13.5" thickBot="1">
      <c r="A16" s="21">
        <v>2000</v>
      </c>
      <c r="B16" s="20">
        <v>2224.143107050322</v>
      </c>
      <c r="C16" s="20">
        <v>0</v>
      </c>
      <c r="D16" s="20">
        <v>1344.1636057532762</v>
      </c>
      <c r="E16" s="20">
        <v>0</v>
      </c>
      <c r="F16" s="20">
        <v>372.91183322715904</v>
      </c>
      <c r="G16" s="20">
        <v>141.43901920169677</v>
      </c>
      <c r="H16" s="20">
        <v>112.68902393185513</v>
      </c>
      <c r="I16" s="20">
        <v>4195.346589164309</v>
      </c>
    </row>
    <row r="17" spans="1:9" ht="13.5" thickBot="1">
      <c r="A17" s="21">
        <v>2001</v>
      </c>
      <c r="B17" s="20">
        <v>2137.4800313016653</v>
      </c>
      <c r="C17" s="20">
        <v>0</v>
      </c>
      <c r="D17" s="20">
        <v>1273.7374252761913</v>
      </c>
      <c r="E17" s="20">
        <v>0</v>
      </c>
      <c r="F17" s="20">
        <v>312.3057980900282</v>
      </c>
      <c r="G17" s="20">
        <v>98.97450699686298</v>
      </c>
      <c r="H17" s="20">
        <v>88.29091094182394</v>
      </c>
      <c r="I17" s="20">
        <v>3910.7886726065713</v>
      </c>
    </row>
    <row r="18" spans="1:9" ht="13.5" thickBot="1">
      <c r="A18" s="21">
        <v>2002</v>
      </c>
      <c r="B18" s="20">
        <v>2272.816565734418</v>
      </c>
      <c r="C18" s="20">
        <v>0</v>
      </c>
      <c r="D18" s="20">
        <v>1431.8155260130882</v>
      </c>
      <c r="E18" s="20">
        <v>0</v>
      </c>
      <c r="F18" s="20">
        <v>351.40235915008105</v>
      </c>
      <c r="G18" s="20">
        <v>115.3160410907423</v>
      </c>
      <c r="H18" s="20">
        <v>103.34792499176896</v>
      </c>
      <c r="I18" s="20">
        <v>4274.698416980098</v>
      </c>
    </row>
    <row r="19" spans="1:9" ht="13.5" thickBot="1">
      <c r="A19" s="21">
        <v>2003</v>
      </c>
      <c r="B19" s="20">
        <v>2324.3741143072266</v>
      </c>
      <c r="C19" s="20">
        <v>0</v>
      </c>
      <c r="D19" s="20">
        <v>1435.4267405983703</v>
      </c>
      <c r="E19" s="20">
        <v>0</v>
      </c>
      <c r="F19" s="20">
        <v>341.2387870506906</v>
      </c>
      <c r="G19" s="20">
        <v>90.31634758783184</v>
      </c>
      <c r="H19" s="20">
        <v>105.4169385717844</v>
      </c>
      <c r="I19" s="20">
        <v>4296.772928115904</v>
      </c>
    </row>
    <row r="20" spans="1:9" ht="13.5" thickBot="1">
      <c r="A20" s="21">
        <v>2004</v>
      </c>
      <c r="B20" s="20">
        <v>2142.8924059206083</v>
      </c>
      <c r="C20" s="20">
        <v>0</v>
      </c>
      <c r="D20" s="20">
        <v>1433.6068255839511</v>
      </c>
      <c r="E20" s="20">
        <v>0</v>
      </c>
      <c r="F20" s="20">
        <v>390.8349127082055</v>
      </c>
      <c r="G20" s="20">
        <v>114.99205498931208</v>
      </c>
      <c r="H20" s="20">
        <v>111.83366678970401</v>
      </c>
      <c r="I20" s="20">
        <v>4194.159865991782</v>
      </c>
    </row>
    <row r="21" spans="1:9" ht="13.5" thickBot="1">
      <c r="A21" s="21">
        <v>2005</v>
      </c>
      <c r="B21" s="20">
        <v>2436.3817651369905</v>
      </c>
      <c r="C21" s="20">
        <v>0</v>
      </c>
      <c r="D21" s="20">
        <v>1503.7769946687577</v>
      </c>
      <c r="E21" s="20">
        <v>0</v>
      </c>
      <c r="F21" s="20">
        <v>399.195651168669</v>
      </c>
      <c r="G21" s="20">
        <v>72.34255500438215</v>
      </c>
      <c r="H21" s="20">
        <v>105.13402457434816</v>
      </c>
      <c r="I21" s="20">
        <v>4516.830990553147</v>
      </c>
    </row>
    <row r="22" spans="1:9" ht="13.5" thickBot="1">
      <c r="A22" s="21">
        <v>2006</v>
      </c>
      <c r="B22" s="20">
        <v>2920.1378681758592</v>
      </c>
      <c r="C22" s="20">
        <v>0</v>
      </c>
      <c r="D22" s="20">
        <v>1578.8686890994697</v>
      </c>
      <c r="E22" s="20">
        <v>0</v>
      </c>
      <c r="F22" s="20">
        <v>411.77010364988826</v>
      </c>
      <c r="G22" s="20">
        <v>75.33161953436372</v>
      </c>
      <c r="H22" s="20">
        <v>109.1875120512127</v>
      </c>
      <c r="I22" s="20">
        <v>5095.295792510793</v>
      </c>
    </row>
    <row r="23" spans="1:9" ht="13.5" thickBot="1">
      <c r="A23" s="21">
        <v>2007</v>
      </c>
      <c r="B23" s="20">
        <v>2614.6724622526303</v>
      </c>
      <c r="C23" s="20">
        <v>0</v>
      </c>
      <c r="D23" s="20">
        <v>1555.1642003328675</v>
      </c>
      <c r="E23" s="20">
        <v>0</v>
      </c>
      <c r="F23" s="20">
        <v>443.4344864952376</v>
      </c>
      <c r="G23" s="20">
        <v>63.75785366945075</v>
      </c>
      <c r="H23" s="20">
        <v>115.32015313531866</v>
      </c>
      <c r="I23" s="20">
        <v>4792.349155885505</v>
      </c>
    </row>
    <row r="24" spans="1:9" ht="13.5" thickBot="1">
      <c r="A24" s="21">
        <v>2008</v>
      </c>
      <c r="B24" s="20">
        <v>2680.1499701951925</v>
      </c>
      <c r="C24" s="20">
        <v>0</v>
      </c>
      <c r="D24" s="20">
        <v>1556.7995835367817</v>
      </c>
      <c r="E24" s="20">
        <v>0</v>
      </c>
      <c r="F24" s="20">
        <v>419.26015058339374</v>
      </c>
      <c r="G24" s="20">
        <v>64.98190098118882</v>
      </c>
      <c r="H24" s="20">
        <v>115.95580482582359</v>
      </c>
      <c r="I24" s="20">
        <v>4837.147410122381</v>
      </c>
    </row>
    <row r="25" spans="1:9" ht="13.5" thickBot="1">
      <c r="A25" s="21">
        <v>2009</v>
      </c>
      <c r="B25" s="20">
        <v>2384.2241752438167</v>
      </c>
      <c r="C25" s="20">
        <v>0</v>
      </c>
      <c r="D25" s="20">
        <v>1464.770187491705</v>
      </c>
      <c r="E25" s="20">
        <v>0</v>
      </c>
      <c r="F25" s="20">
        <v>393.84612070270066</v>
      </c>
      <c r="G25" s="20">
        <v>61.681232341807586</v>
      </c>
      <c r="H25" s="20">
        <v>111.0320794007031</v>
      </c>
      <c r="I25" s="20">
        <v>4415.553795180733</v>
      </c>
    </row>
    <row r="26" spans="1:9" ht="13.5" thickBot="1">
      <c r="A26" s="21">
        <v>2010</v>
      </c>
      <c r="B26" s="20">
        <v>2637.0770558917525</v>
      </c>
      <c r="C26" s="20">
        <v>0</v>
      </c>
      <c r="D26" s="20">
        <v>1450.7595702969406</v>
      </c>
      <c r="E26" s="20">
        <v>0</v>
      </c>
      <c r="F26" s="20">
        <v>389.6919291463248</v>
      </c>
      <c r="G26" s="20">
        <v>78.07402246034157</v>
      </c>
      <c r="H26" s="20">
        <v>137.08996751339902</v>
      </c>
      <c r="I26" s="20">
        <v>4692.692545308759</v>
      </c>
    </row>
    <row r="27" spans="1:9" ht="13.5" thickBot="1">
      <c r="A27" s="21">
        <v>2011</v>
      </c>
      <c r="B27" s="20">
        <v>2316.8101642522947</v>
      </c>
      <c r="C27" s="20">
        <v>0</v>
      </c>
      <c r="D27" s="20">
        <v>1455.7355407457571</v>
      </c>
      <c r="E27" s="20">
        <v>0</v>
      </c>
      <c r="F27" s="20">
        <v>401.28691983326155</v>
      </c>
      <c r="G27" s="20">
        <v>65.77429634837962</v>
      </c>
      <c r="H27" s="20">
        <v>171.4367457748027</v>
      </c>
      <c r="I27" s="20">
        <v>4411.043666954496</v>
      </c>
    </row>
    <row r="28" spans="1:9" ht="13.5" thickBot="1">
      <c r="A28" s="21">
        <v>2012</v>
      </c>
      <c r="B28" s="20">
        <v>2498.5992451183433</v>
      </c>
      <c r="C28" s="20">
        <v>0</v>
      </c>
      <c r="D28" s="20">
        <v>1471.4857113899293</v>
      </c>
      <c r="E28" s="20">
        <v>0</v>
      </c>
      <c r="F28" s="20">
        <v>412.1616446227577</v>
      </c>
      <c r="G28" s="20">
        <v>70.37358523985532</v>
      </c>
      <c r="H28" s="20">
        <v>156.04872438049676</v>
      </c>
      <c r="I28" s="20">
        <v>4608.668910751382</v>
      </c>
    </row>
    <row r="29" spans="1:9" ht="13.5" thickBot="1">
      <c r="A29" s="21">
        <v>2013</v>
      </c>
      <c r="B29" s="20">
        <v>2730.665646648106</v>
      </c>
      <c r="C29" s="20">
        <v>0</v>
      </c>
      <c r="D29" s="20">
        <v>1431.5899662391016</v>
      </c>
      <c r="E29" s="20">
        <v>0</v>
      </c>
      <c r="F29" s="20">
        <v>386.2003097534155</v>
      </c>
      <c r="G29" s="20">
        <v>69.17331053908775</v>
      </c>
      <c r="H29" s="20">
        <v>133.73196902656468</v>
      </c>
      <c r="I29" s="20">
        <v>4751.361202206275</v>
      </c>
    </row>
    <row r="30" spans="1:9" ht="13.5" thickBot="1">
      <c r="A30" s="21">
        <v>2014</v>
      </c>
      <c r="B30" s="20">
        <v>2814.424236333212</v>
      </c>
      <c r="C30" s="20">
        <v>0</v>
      </c>
      <c r="D30" s="20">
        <v>1319.4507633238195</v>
      </c>
      <c r="E30" s="20">
        <v>0</v>
      </c>
      <c r="F30" s="20">
        <v>351.91845119653044</v>
      </c>
      <c r="G30" s="20">
        <v>62.7590957941005</v>
      </c>
      <c r="H30" s="20">
        <v>116.1483748739024</v>
      </c>
      <c r="I30" s="20">
        <v>4664.700921521564</v>
      </c>
    </row>
    <row r="31" spans="1:9" ht="13.5" thickBot="1">
      <c r="A31" s="21">
        <v>2015</v>
      </c>
      <c r="B31" s="20">
        <v>2729.4132121129287</v>
      </c>
      <c r="C31" s="20">
        <v>2.163484721732969</v>
      </c>
      <c r="D31" s="20">
        <v>1451.5171161118078</v>
      </c>
      <c r="E31" s="20">
        <v>0.2923032738167791</v>
      </c>
      <c r="F31" s="20">
        <v>402.9480287405234</v>
      </c>
      <c r="G31" s="20">
        <v>71.8385090958837</v>
      </c>
      <c r="H31" s="20">
        <v>117.0748207866516</v>
      </c>
      <c r="I31" s="20">
        <v>4772.791686847795</v>
      </c>
    </row>
    <row r="32" spans="1:9" ht="13.5" thickBot="1">
      <c r="A32" s="21">
        <v>2016</v>
      </c>
      <c r="B32" s="20">
        <v>2737.5418196400474</v>
      </c>
      <c r="C32" s="20">
        <v>3.561119647806784</v>
      </c>
      <c r="D32" s="20">
        <v>1410.1739190278413</v>
      </c>
      <c r="E32" s="20">
        <v>0.5997242371401001</v>
      </c>
      <c r="F32" s="20">
        <v>391.15483603137415</v>
      </c>
      <c r="G32" s="20">
        <v>66.72979876438384</v>
      </c>
      <c r="H32" s="20">
        <v>117.18536546491384</v>
      </c>
      <c r="I32" s="20">
        <v>4722.785738928561</v>
      </c>
    </row>
    <row r="33" spans="1:9" ht="13.5" thickBot="1">
      <c r="A33" s="21">
        <v>2017</v>
      </c>
      <c r="B33" s="20">
        <v>2759.446238438527</v>
      </c>
      <c r="C33" s="20">
        <v>4.568109898540585</v>
      </c>
      <c r="D33" s="20">
        <v>1457.64049551886</v>
      </c>
      <c r="E33" s="20">
        <v>1.076665269785681</v>
      </c>
      <c r="F33" s="20">
        <v>416.564831430909</v>
      </c>
      <c r="G33" s="20">
        <v>70.85385951941748</v>
      </c>
      <c r="H33" s="20">
        <v>122.6104281018954</v>
      </c>
      <c r="I33" s="20">
        <v>4827.115853009609</v>
      </c>
    </row>
    <row r="34" spans="1:9" ht="13.5" thickBot="1">
      <c r="A34" s="21">
        <v>2018</v>
      </c>
      <c r="B34" s="20">
        <v>2807.9333410504178</v>
      </c>
      <c r="C34" s="20">
        <v>5.641263272900996</v>
      </c>
      <c r="D34" s="20">
        <v>1477.8215032152673</v>
      </c>
      <c r="E34" s="20">
        <v>1.5896560434301596</v>
      </c>
      <c r="F34" s="20">
        <v>425.4355294951913</v>
      </c>
      <c r="G34" s="20">
        <v>70.43163406092508</v>
      </c>
      <c r="H34" s="20">
        <v>123.28440687332437</v>
      </c>
      <c r="I34" s="20">
        <v>4904.906414695125</v>
      </c>
    </row>
    <row r="35" spans="1:9" ht="13.5" thickBot="1">
      <c r="A35" s="21">
        <v>2019</v>
      </c>
      <c r="B35" s="20">
        <v>2856.3519698804967</v>
      </c>
      <c r="C35" s="20">
        <v>6.873943667483484</v>
      </c>
      <c r="D35" s="20">
        <v>1504.0893027673733</v>
      </c>
      <c r="E35" s="20">
        <v>2.261561455639075</v>
      </c>
      <c r="F35" s="20">
        <v>430.45342436468854</v>
      </c>
      <c r="G35" s="20">
        <v>70.97213097645053</v>
      </c>
      <c r="H35" s="20">
        <v>124.21047164483687</v>
      </c>
      <c r="I35" s="20">
        <v>4986.0772996338455</v>
      </c>
    </row>
    <row r="36" spans="1:9" ht="13.5" thickBot="1">
      <c r="A36" s="21">
        <v>2020</v>
      </c>
      <c r="B36" s="20">
        <v>2918.9926107975393</v>
      </c>
      <c r="C36" s="20">
        <v>8.087290807094073</v>
      </c>
      <c r="D36" s="20">
        <v>1532.208900973462</v>
      </c>
      <c r="E36" s="20">
        <v>2.885966175885385</v>
      </c>
      <c r="F36" s="20">
        <v>433.7812757318565</v>
      </c>
      <c r="G36" s="20">
        <v>71.62121554059041</v>
      </c>
      <c r="H36" s="20">
        <v>125.11776026177026</v>
      </c>
      <c r="I36" s="20">
        <v>5081.721763305219</v>
      </c>
    </row>
    <row r="37" spans="1:9" ht="13.5" thickBot="1">
      <c r="A37" s="21">
        <v>2021</v>
      </c>
      <c r="B37" s="20">
        <v>2987.79379902589</v>
      </c>
      <c r="C37" s="20">
        <v>9.383907664672142</v>
      </c>
      <c r="D37" s="20">
        <v>1557.0893859370597</v>
      </c>
      <c r="E37" s="20">
        <v>3.539797018434453</v>
      </c>
      <c r="F37" s="20">
        <v>437.3782048704704</v>
      </c>
      <c r="G37" s="20">
        <v>72.2822287619645</v>
      </c>
      <c r="H37" s="20">
        <v>126.08806950422588</v>
      </c>
      <c r="I37" s="20">
        <v>5180.631688099609</v>
      </c>
    </row>
    <row r="38" spans="1:9" ht="13.5" thickBot="1">
      <c r="A38" s="21">
        <v>2022</v>
      </c>
      <c r="B38" s="20">
        <v>3059.7010403314407</v>
      </c>
      <c r="C38" s="20">
        <v>10.731065710576413</v>
      </c>
      <c r="D38" s="20">
        <v>1585.0968376016767</v>
      </c>
      <c r="E38" s="20">
        <v>4.2176918558982335</v>
      </c>
      <c r="F38" s="20">
        <v>441.3660780571379</v>
      </c>
      <c r="G38" s="20">
        <v>72.91599908208818</v>
      </c>
      <c r="H38" s="20">
        <v>126.95208709635415</v>
      </c>
      <c r="I38" s="20">
        <v>5286.032042168697</v>
      </c>
    </row>
    <row r="39" spans="1:9" ht="13.5" thickBot="1">
      <c r="A39" s="21">
        <v>2023</v>
      </c>
      <c r="B39" s="20">
        <v>3135.5836254059786</v>
      </c>
      <c r="C39" s="20">
        <v>12.193507139420788</v>
      </c>
      <c r="D39" s="20">
        <v>1607.5754516208494</v>
      </c>
      <c r="E39" s="20">
        <v>4.938455549887564</v>
      </c>
      <c r="F39" s="20">
        <v>447.7522493850432</v>
      </c>
      <c r="G39" s="20">
        <v>73.61572389589573</v>
      </c>
      <c r="H39" s="20">
        <v>127.86330626381692</v>
      </c>
      <c r="I39" s="20">
        <v>5392.390356571584</v>
      </c>
    </row>
    <row r="40" spans="1:9" ht="13.5" thickBot="1">
      <c r="A40" s="21">
        <v>2024</v>
      </c>
      <c r="B40" s="20">
        <v>3210.871452167821</v>
      </c>
      <c r="C40" s="20">
        <v>13.629736009342365</v>
      </c>
      <c r="D40" s="20">
        <v>1628.7258355493937</v>
      </c>
      <c r="E40" s="20">
        <v>5.616080957502264</v>
      </c>
      <c r="F40" s="20">
        <v>453.3367130946783</v>
      </c>
      <c r="G40" s="20">
        <v>74.23363324153797</v>
      </c>
      <c r="H40" s="20">
        <v>128.75138454088219</v>
      </c>
      <c r="I40" s="20">
        <v>5495.919018594313</v>
      </c>
    </row>
    <row r="41" spans="1:9" ht="13.5" thickBot="1">
      <c r="A41" s="21">
        <v>2025</v>
      </c>
      <c r="B41" s="20">
        <v>3283.9835786086055</v>
      </c>
      <c r="C41" s="20">
        <v>14.922307353590279</v>
      </c>
      <c r="D41" s="20">
        <v>1649.6861755606224</v>
      </c>
      <c r="E41" s="20">
        <v>6.2100145365903</v>
      </c>
      <c r="F41" s="20">
        <v>457.2068851674711</v>
      </c>
      <c r="G41" s="20">
        <v>75.12364310471331</v>
      </c>
      <c r="H41" s="20">
        <v>129.63040827941933</v>
      </c>
      <c r="I41" s="20">
        <v>5595.630690720832</v>
      </c>
    </row>
    <row r="42" spans="1:9" ht="13.5" thickBot="1">
      <c r="A42" s="21">
        <v>2026</v>
      </c>
      <c r="B42" s="20">
        <v>3358.25890942213</v>
      </c>
      <c r="C42" s="20">
        <v>16.12282301223768</v>
      </c>
      <c r="D42" s="20">
        <v>1668.8715147812475</v>
      </c>
      <c r="E42" s="20">
        <v>6.865667965481776</v>
      </c>
      <c r="F42" s="20">
        <v>462.06961232002584</v>
      </c>
      <c r="G42" s="20">
        <v>75.74280776257868</v>
      </c>
      <c r="H42" s="20">
        <v>130.28676412844067</v>
      </c>
      <c r="I42" s="20">
        <v>5695.229608414424</v>
      </c>
    </row>
    <row r="43" spans="1:9" ht="13.5" thickBot="1">
      <c r="A43" s="21">
        <v>2027</v>
      </c>
      <c r="B43" s="20">
        <v>3432.0689139134806</v>
      </c>
      <c r="C43" s="20">
        <v>17.28570071221751</v>
      </c>
      <c r="D43" s="20">
        <v>1686.739647267172</v>
      </c>
      <c r="E43" s="20">
        <v>7.426388148311766</v>
      </c>
      <c r="F43" s="20">
        <v>467.34115031179493</v>
      </c>
      <c r="G43" s="20">
        <v>76.52865483414055</v>
      </c>
      <c r="H43" s="20">
        <v>130.99640806668236</v>
      </c>
      <c r="I43" s="20">
        <v>5793.674774393271</v>
      </c>
    </row>
    <row r="44" spans="1:10" ht="13.5" thickBot="1">
      <c r="A44" s="21">
        <v>2028</v>
      </c>
      <c r="B44" s="20">
        <v>3504.5105405634417</v>
      </c>
      <c r="C44" s="20">
        <v>18.455156717603373</v>
      </c>
      <c r="D44" s="20">
        <v>1703.6371064921927</v>
      </c>
      <c r="E44" s="20">
        <v>7.971328286454778</v>
      </c>
      <c r="F44" s="20">
        <v>473.07837677216236</v>
      </c>
      <c r="G44" s="20">
        <v>77.0192710307476</v>
      </c>
      <c r="H44" s="20">
        <v>131.67945992430023</v>
      </c>
      <c r="I44" s="20">
        <v>5889.9247547828445</v>
      </c>
      <c r="J44" s="23" t="s">
        <v>0</v>
      </c>
    </row>
    <row r="45" spans="1:9" ht="12.75">
      <c r="A45" s="34" t="s">
        <v>0</v>
      </c>
      <c r="B45" s="34"/>
      <c r="C45" s="34"/>
      <c r="D45" s="34"/>
      <c r="E45" s="34"/>
      <c r="F45" s="34"/>
      <c r="G45" s="34"/>
      <c r="H45" s="34"/>
      <c r="I45" s="34"/>
    </row>
    <row r="46" spans="1:9" ht="13.5" customHeight="1">
      <c r="A46" s="34" t="s">
        <v>64</v>
      </c>
      <c r="B46" s="34"/>
      <c r="C46" s="34"/>
      <c r="D46" s="34"/>
      <c r="E46" s="34"/>
      <c r="F46" s="34"/>
      <c r="G46" s="34"/>
      <c r="H46" s="34"/>
      <c r="I46" s="34"/>
    </row>
    <row r="47" spans="1:9" ht="13.5" customHeight="1">
      <c r="A47" s="34" t="s">
        <v>71</v>
      </c>
      <c r="B47" s="34"/>
      <c r="C47" s="34"/>
      <c r="D47" s="34"/>
      <c r="E47" s="34"/>
      <c r="F47" s="34"/>
      <c r="G47" s="34"/>
      <c r="H47" s="34"/>
      <c r="I47" s="34"/>
    </row>
    <row r="48" spans="1:9" ht="13.5" customHeight="1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.75">
      <c r="A49" s="32" t="s">
        <v>24</v>
      </c>
      <c r="B49" s="32"/>
      <c r="C49" s="32"/>
      <c r="D49" s="32"/>
      <c r="E49" s="32"/>
      <c r="F49" s="32"/>
      <c r="G49" s="32"/>
      <c r="H49" s="32"/>
      <c r="I49" s="32"/>
    </row>
    <row r="50" spans="1:9" ht="15">
      <c r="A50" s="18" t="s">
        <v>25</v>
      </c>
      <c r="B50" s="12">
        <f>EXP((LN(B16/B6)/10))-1</f>
        <v>0.013911653585049422</v>
      </c>
      <c r="C50" s="13" t="s">
        <v>59</v>
      </c>
      <c r="D50" s="12">
        <f aca="true" t="shared" si="0" ref="D50:I50">EXP((LN(D16/D6)/10))-1</f>
        <v>0.02339653222059046</v>
      </c>
      <c r="E50" s="13" t="s">
        <v>59</v>
      </c>
      <c r="F50" s="12">
        <f t="shared" si="0"/>
        <v>0.03550389296827561</v>
      </c>
      <c r="G50" s="12">
        <f t="shared" si="0"/>
        <v>0.05168259221183269</v>
      </c>
      <c r="H50" s="12">
        <f t="shared" si="0"/>
        <v>-0.00014039553946298966</v>
      </c>
      <c r="I50" s="12">
        <f t="shared" si="0"/>
        <v>0.019306003140747263</v>
      </c>
    </row>
    <row r="51" spans="1:9" ht="15">
      <c r="A51" s="18" t="s">
        <v>44</v>
      </c>
      <c r="B51" s="12">
        <f>EXP((LN(B32/B16)/16))-1</f>
        <v>0.01306515359084437</v>
      </c>
      <c r="C51" s="13" t="s">
        <v>59</v>
      </c>
      <c r="D51" s="12">
        <f aca="true" t="shared" si="1" ref="D51:I51">EXP((LN(D32/D16)/16))-1</f>
        <v>0.0030008108488079888</v>
      </c>
      <c r="E51" s="13" t="s">
        <v>59</v>
      </c>
      <c r="F51" s="12">
        <f t="shared" si="1"/>
        <v>0.002989551198059104</v>
      </c>
      <c r="G51" s="12">
        <f t="shared" si="1"/>
        <v>-0.045865913790399615</v>
      </c>
      <c r="H51" s="12">
        <f t="shared" si="1"/>
        <v>0.0024483032681481554</v>
      </c>
      <c r="I51" s="12">
        <f t="shared" si="1"/>
        <v>0.007428887550044561</v>
      </c>
    </row>
    <row r="52" spans="1:9" ht="15">
      <c r="A52" s="18" t="s">
        <v>45</v>
      </c>
      <c r="B52" s="12">
        <f>EXP((LN(B36/B32)/4))-1</f>
        <v>0.016173952113873735</v>
      </c>
      <c r="C52" s="12">
        <f aca="true" t="shared" si="2" ref="C52:I52">EXP((LN(C36/C32)/4))-1</f>
        <v>0.2275922093711138</v>
      </c>
      <c r="D52" s="12">
        <f t="shared" si="2"/>
        <v>0.020966108472204814</v>
      </c>
      <c r="E52" s="12">
        <f t="shared" si="2"/>
        <v>0.481101797536454</v>
      </c>
      <c r="F52" s="12">
        <f t="shared" si="2"/>
        <v>0.0261964889432873</v>
      </c>
      <c r="G52" s="12">
        <f t="shared" si="2"/>
        <v>0.01784223565200982</v>
      </c>
      <c r="H52" s="12">
        <f t="shared" si="2"/>
        <v>0.01650939206404267</v>
      </c>
      <c r="I52" s="12">
        <f t="shared" si="2"/>
        <v>0.018481535472306243</v>
      </c>
    </row>
    <row r="53" spans="1:9" ht="15">
      <c r="A53" s="18" t="s">
        <v>73</v>
      </c>
      <c r="B53" s="12">
        <f>EXP((LN(B44/B32)/12))-1</f>
        <v>0.020795822364878536</v>
      </c>
      <c r="C53" s="12">
        <f aca="true" t="shared" si="3" ref="C53:I53">EXP((LN(C44/C32)/12))-1</f>
        <v>0.14694941529268646</v>
      </c>
      <c r="D53" s="12">
        <f t="shared" si="3"/>
        <v>0.01587912068066788</v>
      </c>
      <c r="E53" s="12">
        <f t="shared" si="3"/>
        <v>0.24059946976778912</v>
      </c>
      <c r="F53" s="12">
        <f t="shared" si="3"/>
        <v>0.015972687292657772</v>
      </c>
      <c r="G53" s="12">
        <f t="shared" si="3"/>
        <v>0.012022028278641406</v>
      </c>
      <c r="H53" s="12">
        <f t="shared" si="3"/>
        <v>0.009765174019286782</v>
      </c>
      <c r="I53" s="12">
        <f t="shared" si="3"/>
        <v>0.018574091598314135</v>
      </c>
    </row>
    <row r="54" ht="13.5" customHeight="1">
      <c r="A54" s="17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75" customHeight="1">
      <c r="A2" s="37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0" ht="15.75" customHeight="1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</row>
    <row r="4" ht="13.5" customHeight="1" thickBot="1">
      <c r="A4" s="4"/>
    </row>
    <row r="5" spans="1:10" ht="27" thickBot="1">
      <c r="A5" s="5" t="s">
        <v>11</v>
      </c>
      <c r="B5" s="5" t="s">
        <v>37</v>
      </c>
      <c r="C5" s="5" t="s">
        <v>38</v>
      </c>
      <c r="D5" s="5" t="s">
        <v>32</v>
      </c>
      <c r="E5" s="5" t="s">
        <v>39</v>
      </c>
      <c r="F5" s="5" t="s">
        <v>34</v>
      </c>
      <c r="G5" s="5" t="s">
        <v>40</v>
      </c>
      <c r="H5" s="24" t="s">
        <v>72</v>
      </c>
      <c r="I5" s="5" t="s">
        <v>41</v>
      </c>
      <c r="J5" s="5" t="s">
        <v>42</v>
      </c>
    </row>
    <row r="6" spans="1:10" ht="15.75" thickBot="1">
      <c r="A6" s="6">
        <v>1990</v>
      </c>
      <c r="B6" s="7">
        <v>3465.1498886181435</v>
      </c>
      <c r="C6" s="7">
        <v>265.4304814681498</v>
      </c>
      <c r="D6" s="7">
        <v>3730.5803700862934</v>
      </c>
      <c r="E6" s="7">
        <v>0</v>
      </c>
      <c r="F6" s="7">
        <v>0</v>
      </c>
      <c r="G6" s="7">
        <v>0</v>
      </c>
      <c r="H6" s="7">
        <v>0</v>
      </c>
      <c r="I6" s="7">
        <v>3730.5803700862934</v>
      </c>
      <c r="J6" s="9">
        <v>41.257125661828724</v>
      </c>
    </row>
    <row r="7" spans="1:10" ht="15.75" thickBot="1">
      <c r="A7" s="6">
        <v>1991</v>
      </c>
      <c r="B7" s="7">
        <v>3376.3977269262296</v>
      </c>
      <c r="C7" s="7">
        <v>258.63206588254917</v>
      </c>
      <c r="D7" s="7">
        <v>3635.029792808779</v>
      </c>
      <c r="E7" s="7">
        <v>0</v>
      </c>
      <c r="F7" s="7">
        <v>0</v>
      </c>
      <c r="G7" s="7">
        <v>0</v>
      </c>
      <c r="H7" s="7">
        <v>0</v>
      </c>
      <c r="I7" s="7">
        <v>3635.029792808779</v>
      </c>
      <c r="J7" s="9">
        <v>42.56914020676135</v>
      </c>
    </row>
    <row r="8" spans="1:10" ht="15.75" thickBot="1">
      <c r="A8" s="6">
        <v>1992</v>
      </c>
      <c r="B8" s="7">
        <v>3320.3345694371546</v>
      </c>
      <c r="C8" s="7">
        <v>254.33725916231003</v>
      </c>
      <c r="D8" s="7">
        <v>3574.671828599465</v>
      </c>
      <c r="E8" s="7">
        <v>0</v>
      </c>
      <c r="F8" s="7">
        <v>0.004815359999999999</v>
      </c>
      <c r="G8" s="7">
        <v>0.004815359999999999</v>
      </c>
      <c r="H8" s="7">
        <v>0</v>
      </c>
      <c r="I8" s="7">
        <v>3574.6670132394647</v>
      </c>
      <c r="J8" s="9">
        <v>44.40064436120175</v>
      </c>
    </row>
    <row r="9" spans="1:10" ht="15.75" thickBot="1">
      <c r="A9" s="6">
        <v>1993</v>
      </c>
      <c r="B9" s="7">
        <v>3446.1559283126094</v>
      </c>
      <c r="C9" s="7">
        <v>263.9751752521699</v>
      </c>
      <c r="D9" s="7">
        <v>3710.131103564779</v>
      </c>
      <c r="E9" s="7">
        <v>0</v>
      </c>
      <c r="F9" s="7">
        <v>0.004815359999999999</v>
      </c>
      <c r="G9" s="7">
        <v>0.004815359999999999</v>
      </c>
      <c r="H9" s="7">
        <v>0</v>
      </c>
      <c r="I9" s="7">
        <v>3710.126288204779</v>
      </c>
      <c r="J9" s="9">
        <v>43.68943960518198</v>
      </c>
    </row>
    <row r="10" spans="1:10" ht="15.75" thickBot="1">
      <c r="A10" s="6">
        <v>1994</v>
      </c>
      <c r="B10" s="7">
        <v>3324.478527671382</v>
      </c>
      <c r="C10" s="7">
        <v>254.63035664653984</v>
      </c>
      <c r="D10" s="7">
        <v>3579.108884317922</v>
      </c>
      <c r="E10" s="7">
        <v>0</v>
      </c>
      <c r="F10" s="7">
        <v>0.32243568</v>
      </c>
      <c r="G10" s="7">
        <v>0.32243568</v>
      </c>
      <c r="H10" s="7">
        <v>0</v>
      </c>
      <c r="I10" s="7">
        <v>3578.7864486379217</v>
      </c>
      <c r="J10" s="9">
        <v>44.42903047840748</v>
      </c>
    </row>
    <row r="11" spans="1:10" ht="15.75" thickBot="1">
      <c r="A11" s="6">
        <v>1995</v>
      </c>
      <c r="B11" s="7">
        <v>3558.668712724643</v>
      </c>
      <c r="C11" s="7">
        <v>272.55835411446765</v>
      </c>
      <c r="D11" s="7">
        <v>3831.22706683911</v>
      </c>
      <c r="E11" s="7">
        <v>0</v>
      </c>
      <c r="F11" s="7">
        <v>0.4656564</v>
      </c>
      <c r="G11" s="7">
        <v>0.4656564</v>
      </c>
      <c r="H11" s="7">
        <v>0</v>
      </c>
      <c r="I11" s="7">
        <v>3830.76141043911</v>
      </c>
      <c r="J11" s="9">
        <v>42.745235470178905</v>
      </c>
    </row>
    <row r="12" spans="1:10" ht="15.75" thickBot="1">
      <c r="A12" s="6">
        <v>1996</v>
      </c>
      <c r="B12" s="7">
        <v>3790.030184584494</v>
      </c>
      <c r="C12" s="7">
        <v>290.26607157375923</v>
      </c>
      <c r="D12" s="7">
        <v>4080.296256158253</v>
      </c>
      <c r="E12" s="7">
        <v>0</v>
      </c>
      <c r="F12" s="7">
        <v>0.655882055</v>
      </c>
      <c r="G12" s="7">
        <v>0.655882055</v>
      </c>
      <c r="H12" s="7">
        <v>0</v>
      </c>
      <c r="I12" s="7">
        <v>4079.640374103253</v>
      </c>
      <c r="J12" s="9">
        <v>42.310358010798566</v>
      </c>
    </row>
    <row r="13" spans="1:10" ht="15.75" thickBot="1">
      <c r="A13" s="6">
        <v>1997</v>
      </c>
      <c r="B13" s="7">
        <v>3884.8288246171587</v>
      </c>
      <c r="C13" s="7">
        <v>297.51818617270936</v>
      </c>
      <c r="D13" s="7">
        <v>4182.347010789868</v>
      </c>
      <c r="E13" s="7">
        <v>0</v>
      </c>
      <c r="F13" s="7">
        <v>0.779396775</v>
      </c>
      <c r="G13" s="7">
        <v>0.779396775</v>
      </c>
      <c r="H13" s="7">
        <v>0</v>
      </c>
      <c r="I13" s="7">
        <v>4181.567614014868</v>
      </c>
      <c r="J13" s="9">
        <v>42.122594372084556</v>
      </c>
    </row>
    <row r="14" spans="1:10" ht="15.75" thickBot="1">
      <c r="A14" s="6">
        <v>1998</v>
      </c>
      <c r="B14" s="7">
        <v>4114.955850419935</v>
      </c>
      <c r="C14" s="7">
        <v>315.1414044547764</v>
      </c>
      <c r="D14" s="7">
        <v>4430.097254874711</v>
      </c>
      <c r="E14" s="7">
        <v>0</v>
      </c>
      <c r="F14" s="7">
        <v>0.8382987909999999</v>
      </c>
      <c r="G14" s="7">
        <v>0.8382987909999999</v>
      </c>
      <c r="H14" s="7">
        <v>0</v>
      </c>
      <c r="I14" s="7">
        <v>4429.258956083711</v>
      </c>
      <c r="J14" s="9">
        <v>40.4578260502995</v>
      </c>
    </row>
    <row r="15" spans="1:10" ht="15.75" thickBot="1">
      <c r="A15" s="6">
        <v>1999</v>
      </c>
      <c r="B15" s="7">
        <v>4247.094166712145</v>
      </c>
      <c r="C15" s="7">
        <v>325.25640538892253</v>
      </c>
      <c r="D15" s="7">
        <v>4572.350572101068</v>
      </c>
      <c r="E15" s="7">
        <v>0</v>
      </c>
      <c r="F15" s="7">
        <v>0.926994533</v>
      </c>
      <c r="G15" s="7">
        <v>0.926994533</v>
      </c>
      <c r="H15" s="7">
        <v>0</v>
      </c>
      <c r="I15" s="7">
        <v>4571.423577568068</v>
      </c>
      <c r="J15" s="9">
        <v>41.54950761847224</v>
      </c>
    </row>
    <row r="16" spans="1:10" ht="15.75" thickBot="1">
      <c r="A16" s="6">
        <v>2000</v>
      </c>
      <c r="B16" s="7">
        <v>4195.346589164309</v>
      </c>
      <c r="C16" s="7">
        <v>321.27963149070393</v>
      </c>
      <c r="D16" s="7">
        <v>4516.626220655013</v>
      </c>
      <c r="E16" s="7">
        <v>0</v>
      </c>
      <c r="F16" s="7">
        <v>1.095525317</v>
      </c>
      <c r="G16" s="7">
        <v>1.095525317</v>
      </c>
      <c r="H16" s="7">
        <v>0</v>
      </c>
      <c r="I16" s="7">
        <v>4515.530695338013</v>
      </c>
      <c r="J16" s="9">
        <v>42.80162630459806</v>
      </c>
    </row>
    <row r="17" spans="1:10" ht="15.75" thickBot="1">
      <c r="A17" s="6">
        <v>2001</v>
      </c>
      <c r="B17" s="7">
        <v>3910.7886726065713</v>
      </c>
      <c r="C17" s="7">
        <v>299.44198967973966</v>
      </c>
      <c r="D17" s="7">
        <v>4210.230662286311</v>
      </c>
      <c r="E17" s="7">
        <v>0</v>
      </c>
      <c r="F17" s="7">
        <v>1.6243164742</v>
      </c>
      <c r="G17" s="7">
        <v>1.6243164742</v>
      </c>
      <c r="H17" s="7">
        <v>0</v>
      </c>
      <c r="I17" s="7">
        <v>4208.606345812111</v>
      </c>
      <c r="J17" s="9">
        <v>44.900005634974825</v>
      </c>
    </row>
    <row r="18" spans="1:10" ht="15.75" thickBot="1">
      <c r="A18" s="6">
        <v>2002</v>
      </c>
      <c r="B18" s="7">
        <v>4274.698416980098</v>
      </c>
      <c r="C18" s="7">
        <v>327.2670021148692</v>
      </c>
      <c r="D18" s="7">
        <v>4601.965419094967</v>
      </c>
      <c r="E18" s="7">
        <v>0</v>
      </c>
      <c r="F18" s="7">
        <v>2.283245767707112</v>
      </c>
      <c r="G18" s="7">
        <v>2.283245767707112</v>
      </c>
      <c r="H18" s="7">
        <v>0</v>
      </c>
      <c r="I18" s="7">
        <v>4599.68217332726</v>
      </c>
      <c r="J18" s="9">
        <v>42.75927229259642</v>
      </c>
    </row>
    <row r="19" spans="1:10" ht="15.75" thickBot="1">
      <c r="A19" s="6">
        <v>2003</v>
      </c>
      <c r="B19" s="7">
        <v>4296.772928115904</v>
      </c>
      <c r="C19" s="7">
        <v>328.9425952632592</v>
      </c>
      <c r="D19" s="7">
        <v>4625.715523379163</v>
      </c>
      <c r="E19" s="7">
        <v>0</v>
      </c>
      <c r="F19" s="7">
        <v>2.4831727208744976</v>
      </c>
      <c r="G19" s="7">
        <v>2.4831727208744976</v>
      </c>
      <c r="H19" s="7">
        <v>0</v>
      </c>
      <c r="I19" s="7">
        <v>4623.232350658288</v>
      </c>
      <c r="J19" s="9">
        <v>44.015374857192164</v>
      </c>
    </row>
    <row r="20" spans="1:10" ht="15.75" thickBot="1">
      <c r="A20" s="6">
        <v>2004</v>
      </c>
      <c r="B20" s="7">
        <v>4194.159865991782</v>
      </c>
      <c r="C20" s="7">
        <v>321.0395095591582</v>
      </c>
      <c r="D20" s="7">
        <v>4515.19937555094</v>
      </c>
      <c r="E20" s="7">
        <v>0</v>
      </c>
      <c r="F20" s="7">
        <v>3.04355320903804</v>
      </c>
      <c r="G20" s="7">
        <v>3.04355320903804</v>
      </c>
      <c r="H20" s="7">
        <v>0</v>
      </c>
      <c r="I20" s="7">
        <v>4512.155822341902</v>
      </c>
      <c r="J20" s="9">
        <v>47.062261512791174</v>
      </c>
    </row>
    <row r="21" spans="1:10" ht="15.75" thickBot="1">
      <c r="A21" s="6">
        <v>2005</v>
      </c>
      <c r="B21" s="7">
        <v>4516.830990553147</v>
      </c>
      <c r="C21" s="7">
        <v>345.71782076959744</v>
      </c>
      <c r="D21" s="7">
        <v>4862.548811322744</v>
      </c>
      <c r="E21" s="7">
        <v>0</v>
      </c>
      <c r="F21" s="7">
        <v>3.543513143259085</v>
      </c>
      <c r="G21" s="7">
        <v>3.543513143259085</v>
      </c>
      <c r="H21" s="7">
        <v>0</v>
      </c>
      <c r="I21" s="7">
        <v>4859.005298179485</v>
      </c>
      <c r="J21" s="9">
        <v>43.851892681110286</v>
      </c>
    </row>
    <row r="22" spans="1:10" ht="15.75" thickBot="1">
      <c r="A22" s="6">
        <v>2006</v>
      </c>
      <c r="B22" s="7">
        <v>5095.295792510793</v>
      </c>
      <c r="C22" s="7">
        <v>389.98909219358893</v>
      </c>
      <c r="D22" s="7">
        <v>5485.284884704382</v>
      </c>
      <c r="E22" s="7">
        <v>0.0853775633283145</v>
      </c>
      <c r="F22" s="7">
        <v>3.9690024985235826</v>
      </c>
      <c r="G22" s="7">
        <v>4.054380061851897</v>
      </c>
      <c r="H22" s="7">
        <v>0</v>
      </c>
      <c r="I22" s="7">
        <v>5481.23050464253</v>
      </c>
      <c r="J22" s="9">
        <v>40.17207369366084</v>
      </c>
    </row>
    <row r="23" spans="1:10" ht="15.75" thickBot="1">
      <c r="A23" s="6">
        <v>2007</v>
      </c>
      <c r="B23" s="7">
        <v>4792.349155885505</v>
      </c>
      <c r="C23" s="7">
        <v>366.759254490624</v>
      </c>
      <c r="D23" s="7">
        <v>5159.108410376129</v>
      </c>
      <c r="E23" s="7">
        <v>0.0331155</v>
      </c>
      <c r="F23" s="7">
        <v>4.33621674811564</v>
      </c>
      <c r="G23" s="7">
        <v>4.36933224811564</v>
      </c>
      <c r="H23" s="7">
        <v>0</v>
      </c>
      <c r="I23" s="7">
        <v>5154.739078128013</v>
      </c>
      <c r="J23" s="9">
        <v>42.73608121296175</v>
      </c>
    </row>
    <row r="24" spans="1:10" ht="15.75" thickBot="1">
      <c r="A24" s="6">
        <v>2008</v>
      </c>
      <c r="B24" s="7">
        <v>4837.147410122381</v>
      </c>
      <c r="C24" s="7">
        <v>370.05425954624826</v>
      </c>
      <c r="D24" s="7">
        <v>5207.20166966863</v>
      </c>
      <c r="E24" s="7">
        <v>0.032784345</v>
      </c>
      <c r="F24" s="7">
        <v>6.1190703433304385</v>
      </c>
      <c r="G24" s="7">
        <v>6.151854688330438</v>
      </c>
      <c r="H24" s="7">
        <v>0</v>
      </c>
      <c r="I24" s="7">
        <v>5201.049814980299</v>
      </c>
      <c r="J24" s="9">
        <v>42.54394428437178</v>
      </c>
    </row>
    <row r="25" spans="1:10" ht="15.75" thickBot="1">
      <c r="A25" s="6">
        <v>2009</v>
      </c>
      <c r="B25" s="7">
        <v>4415.553795180733</v>
      </c>
      <c r="C25" s="7">
        <v>337.46810944559775</v>
      </c>
      <c r="D25" s="7">
        <v>4753.02190462633</v>
      </c>
      <c r="E25" s="7">
        <v>0.08361268077361769</v>
      </c>
      <c r="F25" s="7">
        <v>9.88128634333044</v>
      </c>
      <c r="G25" s="7">
        <v>9.964899024104058</v>
      </c>
      <c r="H25" s="7">
        <v>0</v>
      </c>
      <c r="I25" s="7">
        <v>4743.057005602226</v>
      </c>
      <c r="J25" s="9">
        <v>45.8077326242476</v>
      </c>
    </row>
    <row r="26" spans="1:10" ht="15.75" thickBot="1">
      <c r="A26" s="6">
        <v>2010</v>
      </c>
      <c r="B26" s="7">
        <v>4692.692545308759</v>
      </c>
      <c r="C26" s="7">
        <v>358.1220415721073</v>
      </c>
      <c r="D26" s="7">
        <v>5050.814586880866</v>
      </c>
      <c r="E26" s="7">
        <v>0.0840594998628145</v>
      </c>
      <c r="F26" s="7">
        <v>17.386010977207096</v>
      </c>
      <c r="G26" s="7">
        <v>17.47007047706991</v>
      </c>
      <c r="H26" s="7">
        <v>0</v>
      </c>
      <c r="I26" s="7">
        <v>5033.344516403797</v>
      </c>
      <c r="J26" s="9">
        <v>42.5537005499349</v>
      </c>
    </row>
    <row r="27" spans="1:10" ht="15.75" thickBot="1">
      <c r="A27" s="6">
        <v>2011</v>
      </c>
      <c r="B27" s="7">
        <v>4411.043666954496</v>
      </c>
      <c r="C27" s="7">
        <v>336.01116427756</v>
      </c>
      <c r="D27" s="7">
        <v>4747.054831232056</v>
      </c>
      <c r="E27" s="7">
        <v>0.07861539142663851</v>
      </c>
      <c r="F27" s="7">
        <v>24.396327312938762</v>
      </c>
      <c r="G27" s="7">
        <v>24.4749427043654</v>
      </c>
      <c r="H27" s="7">
        <v>0</v>
      </c>
      <c r="I27" s="7">
        <v>4722.579888527691</v>
      </c>
      <c r="J27" s="9">
        <v>46.00045325923486</v>
      </c>
    </row>
    <row r="28" spans="1:10" ht="15.75" thickBot="1">
      <c r="A28" s="6">
        <v>2012</v>
      </c>
      <c r="B28" s="7">
        <v>4608.668910751382</v>
      </c>
      <c r="C28" s="7">
        <v>350.85794233581754</v>
      </c>
      <c r="D28" s="7">
        <v>4959.5268530872</v>
      </c>
      <c r="E28" s="7">
        <v>0.06829212906959581</v>
      </c>
      <c r="F28" s="7">
        <v>28.209726509811823</v>
      </c>
      <c r="G28" s="7">
        <v>28.27801863888142</v>
      </c>
      <c r="H28" s="7">
        <v>0</v>
      </c>
      <c r="I28" s="7">
        <v>4931.248834448318</v>
      </c>
      <c r="J28" s="9">
        <v>44.156719819217216</v>
      </c>
    </row>
    <row r="29" spans="1:10" ht="15.75" thickBot="1">
      <c r="A29" s="6">
        <v>2013</v>
      </c>
      <c r="B29" s="7">
        <v>4751.361202206275</v>
      </c>
      <c r="C29" s="7">
        <v>361.0876782081235</v>
      </c>
      <c r="D29" s="7">
        <v>5112.448880414398</v>
      </c>
      <c r="E29" s="7">
        <v>0.07847942990418169</v>
      </c>
      <c r="F29" s="7">
        <v>37.34436496797076</v>
      </c>
      <c r="G29" s="7">
        <v>37.42284439787495</v>
      </c>
      <c r="H29" s="7">
        <v>0</v>
      </c>
      <c r="I29" s="7">
        <v>5075.026036016523</v>
      </c>
      <c r="J29" s="9">
        <v>42.65622650882396</v>
      </c>
    </row>
    <row r="30" spans="1:10" ht="15.75" thickBot="1">
      <c r="A30" s="6">
        <v>2014</v>
      </c>
      <c r="B30" s="7">
        <v>4664.700921521564</v>
      </c>
      <c r="C30" s="7">
        <v>353.36458539456225</v>
      </c>
      <c r="D30" s="7">
        <v>5018.065506916126</v>
      </c>
      <c r="E30" s="7">
        <v>0.081819799438875</v>
      </c>
      <c r="F30" s="7">
        <v>51.50440988710907</v>
      </c>
      <c r="G30" s="7">
        <v>51.586229686547945</v>
      </c>
      <c r="H30" s="7">
        <v>0</v>
      </c>
      <c r="I30" s="7">
        <v>4966.479277229578</v>
      </c>
      <c r="J30" s="9">
        <v>43.96919578738963</v>
      </c>
    </row>
    <row r="31" spans="1:10" ht="15.75" thickBot="1">
      <c r="A31" s="6">
        <v>2015</v>
      </c>
      <c r="B31" s="7">
        <v>4772.791686847795</v>
      </c>
      <c r="C31" s="7">
        <v>360.32379081883033</v>
      </c>
      <c r="D31" s="7">
        <v>5133.115477666625</v>
      </c>
      <c r="E31" s="7">
        <v>0.0796842432719836</v>
      </c>
      <c r="F31" s="7">
        <v>68.74606502188163</v>
      </c>
      <c r="G31" s="7">
        <v>68.82574926515362</v>
      </c>
      <c r="H31" s="7">
        <v>0</v>
      </c>
      <c r="I31" s="7">
        <v>5064.289728401472</v>
      </c>
      <c r="J31" s="9">
        <v>42.59893797389612</v>
      </c>
    </row>
    <row r="32" spans="1:10" ht="15.75" thickBot="1">
      <c r="A32" s="6">
        <v>2016</v>
      </c>
      <c r="B32" s="7">
        <v>4722.785738928561</v>
      </c>
      <c r="C32" s="7">
        <v>355.0854459514201</v>
      </c>
      <c r="D32" s="7">
        <v>5077.871184879981</v>
      </c>
      <c r="E32" s="7">
        <v>0.16901545126947873</v>
      </c>
      <c r="F32" s="7">
        <v>87.03648912454878</v>
      </c>
      <c r="G32" s="7">
        <v>87.20550457581825</v>
      </c>
      <c r="H32" s="7">
        <v>0</v>
      </c>
      <c r="I32" s="7">
        <v>4990.665680304162</v>
      </c>
      <c r="J32" s="9">
        <v>42.63891650442558</v>
      </c>
    </row>
    <row r="33" spans="1:10" ht="15.75" thickBot="1">
      <c r="A33" s="6">
        <v>2017</v>
      </c>
      <c r="B33" s="7">
        <v>4827.115853009609</v>
      </c>
      <c r="C33" s="7">
        <v>359.6554824606908</v>
      </c>
      <c r="D33" s="7">
        <v>5186.7713354703</v>
      </c>
      <c r="E33" s="7">
        <v>2.8916441724557296</v>
      </c>
      <c r="F33" s="7">
        <v>113.91347476876795</v>
      </c>
      <c r="G33" s="7">
        <v>116.80511894122368</v>
      </c>
      <c r="H33" s="7">
        <v>0</v>
      </c>
      <c r="I33" s="7">
        <v>5069.9662165290765</v>
      </c>
      <c r="J33" s="9">
        <v>41.97353135373893</v>
      </c>
    </row>
    <row r="34" spans="1:10" ht="15.75" thickBot="1">
      <c r="A34" s="6">
        <v>2018</v>
      </c>
      <c r="B34" s="7">
        <v>4904.906414695125</v>
      </c>
      <c r="C34" s="7">
        <v>362.2687910002578</v>
      </c>
      <c r="D34" s="7">
        <v>5267.175205695383</v>
      </c>
      <c r="E34" s="7">
        <v>3.311234128040569</v>
      </c>
      <c r="F34" s="7">
        <v>141.6130000891435</v>
      </c>
      <c r="G34" s="7">
        <v>144.92423421718408</v>
      </c>
      <c r="H34" s="7">
        <v>0</v>
      </c>
      <c r="I34" s="7">
        <v>5122.250971478199</v>
      </c>
      <c r="J34" s="9">
        <v>42.012216420683096</v>
      </c>
    </row>
    <row r="35" spans="1:10" ht="15.75" thickBot="1">
      <c r="A35" s="6">
        <v>2019</v>
      </c>
      <c r="B35" s="7">
        <v>4986.0772996338455</v>
      </c>
      <c r="C35" s="7">
        <v>365.58334441438956</v>
      </c>
      <c r="D35" s="7">
        <v>5351.660644048236</v>
      </c>
      <c r="E35" s="7">
        <v>3.629949511505362</v>
      </c>
      <c r="F35" s="7">
        <v>163.12173373880992</v>
      </c>
      <c r="G35" s="7">
        <v>166.7516832503153</v>
      </c>
      <c r="H35" s="7">
        <v>0</v>
      </c>
      <c r="I35" s="7">
        <v>5184.90896079792</v>
      </c>
      <c r="J35" s="9">
        <v>42.049606344566804</v>
      </c>
    </row>
    <row r="36" spans="1:10" ht="15.75" thickBot="1">
      <c r="A36" s="6">
        <v>2020</v>
      </c>
      <c r="B36" s="7">
        <v>5081.721763305219</v>
      </c>
      <c r="C36" s="7">
        <v>369.9158749170001</v>
      </c>
      <c r="D36" s="7">
        <v>5451.637638222219</v>
      </c>
      <c r="E36" s="7">
        <v>3.940113196245069</v>
      </c>
      <c r="F36" s="7">
        <v>185.13553945648567</v>
      </c>
      <c r="G36" s="7">
        <v>189.07565265273075</v>
      </c>
      <c r="H36" s="7">
        <v>0</v>
      </c>
      <c r="I36" s="7">
        <v>5262.561985569489</v>
      </c>
      <c r="J36" s="9">
        <v>42.01450825756971</v>
      </c>
    </row>
    <row r="37" spans="1:10" ht="15.75" thickBot="1">
      <c r="A37" s="6">
        <v>2021</v>
      </c>
      <c r="B37" s="7">
        <v>5180.631688099609</v>
      </c>
      <c r="C37" s="7">
        <v>374.35722416945487</v>
      </c>
      <c r="D37" s="7">
        <v>5554.988912269064</v>
      </c>
      <c r="E37" s="7">
        <v>4.232209468107089</v>
      </c>
      <c r="F37" s="7">
        <v>208.3641202294108</v>
      </c>
      <c r="G37" s="7">
        <v>212.5963296975179</v>
      </c>
      <c r="H37" s="7">
        <v>0</v>
      </c>
      <c r="I37" s="7">
        <v>5342.392582571546</v>
      </c>
      <c r="J37" s="9">
        <v>41.956104404303915</v>
      </c>
    </row>
    <row r="38" spans="1:10" ht="15.75" thickBot="1">
      <c r="A38" s="6">
        <v>2022</v>
      </c>
      <c r="B38" s="7">
        <v>5286.032042168697</v>
      </c>
      <c r="C38" s="7">
        <v>379.1642360556303</v>
      </c>
      <c r="D38" s="7">
        <v>5665.196278224328</v>
      </c>
      <c r="E38" s="7">
        <v>4.513426256819411</v>
      </c>
      <c r="F38" s="7">
        <v>232.58121342568126</v>
      </c>
      <c r="G38" s="7">
        <v>237.09463968250066</v>
      </c>
      <c r="H38" s="7">
        <v>0</v>
      </c>
      <c r="I38" s="7">
        <v>5428.101638541828</v>
      </c>
      <c r="J38" s="9">
        <v>41.91069124868774</v>
      </c>
    </row>
    <row r="39" spans="1:10" ht="15.75" thickBot="1">
      <c r="A39" s="6">
        <v>2023</v>
      </c>
      <c r="B39" s="7">
        <v>5392.390356571584</v>
      </c>
      <c r="C39" s="7">
        <v>383.9935527659553</v>
      </c>
      <c r="D39" s="7">
        <v>5776.383909337539</v>
      </c>
      <c r="E39" s="7">
        <v>4.7811786812881465</v>
      </c>
      <c r="F39" s="7">
        <v>256.7995269135955</v>
      </c>
      <c r="G39" s="7">
        <v>261.5807055948837</v>
      </c>
      <c r="H39" s="7">
        <v>0</v>
      </c>
      <c r="I39" s="7">
        <v>5514.803203742656</v>
      </c>
      <c r="J39" s="9">
        <v>41.8613399266905</v>
      </c>
    </row>
    <row r="40" spans="1:10" ht="15.75" thickBot="1">
      <c r="A40" s="6">
        <v>2024</v>
      </c>
      <c r="B40" s="7">
        <v>5495.919018594313</v>
      </c>
      <c r="C40" s="7">
        <v>388.5925484551196</v>
      </c>
      <c r="D40" s="7">
        <v>5884.511567049432</v>
      </c>
      <c r="E40" s="7">
        <v>5.036491897950578</v>
      </c>
      <c r="F40" s="7">
        <v>280.61403293277357</v>
      </c>
      <c r="G40" s="7">
        <v>285.6505248307241</v>
      </c>
      <c r="H40" s="7">
        <v>0</v>
      </c>
      <c r="I40" s="7">
        <v>5598.8610422187085</v>
      </c>
      <c r="J40" s="9">
        <v>41.80550357567234</v>
      </c>
    </row>
    <row r="41" spans="1:10" ht="15.75" thickBot="1">
      <c r="A41" s="6">
        <v>2025</v>
      </c>
      <c r="B41" s="7">
        <v>5595.630690720832</v>
      </c>
      <c r="C41" s="7">
        <v>392.99864737580646</v>
      </c>
      <c r="D41" s="7">
        <v>5988.629338096638</v>
      </c>
      <c r="E41" s="7">
        <v>5.283761627180734</v>
      </c>
      <c r="F41" s="7">
        <v>302.59867280829667</v>
      </c>
      <c r="G41" s="7">
        <v>307.8824344354774</v>
      </c>
      <c r="H41" s="7">
        <v>0</v>
      </c>
      <c r="I41" s="7">
        <v>5680.74690366116</v>
      </c>
      <c r="J41" s="9">
        <v>41.74573743146403</v>
      </c>
    </row>
    <row r="42" spans="1:10" ht="15.75" thickBot="1">
      <c r="A42" s="6">
        <v>2026</v>
      </c>
      <c r="B42" s="7">
        <v>5695.229608414424</v>
      </c>
      <c r="C42" s="7">
        <v>397.4112478356504</v>
      </c>
      <c r="D42" s="7">
        <v>6092.640856250074</v>
      </c>
      <c r="E42" s="7">
        <v>5.52432522324842</v>
      </c>
      <c r="F42" s="7">
        <v>323.7733415581017</v>
      </c>
      <c r="G42" s="7">
        <v>329.29766678135013</v>
      </c>
      <c r="H42" s="7">
        <v>0</v>
      </c>
      <c r="I42" s="7">
        <v>5763.343189468724</v>
      </c>
      <c r="J42" s="9">
        <v>41.694897781910356</v>
      </c>
    </row>
    <row r="43" spans="1:10" ht="15.75" thickBot="1">
      <c r="A43" s="6">
        <v>2027</v>
      </c>
      <c r="B43" s="7">
        <v>5793.674774393271</v>
      </c>
      <c r="C43" s="7">
        <v>401.5522223677066</v>
      </c>
      <c r="D43" s="7">
        <v>6195.226996760977</v>
      </c>
      <c r="E43" s="7">
        <v>5.761140530309269</v>
      </c>
      <c r="F43" s="7">
        <v>344.75214116877044</v>
      </c>
      <c r="G43" s="7">
        <v>350.5132816990797</v>
      </c>
      <c r="H43" s="7">
        <v>0</v>
      </c>
      <c r="I43" s="7">
        <v>5844.713715061897</v>
      </c>
      <c r="J43" s="9">
        <v>41.639018844773545</v>
      </c>
    </row>
    <row r="44" spans="1:11" ht="15.75" thickBot="1">
      <c r="A44" s="6">
        <v>2028</v>
      </c>
      <c r="B44" s="7">
        <v>5889.9247547828445</v>
      </c>
      <c r="C44" s="7">
        <v>405.3926305362244</v>
      </c>
      <c r="D44" s="7">
        <v>6295.317385319069</v>
      </c>
      <c r="E44" s="7">
        <v>5.9943594447383255</v>
      </c>
      <c r="F44" s="7">
        <v>364.59395476410407</v>
      </c>
      <c r="G44" s="7">
        <v>370.5883142088424</v>
      </c>
      <c r="H44" s="7">
        <v>0</v>
      </c>
      <c r="I44" s="7">
        <v>5924.729071110227</v>
      </c>
      <c r="J44" s="9">
        <v>41.58395975060279</v>
      </c>
      <c r="K44" s="1" t="s">
        <v>0</v>
      </c>
    </row>
    <row r="45" spans="1:10" ht="15">
      <c r="A45" s="31" t="s">
        <v>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3.5" customHeight="1">
      <c r="A46" s="31" t="s">
        <v>43</v>
      </c>
      <c r="B46" s="31"/>
      <c r="C46" s="31"/>
      <c r="D46" s="31"/>
      <c r="E46" s="31"/>
      <c r="F46" s="31"/>
      <c r="G46" s="31"/>
      <c r="H46" s="31"/>
      <c r="I46" s="31"/>
      <c r="J46" s="31"/>
    </row>
    <row r="47" ht="13.5" customHeight="1">
      <c r="A47" s="4"/>
    </row>
    <row r="48" spans="1:10" ht="15.75">
      <c r="A48" s="29" t="s">
        <v>24</v>
      </c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5">
      <c r="A49" s="8" t="s">
        <v>25</v>
      </c>
      <c r="B49" s="12">
        <f>EXP((LN(B16/B6)/10))-1</f>
        <v>0.019306003140747263</v>
      </c>
      <c r="C49" s="12">
        <f aca="true" t="shared" si="0" ref="C49:J49">EXP((LN(C16/C6)/10))-1</f>
        <v>0.019279383009409345</v>
      </c>
      <c r="D49" s="12">
        <f t="shared" si="0"/>
        <v>0.01930410932736737</v>
      </c>
      <c r="E49" s="13" t="s">
        <v>59</v>
      </c>
      <c r="F49" s="13" t="s">
        <v>59</v>
      </c>
      <c r="G49" s="13" t="s">
        <v>59</v>
      </c>
      <c r="H49" s="13" t="s">
        <v>59</v>
      </c>
      <c r="I49" s="12">
        <f t="shared" si="0"/>
        <v>0.019279383009409345</v>
      </c>
      <c r="J49" s="12">
        <f t="shared" si="0"/>
        <v>0.0036819877695861702</v>
      </c>
    </row>
    <row r="50" spans="1:10" ht="15">
      <c r="A50" s="8" t="s">
        <v>44</v>
      </c>
      <c r="B50" s="12">
        <f>EXP((LN(B32/B16)/16))-1</f>
        <v>0.007428887550044561</v>
      </c>
      <c r="C50" s="12">
        <f aca="true" t="shared" si="1" ref="C50:J50">EXP((LN(C32/C16)/16))-1</f>
        <v>0.006272501716310108</v>
      </c>
      <c r="D50" s="12">
        <f t="shared" si="1"/>
        <v>0.007347285561140726</v>
      </c>
      <c r="E50" s="13" t="s">
        <v>59</v>
      </c>
      <c r="F50" s="12">
        <f t="shared" si="1"/>
        <v>0.31448287983038914</v>
      </c>
      <c r="G50" s="12">
        <f t="shared" si="1"/>
        <v>0.31464227126900113</v>
      </c>
      <c r="H50" s="13" t="s">
        <v>59</v>
      </c>
      <c r="I50" s="12">
        <f t="shared" si="1"/>
        <v>0.006272501716310108</v>
      </c>
      <c r="J50" s="12">
        <f t="shared" si="1"/>
        <v>-0.00023801732007355803</v>
      </c>
    </row>
    <row r="51" spans="1:10" ht="15">
      <c r="A51" s="8" t="s">
        <v>45</v>
      </c>
      <c r="B51" s="12">
        <f>EXP((LN(B36/B32)/4))-1</f>
        <v>0.018481535472306243</v>
      </c>
      <c r="C51" s="12">
        <f aca="true" t="shared" si="2" ref="C51:J51">EXP((LN(C36/C32)/4))-1</f>
        <v>0.010281788384471025</v>
      </c>
      <c r="D51" s="12">
        <f t="shared" si="2"/>
        <v>0.017914557612444648</v>
      </c>
      <c r="E51" s="12">
        <f t="shared" si="2"/>
        <v>1.1973314533839616</v>
      </c>
      <c r="F51" s="12">
        <f t="shared" si="2"/>
        <v>0.20766674625388948</v>
      </c>
      <c r="G51" s="12">
        <f t="shared" si="2"/>
        <v>0.2134529092336408</v>
      </c>
      <c r="H51" s="13" t="s">
        <v>59</v>
      </c>
      <c r="I51" s="12">
        <f t="shared" si="2"/>
        <v>0.013350501102791457</v>
      </c>
      <c r="J51" s="12">
        <f t="shared" si="2"/>
        <v>-0.0036813013064550537</v>
      </c>
    </row>
    <row r="52" spans="1:10" ht="15">
      <c r="A52" s="8" t="s">
        <v>73</v>
      </c>
      <c r="B52" s="12">
        <f>EXP((LN(B44/B32)/12))-1</f>
        <v>0.018574091598314135</v>
      </c>
      <c r="C52" s="12">
        <f aca="true" t="shared" si="3" ref="C52:J52">EXP((LN(C44/C32)/12))-1</f>
        <v>0.011102648822803207</v>
      </c>
      <c r="D52" s="12">
        <f t="shared" si="3"/>
        <v>0.01807083419639466</v>
      </c>
      <c r="E52" s="12">
        <f t="shared" si="3"/>
        <v>0.3463295075273516</v>
      </c>
      <c r="F52" s="12">
        <f t="shared" si="3"/>
        <v>0.12678833312215043</v>
      </c>
      <c r="G52" s="12">
        <f t="shared" si="3"/>
        <v>0.12813823448865858</v>
      </c>
      <c r="H52" s="13" t="s">
        <v>59</v>
      </c>
      <c r="I52" s="12">
        <f t="shared" si="3"/>
        <v>0.014399830885864828</v>
      </c>
      <c r="J52" s="12">
        <f t="shared" si="3"/>
        <v>-0.002085560459702207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0" t="s">
        <v>84</v>
      </c>
      <c r="B1" s="30"/>
      <c r="C1" s="30"/>
      <c r="D1" s="30"/>
      <c r="E1" s="30"/>
      <c r="F1" s="30"/>
    </row>
    <row r="2" spans="1:9" ht="15.75" customHeight="1">
      <c r="A2" s="37" t="s">
        <v>78</v>
      </c>
      <c r="B2" s="30"/>
      <c r="C2" s="30"/>
      <c r="D2" s="30"/>
      <c r="E2" s="30"/>
      <c r="F2" s="30"/>
      <c r="G2" s="30"/>
      <c r="H2" s="30"/>
      <c r="I2" s="30"/>
    </row>
    <row r="3" spans="1:6" ht="15.75" customHeight="1">
      <c r="A3" s="30" t="s">
        <v>46</v>
      </c>
      <c r="B3" s="30"/>
      <c r="C3" s="30"/>
      <c r="D3" s="30"/>
      <c r="E3" s="30"/>
      <c r="F3" s="30"/>
    </row>
    <row r="4" ht="13.5" customHeight="1" thickBot="1">
      <c r="A4" s="4"/>
    </row>
    <row r="5" spans="1:5" ht="27" thickBot="1">
      <c r="A5" s="5" t="s">
        <v>11</v>
      </c>
      <c r="B5" s="5" t="s">
        <v>47</v>
      </c>
      <c r="C5" s="5" t="s">
        <v>48</v>
      </c>
      <c r="D5" s="5" t="s">
        <v>49</v>
      </c>
      <c r="E5" s="5" t="s">
        <v>50</v>
      </c>
    </row>
    <row r="6" spans="1:8" ht="15.75" thickBot="1">
      <c r="A6" s="6">
        <v>2016</v>
      </c>
      <c r="B6" s="7">
        <f>'Form 1.4'!I32</f>
        <v>4990.665680304162</v>
      </c>
      <c r="C6" s="38">
        <v>5204.080793583182</v>
      </c>
      <c r="D6" s="38">
        <v>5441.084473075728</v>
      </c>
      <c r="E6" s="38">
        <v>5641.0875781327295</v>
      </c>
      <c r="F6" s="25"/>
      <c r="G6" s="25"/>
      <c r="H6" s="25"/>
    </row>
    <row r="7" spans="1:8" ht="15.75" thickBot="1">
      <c r="A7" s="6">
        <v>2017</v>
      </c>
      <c r="B7" s="7">
        <f>'Form 1.4'!I33</f>
        <v>5069.9662165290765</v>
      </c>
      <c r="C7" s="38">
        <v>5286.060049881936</v>
      </c>
      <c r="D7" s="38">
        <v>5526.244147205469</v>
      </c>
      <c r="E7" s="38">
        <v>5729.244932391049</v>
      </c>
      <c r="F7" s="25"/>
      <c r="G7" s="25"/>
      <c r="H7" s="25"/>
    </row>
    <row r="8" spans="1:8" ht="15.75" thickBot="1">
      <c r="A8" s="6">
        <v>2018</v>
      </c>
      <c r="B8" s="7">
        <f>'Form 1.4'!I34</f>
        <v>5122.250971478199</v>
      </c>
      <c r="C8" s="38">
        <v>5343.301606203733</v>
      </c>
      <c r="D8" s="38">
        <v>5584.676617842928</v>
      </c>
      <c r="E8" s="38">
        <v>5793.000279340655</v>
      </c>
      <c r="F8" s="25"/>
      <c r="G8" s="25"/>
      <c r="H8" s="25"/>
    </row>
    <row r="9" spans="1:8" ht="15.75" thickBot="1">
      <c r="A9" s="6">
        <v>2019</v>
      </c>
      <c r="B9" s="7">
        <f>'Form 1.4'!I35</f>
        <v>5184.90896079792</v>
      </c>
      <c r="C9" s="38">
        <v>5408.048343429186</v>
      </c>
      <c r="D9" s="38">
        <v>5650.633644469012</v>
      </c>
      <c r="E9" s="38">
        <v>5863.1463875286945</v>
      </c>
      <c r="F9" s="25"/>
      <c r="G9" s="25"/>
      <c r="H9" s="25"/>
    </row>
    <row r="10" spans="1:8" ht="15.75" thickBot="1">
      <c r="A10" s="6">
        <v>2020</v>
      </c>
      <c r="B10" s="7">
        <f>'Form 1.4'!I36</f>
        <v>5262.561985569489</v>
      </c>
      <c r="C10" s="38">
        <v>5490.124896865221</v>
      </c>
      <c r="D10" s="38">
        <v>5735.516081117853</v>
      </c>
      <c r="E10" s="38">
        <v>5953.7533228507245</v>
      </c>
      <c r="F10" s="25"/>
      <c r="G10" s="25"/>
      <c r="H10" s="25"/>
    </row>
    <row r="11" spans="1:8" ht="15.75" thickBot="1">
      <c r="A11" s="6">
        <v>2021</v>
      </c>
      <c r="B11" s="7">
        <f>'Form 1.4'!I37</f>
        <v>5342.392582571546</v>
      </c>
      <c r="C11" s="38">
        <v>5569.872415785449</v>
      </c>
      <c r="D11" s="38">
        <v>5821.4411136868775</v>
      </c>
      <c r="E11" s="38">
        <v>6038.659065690119</v>
      </c>
      <c r="F11" s="25"/>
      <c r="G11" s="25"/>
      <c r="H11" s="25"/>
    </row>
    <row r="12" spans="1:8" ht="15.75" thickBot="1">
      <c r="A12" s="6">
        <v>2022</v>
      </c>
      <c r="B12" s="7">
        <f>'Form 1.4'!I38</f>
        <v>5428.101638541828</v>
      </c>
      <c r="C12" s="38">
        <v>5659.706872065225</v>
      </c>
      <c r="D12" s="38">
        <v>5913.459870274751</v>
      </c>
      <c r="E12" s="38">
        <v>6139.807544677646</v>
      </c>
      <c r="F12" s="25"/>
      <c r="G12" s="25"/>
      <c r="H12" s="25"/>
    </row>
    <row r="13" spans="1:8" ht="15.75" thickBot="1">
      <c r="A13" s="6">
        <v>2023</v>
      </c>
      <c r="B13" s="7">
        <f>'Form 1.4'!I39</f>
        <v>5514.803203742656</v>
      </c>
      <c r="C13" s="38">
        <v>5752.206908621916</v>
      </c>
      <c r="D13" s="38">
        <v>6009.174847103163</v>
      </c>
      <c r="E13" s="38">
        <v>6237.590792419829</v>
      </c>
      <c r="F13" s="25"/>
      <c r="G13" s="25"/>
      <c r="H13" s="25"/>
    </row>
    <row r="14" spans="1:8" ht="15.75" thickBot="1">
      <c r="A14" s="6">
        <v>2024</v>
      </c>
      <c r="B14" s="7">
        <f>'Form 1.4'!I40</f>
        <v>5598.8610422187085</v>
      </c>
      <c r="C14" s="38">
        <v>5839.282489922107</v>
      </c>
      <c r="D14" s="38">
        <v>6101.445997010857</v>
      </c>
      <c r="E14" s="38">
        <v>6331.863141913081</v>
      </c>
      <c r="F14" s="25"/>
      <c r="G14" s="25"/>
      <c r="H14" s="25"/>
    </row>
    <row r="15" spans="1:8" ht="15.75" thickBot="1">
      <c r="A15" s="6">
        <v>2025</v>
      </c>
      <c r="B15" s="7">
        <f>'Form 1.4'!I41</f>
        <v>5680.74690366116</v>
      </c>
      <c r="C15" s="38">
        <v>5923.346165871234</v>
      </c>
      <c r="D15" s="38">
        <v>6190.951726796781</v>
      </c>
      <c r="E15" s="38">
        <v>6425.621218685336</v>
      </c>
      <c r="F15" s="25"/>
      <c r="G15" s="25"/>
      <c r="H15" s="25"/>
    </row>
    <row r="16" spans="1:8" ht="15.75" thickBot="1">
      <c r="A16" s="6">
        <v>2026</v>
      </c>
      <c r="B16" s="7">
        <f>'Form 1.4'!I42</f>
        <v>5763.343189468724</v>
      </c>
      <c r="C16" s="38">
        <v>6012.546862839534</v>
      </c>
      <c r="D16" s="38">
        <v>6283.540717658724</v>
      </c>
      <c r="E16" s="38">
        <v>6517.298775632531</v>
      </c>
      <c r="F16" s="25"/>
      <c r="G16" s="25"/>
      <c r="H16" s="25"/>
    </row>
    <row r="17" spans="1:8" ht="15.75" thickBot="1">
      <c r="A17" s="6">
        <v>2027</v>
      </c>
      <c r="B17" s="7">
        <f>'Form 1.4'!I43</f>
        <v>5844.713715061897</v>
      </c>
      <c r="C17" s="38">
        <v>6094.564473271264</v>
      </c>
      <c r="D17" s="38">
        <v>6369.843079955582</v>
      </c>
      <c r="E17" s="38">
        <v>6610.841709203738</v>
      </c>
      <c r="F17" s="25"/>
      <c r="G17" s="25"/>
      <c r="H17" s="25"/>
    </row>
    <row r="18" spans="1:8" ht="15.75" thickBot="1">
      <c r="A18" s="6">
        <v>2028</v>
      </c>
      <c r="B18" s="7">
        <f>'Form 1.4'!I44</f>
        <v>5924.729071110227</v>
      </c>
      <c r="C18" s="38">
        <v>6178.000338578337</v>
      </c>
      <c r="D18" s="38">
        <v>6457.047567097727</v>
      </c>
      <c r="E18" s="38">
        <v>6701.3455181033805</v>
      </c>
      <c r="F18" s="25"/>
      <c r="G18" s="25"/>
      <c r="H18" s="25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0" t="s">
        <v>85</v>
      </c>
      <c r="B1" s="30"/>
      <c r="C1" s="30"/>
      <c r="D1" s="30"/>
      <c r="E1" s="30"/>
      <c r="F1" s="30"/>
      <c r="G1" s="30"/>
      <c r="H1" s="30"/>
    </row>
    <row r="2" spans="1:9" ht="15.75" customHeight="1">
      <c r="A2" s="37" t="s">
        <v>78</v>
      </c>
      <c r="B2" s="30"/>
      <c r="C2" s="30"/>
      <c r="D2" s="30"/>
      <c r="E2" s="30"/>
      <c r="F2" s="30"/>
      <c r="G2" s="30"/>
      <c r="H2" s="30"/>
      <c r="I2" s="30"/>
    </row>
    <row r="3" spans="1:8" ht="15.75" customHeight="1">
      <c r="A3" s="30" t="s">
        <v>51</v>
      </c>
      <c r="B3" s="30"/>
      <c r="C3" s="30"/>
      <c r="D3" s="30"/>
      <c r="E3" s="30"/>
      <c r="F3" s="30"/>
      <c r="G3" s="30"/>
      <c r="H3" s="30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thickBot="1">
      <c r="A8" s="6">
        <v>1992</v>
      </c>
      <c r="B8" s="7">
        <v>0.00407148981291716</v>
      </c>
      <c r="C8" s="7">
        <v>0.0095001428968067</v>
      </c>
      <c r="D8" s="7">
        <v>0</v>
      </c>
      <c r="E8" s="7">
        <v>0</v>
      </c>
      <c r="F8" s="7">
        <v>0</v>
      </c>
      <c r="G8" s="7">
        <v>0</v>
      </c>
      <c r="H8" s="7">
        <v>0.01357163270972386</v>
      </c>
    </row>
    <row r="9" spans="1:8" ht="15.75" thickBot="1">
      <c r="A9" s="6">
        <v>1993</v>
      </c>
      <c r="B9" s="7">
        <v>0.00656371625732177</v>
      </c>
      <c r="C9" s="7">
        <v>0.0153153379337508</v>
      </c>
      <c r="D9" s="7">
        <v>0</v>
      </c>
      <c r="E9" s="7">
        <v>0</v>
      </c>
      <c r="F9" s="7">
        <v>0</v>
      </c>
      <c r="G9" s="7">
        <v>0</v>
      </c>
      <c r="H9" s="7">
        <v>0.02187905419107257</v>
      </c>
    </row>
    <row r="10" spans="1:8" ht="15.75" thickBot="1">
      <c r="A10" s="6">
        <v>1994</v>
      </c>
      <c r="B10" s="7">
        <v>0.275052849092316</v>
      </c>
      <c r="C10" s="7">
        <v>0.641789981215405</v>
      </c>
      <c r="D10" s="7">
        <v>0</v>
      </c>
      <c r="E10" s="7">
        <v>0</v>
      </c>
      <c r="F10" s="7">
        <v>0</v>
      </c>
      <c r="G10" s="7">
        <v>0</v>
      </c>
      <c r="H10" s="7">
        <v>0.916842830307721</v>
      </c>
    </row>
    <row r="11" spans="1:8" ht="15.75" thickBot="1">
      <c r="A11" s="6">
        <v>1995</v>
      </c>
      <c r="B11" s="7">
        <v>0.560470877518316</v>
      </c>
      <c r="C11" s="7">
        <v>1.30776538087607</v>
      </c>
      <c r="D11" s="7">
        <v>0</v>
      </c>
      <c r="E11" s="7">
        <v>0</v>
      </c>
      <c r="F11" s="7">
        <v>0</v>
      </c>
      <c r="G11" s="7">
        <v>0</v>
      </c>
      <c r="H11" s="7">
        <v>1.8682362583943861</v>
      </c>
    </row>
    <row r="12" spans="1:8" ht="15.75" thickBot="1">
      <c r="A12" s="6">
        <v>1996</v>
      </c>
      <c r="B12" s="7">
        <v>0.791041968534519</v>
      </c>
      <c r="C12" s="7">
        <v>1.84576459324721</v>
      </c>
      <c r="D12" s="7">
        <v>0</v>
      </c>
      <c r="E12" s="7">
        <v>0</v>
      </c>
      <c r="F12" s="7">
        <v>0</v>
      </c>
      <c r="G12" s="7">
        <v>0</v>
      </c>
      <c r="H12" s="7">
        <v>2.636806561781729</v>
      </c>
    </row>
    <row r="13" spans="1:8" ht="15.75" thickBot="1">
      <c r="A13" s="6">
        <v>1997</v>
      </c>
      <c r="B13" s="7">
        <v>0.987627027938044</v>
      </c>
      <c r="C13" s="7">
        <v>2.30446306518877</v>
      </c>
      <c r="D13" s="7">
        <v>0</v>
      </c>
      <c r="E13" s="7">
        <v>0</v>
      </c>
      <c r="F13" s="7">
        <v>0</v>
      </c>
      <c r="G13" s="7">
        <v>0</v>
      </c>
      <c r="H13" s="7">
        <v>3.292090093126814</v>
      </c>
    </row>
    <row r="14" spans="1:8" ht="15.75" thickBot="1">
      <c r="A14" s="6">
        <v>1998</v>
      </c>
      <c r="B14" s="7">
        <v>1.09252400385495</v>
      </c>
      <c r="C14" s="7">
        <v>2.54922267566156</v>
      </c>
      <c r="D14" s="7">
        <v>0</v>
      </c>
      <c r="E14" s="7">
        <v>0</v>
      </c>
      <c r="F14" s="7">
        <v>0</v>
      </c>
      <c r="G14" s="7">
        <v>0</v>
      </c>
      <c r="H14" s="7">
        <v>3.64174667951651</v>
      </c>
    </row>
    <row r="15" spans="1:8" ht="15.75" thickBot="1">
      <c r="A15" s="6">
        <v>1999</v>
      </c>
      <c r="B15" s="7">
        <v>1.1875761282267732</v>
      </c>
      <c r="C15" s="7">
        <v>2.771010965862471</v>
      </c>
      <c r="D15" s="7">
        <v>0</v>
      </c>
      <c r="E15" s="7">
        <v>0</v>
      </c>
      <c r="F15" s="7">
        <v>0</v>
      </c>
      <c r="G15" s="7">
        <v>0</v>
      </c>
      <c r="H15" s="7">
        <v>3.958587094089244</v>
      </c>
    </row>
    <row r="16" spans="1:8" ht="15.75" thickBot="1">
      <c r="A16" s="6">
        <v>2000</v>
      </c>
      <c r="B16" s="7">
        <v>1.3648518492921329</v>
      </c>
      <c r="C16" s="7">
        <v>3.1846543150149667</v>
      </c>
      <c r="D16" s="7">
        <v>0</v>
      </c>
      <c r="E16" s="7">
        <v>0</v>
      </c>
      <c r="F16" s="7">
        <v>0</v>
      </c>
      <c r="G16" s="7">
        <v>0</v>
      </c>
      <c r="H16" s="7">
        <v>4.5495061643070995</v>
      </c>
    </row>
    <row r="17" spans="1:8" ht="15.75" thickBot="1">
      <c r="A17" s="6">
        <v>2001</v>
      </c>
      <c r="B17" s="7">
        <v>1.8869569193125717</v>
      </c>
      <c r="C17" s="7">
        <v>4.402899478396001</v>
      </c>
      <c r="D17" s="7">
        <v>0</v>
      </c>
      <c r="E17" s="7">
        <v>0</v>
      </c>
      <c r="F17" s="7">
        <v>0</v>
      </c>
      <c r="G17" s="7">
        <v>0</v>
      </c>
      <c r="H17" s="7">
        <v>6.289856397708572</v>
      </c>
    </row>
    <row r="18" spans="1:8" ht="15.75" thickBot="1">
      <c r="A18" s="6">
        <v>2002</v>
      </c>
      <c r="B18" s="7">
        <v>2.7109792214322557</v>
      </c>
      <c r="C18" s="7">
        <v>6.325618183341917</v>
      </c>
      <c r="D18" s="7">
        <v>0</v>
      </c>
      <c r="E18" s="7">
        <v>0</v>
      </c>
      <c r="F18" s="7">
        <v>0</v>
      </c>
      <c r="G18" s="7">
        <v>0</v>
      </c>
      <c r="H18" s="7">
        <v>9.036597404774174</v>
      </c>
    </row>
    <row r="19" spans="1:8" ht="15.75" thickBot="1">
      <c r="A19" s="6">
        <v>2003</v>
      </c>
      <c r="B19" s="7">
        <v>3.211289023848226</v>
      </c>
      <c r="C19" s="7">
        <v>7.502502996004843</v>
      </c>
      <c r="D19" s="7">
        <v>0</v>
      </c>
      <c r="E19" s="7">
        <v>0</v>
      </c>
      <c r="F19" s="7">
        <v>0</v>
      </c>
      <c r="G19" s="7">
        <v>0</v>
      </c>
      <c r="H19" s="7">
        <v>10.713792019853068</v>
      </c>
    </row>
    <row r="20" spans="1:8" ht="15.75" thickBot="1">
      <c r="A20" s="6">
        <v>2004</v>
      </c>
      <c r="B20" s="7">
        <v>3.696127492667306</v>
      </c>
      <c r="C20" s="7">
        <v>8.897625372826381</v>
      </c>
      <c r="D20" s="7">
        <v>0</v>
      </c>
      <c r="E20" s="7">
        <v>0</v>
      </c>
      <c r="F20" s="7">
        <v>0</v>
      </c>
      <c r="G20" s="7">
        <v>0</v>
      </c>
      <c r="H20" s="7">
        <v>12.593752865493688</v>
      </c>
    </row>
    <row r="21" spans="1:8" ht="15.75" thickBot="1">
      <c r="A21" s="6">
        <v>2005</v>
      </c>
      <c r="B21" s="7">
        <v>4.193336738809512</v>
      </c>
      <c r="C21" s="7">
        <v>11.173018405904616</v>
      </c>
      <c r="D21" s="7">
        <v>0.0193959059784909</v>
      </c>
      <c r="E21" s="7">
        <v>0</v>
      </c>
      <c r="F21" s="7">
        <v>0</v>
      </c>
      <c r="G21" s="7">
        <v>0</v>
      </c>
      <c r="H21" s="7">
        <v>15.385751050692619</v>
      </c>
    </row>
    <row r="22" spans="1:8" ht="15.75" thickBot="1">
      <c r="A22" s="6">
        <v>2006</v>
      </c>
      <c r="B22" s="7">
        <v>4.461491567682658</v>
      </c>
      <c r="C22" s="7">
        <v>12.725022242060426</v>
      </c>
      <c r="D22" s="7">
        <v>0.111485323754917</v>
      </c>
      <c r="E22" s="7">
        <v>0</v>
      </c>
      <c r="F22" s="7">
        <v>0</v>
      </c>
      <c r="G22" s="7">
        <v>0.484655582826414</v>
      </c>
      <c r="H22" s="7">
        <v>17.782654716324412</v>
      </c>
    </row>
    <row r="23" spans="1:8" ht="15.75" thickBot="1">
      <c r="A23" s="6">
        <v>2007</v>
      </c>
      <c r="B23" s="7">
        <v>4.765453227582169</v>
      </c>
      <c r="C23" s="7">
        <v>13.57565167437112</v>
      </c>
      <c r="D23" s="7">
        <v>0.110370470517368</v>
      </c>
      <c r="E23" s="7">
        <v>0</v>
      </c>
      <c r="F23" s="7">
        <v>0</v>
      </c>
      <c r="G23" s="7">
        <v>0.14023902699815</v>
      </c>
      <c r="H23" s="7">
        <v>18.591714399468806</v>
      </c>
    </row>
    <row r="24" spans="1:8" ht="15.75" thickBot="1">
      <c r="A24" s="6">
        <v>2008</v>
      </c>
      <c r="B24" s="7">
        <v>9.0169718975768</v>
      </c>
      <c r="C24" s="7">
        <v>14.796149221414487</v>
      </c>
      <c r="D24" s="7">
        <v>0.1446811868310641</v>
      </c>
      <c r="E24" s="7">
        <v>0</v>
      </c>
      <c r="F24" s="7">
        <v>0</v>
      </c>
      <c r="G24" s="7">
        <v>0.138836636728168</v>
      </c>
      <c r="H24" s="7">
        <v>24.09663894255052</v>
      </c>
    </row>
    <row r="25" spans="1:8" ht="15.75" thickBot="1">
      <c r="A25" s="6">
        <v>2009</v>
      </c>
      <c r="B25" s="7">
        <v>21.58747979129265</v>
      </c>
      <c r="C25" s="7">
        <v>15.419990962908177</v>
      </c>
      <c r="D25" s="7">
        <v>0.29416802913220697</v>
      </c>
      <c r="E25" s="7">
        <v>0</v>
      </c>
      <c r="F25" s="7">
        <v>0.0512154667826339</v>
      </c>
      <c r="G25" s="7">
        <v>0.490448270360886</v>
      </c>
      <c r="H25" s="7">
        <v>37.843302520476556</v>
      </c>
    </row>
    <row r="26" spans="1:8" ht="15.75" thickBot="1">
      <c r="A26" s="6">
        <v>2010</v>
      </c>
      <c r="B26" s="7">
        <v>31.787092128024263</v>
      </c>
      <c r="C26" s="7">
        <v>19.514178467974418</v>
      </c>
      <c r="D26" s="7">
        <v>13.506121534528706</v>
      </c>
      <c r="E26" s="7">
        <v>0</v>
      </c>
      <c r="F26" s="7">
        <v>0.41367147428623563</v>
      </c>
      <c r="G26" s="7">
        <v>0.47907378765727804</v>
      </c>
      <c r="H26" s="7">
        <v>65.70013739247091</v>
      </c>
    </row>
    <row r="27" spans="1:8" ht="15.75" thickBot="1">
      <c r="A27" s="6">
        <v>2011</v>
      </c>
      <c r="B27" s="7">
        <v>38.62915875194583</v>
      </c>
      <c r="C27" s="7">
        <v>32.54054124342856</v>
      </c>
      <c r="D27" s="7">
        <v>21.70157152947592</v>
      </c>
      <c r="E27" s="7">
        <v>0</v>
      </c>
      <c r="F27" s="7">
        <v>3.158173281926062</v>
      </c>
      <c r="G27" s="7">
        <v>0.48571304978070495</v>
      </c>
      <c r="H27" s="7">
        <v>96.51515785655707</v>
      </c>
    </row>
    <row r="28" spans="1:8" ht="15.75" thickBot="1">
      <c r="A28" s="6">
        <v>2012</v>
      </c>
      <c r="B28" s="7">
        <v>48.28989403713333</v>
      </c>
      <c r="C28" s="7">
        <v>53.55049883670814</v>
      </c>
      <c r="D28" s="7">
        <v>24.59903537944364</v>
      </c>
      <c r="E28" s="7">
        <v>0</v>
      </c>
      <c r="F28" s="7">
        <v>5.317694974256977</v>
      </c>
      <c r="G28" s="7">
        <v>0.411365919282898</v>
      </c>
      <c r="H28" s="7">
        <v>132.16848914682498</v>
      </c>
    </row>
    <row r="29" spans="1:8" ht="15.75" thickBot="1">
      <c r="A29" s="6">
        <v>2013</v>
      </c>
      <c r="B29" s="7">
        <v>63.14573824674958</v>
      </c>
      <c r="C29" s="7">
        <v>76.82166550823531</v>
      </c>
      <c r="D29" s="7">
        <v>28.854525884571352</v>
      </c>
      <c r="E29" s="7">
        <v>0</v>
      </c>
      <c r="F29" s="7">
        <v>7.051108710320156</v>
      </c>
      <c r="G29" s="7">
        <v>0.49003226009006895</v>
      </c>
      <c r="H29" s="7">
        <v>176.36307060996646</v>
      </c>
    </row>
    <row r="30" spans="1:8" ht="15.75" thickBot="1">
      <c r="A30" s="6">
        <v>2014</v>
      </c>
      <c r="B30" s="7">
        <v>99.2693878557411</v>
      </c>
      <c r="C30" s="7">
        <v>83.09810629100812</v>
      </c>
      <c r="D30" s="7">
        <v>45.6474884704249</v>
      </c>
      <c r="E30" s="7">
        <v>0</v>
      </c>
      <c r="F30" s="7">
        <v>10.426804592148333</v>
      </c>
      <c r="G30" s="7">
        <v>0.496711937489168</v>
      </c>
      <c r="H30" s="7">
        <v>238.93849914681164</v>
      </c>
    </row>
    <row r="31" spans="1:8" ht="15.75" thickBot="1">
      <c r="A31" s="6">
        <v>2015</v>
      </c>
      <c r="B31" s="7">
        <v>148.51865425123088</v>
      </c>
      <c r="C31" s="7">
        <v>89.95117382520294</v>
      </c>
      <c r="D31" s="7">
        <v>48.43095573872</v>
      </c>
      <c r="E31" s="7">
        <v>0</v>
      </c>
      <c r="F31" s="7">
        <v>12.124187438593108</v>
      </c>
      <c r="G31" s="7">
        <v>0.439404818114276</v>
      </c>
      <c r="H31" s="7">
        <v>299.4643760718612</v>
      </c>
    </row>
    <row r="32" spans="1:8" ht="15.75" thickBot="1">
      <c r="A32" s="6">
        <v>2016</v>
      </c>
      <c r="B32" s="7">
        <v>250.50454270780006</v>
      </c>
      <c r="C32" s="7">
        <v>100.36805154928987</v>
      </c>
      <c r="D32" s="7">
        <v>57.650436783220194</v>
      </c>
      <c r="E32" s="7">
        <v>0</v>
      </c>
      <c r="F32" s="7">
        <v>13.772400382825799</v>
      </c>
      <c r="G32" s="7">
        <v>0.438110769933134</v>
      </c>
      <c r="H32" s="7">
        <v>422.73354219306907</v>
      </c>
    </row>
    <row r="33" spans="1:8" ht="15.75" thickBot="1">
      <c r="A33" s="6">
        <v>2017</v>
      </c>
      <c r="B33" s="7">
        <v>358.03561259152997</v>
      </c>
      <c r="C33" s="7">
        <v>117.78517560193201</v>
      </c>
      <c r="D33" s="7">
        <v>70.05880867894996</v>
      </c>
      <c r="E33" s="7">
        <v>0</v>
      </c>
      <c r="F33" s="7">
        <v>16.024673963849473</v>
      </c>
      <c r="G33" s="7">
        <v>0.436829662233802</v>
      </c>
      <c r="H33" s="7">
        <v>562.3411004984952</v>
      </c>
    </row>
    <row r="34" spans="1:8" ht="15.75" thickBot="1">
      <c r="A34" s="6">
        <v>2018</v>
      </c>
      <c r="B34" s="7">
        <v>475.4446013174489</v>
      </c>
      <c r="C34" s="7">
        <v>128.76742856911773</v>
      </c>
      <c r="D34" s="7">
        <v>73.05206373933144</v>
      </c>
      <c r="E34" s="7">
        <v>0</v>
      </c>
      <c r="F34" s="7">
        <v>18.263622293248293</v>
      </c>
      <c r="G34" s="7">
        <v>1.1083293656114641</v>
      </c>
      <c r="H34" s="7">
        <v>696.6360452847579</v>
      </c>
    </row>
    <row r="35" spans="1:8" ht="15.75" thickBot="1">
      <c r="A35" s="6">
        <v>2019</v>
      </c>
      <c r="B35" s="7">
        <v>564.9285410633888</v>
      </c>
      <c r="C35" s="7">
        <v>139.67734532470618</v>
      </c>
      <c r="D35" s="7">
        <v>76.02183903674144</v>
      </c>
      <c r="E35" s="7">
        <v>0</v>
      </c>
      <c r="F35" s="7">
        <v>20.490291653624517</v>
      </c>
      <c r="G35" s="7">
        <v>1.10034607195535</v>
      </c>
      <c r="H35" s="7">
        <v>802.2183631504163</v>
      </c>
    </row>
    <row r="36" spans="1:8" ht="15.75" thickBot="1">
      <c r="A36" s="6">
        <v>2020</v>
      </c>
      <c r="B36" s="7">
        <v>656.8761331200959</v>
      </c>
      <c r="C36" s="7">
        <v>151.067688735146</v>
      </c>
      <c r="D36" s="7">
        <v>78.97150995334445</v>
      </c>
      <c r="E36" s="7">
        <v>0</v>
      </c>
      <c r="F36" s="7">
        <v>22.70540839296935</v>
      </c>
      <c r="G36" s="7">
        <v>1.092442611235796</v>
      </c>
      <c r="H36" s="7">
        <v>910.7131828127915</v>
      </c>
    </row>
    <row r="37" spans="1:8" ht="15.75" thickBot="1">
      <c r="A37" s="6">
        <v>2021</v>
      </c>
      <c r="B37" s="7">
        <v>754.052936030192</v>
      </c>
      <c r="C37" s="7">
        <v>163.38206802621073</v>
      </c>
      <c r="D37" s="7">
        <v>81.90342506320742</v>
      </c>
      <c r="E37" s="7">
        <v>0</v>
      </c>
      <c r="F37" s="7">
        <v>24.90952252527814</v>
      </c>
      <c r="G37" s="7">
        <v>1.084618185123438</v>
      </c>
      <c r="H37" s="7">
        <v>1025.3325698300116</v>
      </c>
    </row>
    <row r="38" spans="1:8" ht="15.75" thickBot="1">
      <c r="A38" s="6">
        <v>2022</v>
      </c>
      <c r="B38" s="7">
        <v>853.8919060523968</v>
      </c>
      <c r="C38" s="7">
        <v>177.63667614249914</v>
      </c>
      <c r="D38" s="7">
        <v>84.81930756567344</v>
      </c>
      <c r="E38" s="7">
        <v>0</v>
      </c>
      <c r="F38" s="7">
        <v>27.103081999634888</v>
      </c>
      <c r="G38" s="7">
        <v>1.0768720032722041</v>
      </c>
      <c r="H38" s="7">
        <v>1144.5278437634765</v>
      </c>
    </row>
    <row r="39" spans="1:8" ht="15.75" thickBot="1">
      <c r="A39" s="6">
        <v>2023</v>
      </c>
      <c r="B39" s="7">
        <v>953.6467702478966</v>
      </c>
      <c r="C39" s="7">
        <v>192.21430708168083</v>
      </c>
      <c r="D39" s="7">
        <v>87.72048058584964</v>
      </c>
      <c r="E39" s="7">
        <v>0</v>
      </c>
      <c r="F39" s="7">
        <v>29.28647220898183</v>
      </c>
      <c r="G39" s="7">
        <v>1.069203283239482</v>
      </c>
      <c r="H39" s="7">
        <v>1263.9372334076484</v>
      </c>
    </row>
    <row r="40" spans="1:8" ht="15.75" thickBot="1">
      <c r="A40" s="6">
        <v>2024</v>
      </c>
      <c r="B40" s="7">
        <v>1051.4842679895407</v>
      </c>
      <c r="C40" s="7">
        <v>207.07594226840536</v>
      </c>
      <c r="D40" s="7">
        <v>90.60800037342648</v>
      </c>
      <c r="E40" s="7">
        <v>0</v>
      </c>
      <c r="F40" s="7">
        <v>31.4600378927971</v>
      </c>
      <c r="G40" s="7">
        <v>1.0616112504070871</v>
      </c>
      <c r="H40" s="7">
        <v>1381.6898597745767</v>
      </c>
    </row>
    <row r="41" spans="1:8" ht="15.75" thickBot="1">
      <c r="A41" s="6">
        <v>2025</v>
      </c>
      <c r="B41" s="7">
        <v>1141.7199705355033</v>
      </c>
      <c r="C41" s="7">
        <v>221.25777183813915</v>
      </c>
      <c r="D41" s="7">
        <v>93.48273855217614</v>
      </c>
      <c r="E41" s="7">
        <v>0</v>
      </c>
      <c r="F41" s="7">
        <v>33.62409579086608</v>
      </c>
      <c r="G41" s="7">
        <v>1.054095137903016</v>
      </c>
      <c r="H41" s="7">
        <v>1491.1386718545878</v>
      </c>
    </row>
    <row r="42" spans="1:8" ht="15.75" thickBot="1">
      <c r="A42" s="6">
        <v>2026</v>
      </c>
      <c r="B42" s="7">
        <v>1228.7365163997965</v>
      </c>
      <c r="C42" s="7">
        <v>235.91277806817664</v>
      </c>
      <c r="D42" s="7">
        <v>96.34543482489374</v>
      </c>
      <c r="E42" s="7">
        <v>0</v>
      </c>
      <c r="F42" s="7">
        <v>35.778942242802145</v>
      </c>
      <c r="G42" s="7">
        <v>1.046654186523986</v>
      </c>
      <c r="H42" s="7">
        <v>1597.820325722193</v>
      </c>
    </row>
    <row r="43" spans="1:8" ht="15.75" thickBot="1">
      <c r="A43" s="6">
        <v>2027</v>
      </c>
      <c r="B43" s="7">
        <v>1316.1295840605635</v>
      </c>
      <c r="C43" s="7">
        <v>250.17400802514166</v>
      </c>
      <c r="D43" s="7">
        <v>99.1967318452048</v>
      </c>
      <c r="E43" s="7">
        <v>0</v>
      </c>
      <c r="F43" s="7">
        <v>37.92485792084587</v>
      </c>
      <c r="G43" s="7">
        <v>1.039287644658746</v>
      </c>
      <c r="H43" s="7">
        <v>1704.4644694964147</v>
      </c>
    </row>
    <row r="44" spans="1:8" ht="15.75" thickBot="1">
      <c r="A44" s="6">
        <v>2028</v>
      </c>
      <c r="B44" s="7">
        <v>1398.0830724794052</v>
      </c>
      <c r="C44" s="7">
        <v>264.37317906462647</v>
      </c>
      <c r="D44" s="7">
        <v>102.0371989467997</v>
      </c>
      <c r="E44" s="7">
        <v>0</v>
      </c>
      <c r="F44" s="7">
        <v>40.06211088065148</v>
      </c>
      <c r="G44" s="7">
        <v>1.031994768212158</v>
      </c>
      <c r="H44" s="7">
        <v>1805.587556139695</v>
      </c>
    </row>
    <row r="45" spans="1:8" ht="15">
      <c r="A45" s="26"/>
      <c r="B45" s="27"/>
      <c r="C45" s="27"/>
      <c r="D45" s="27"/>
      <c r="E45" s="27"/>
      <c r="F45" s="27"/>
      <c r="G45" s="27"/>
      <c r="H45" s="27"/>
    </row>
    <row r="46" spans="1:8" ht="15">
      <c r="A46" s="26"/>
      <c r="B46" s="27"/>
      <c r="C46" s="27"/>
      <c r="D46" s="27"/>
      <c r="E46" s="27"/>
      <c r="F46" s="27"/>
      <c r="G46" s="27"/>
      <c r="H46" s="27"/>
    </row>
    <row r="47" spans="1:10" ht="13.5" customHeight="1">
      <c r="A47" s="4"/>
      <c r="J47" s="1" t="s">
        <v>0</v>
      </c>
    </row>
    <row r="48" spans="1:8" ht="15.75">
      <c r="A48" s="35" t="s">
        <v>24</v>
      </c>
      <c r="B48" s="35"/>
      <c r="C48" s="35"/>
      <c r="D48" s="35"/>
      <c r="E48" s="35"/>
      <c r="F48" s="35"/>
      <c r="G48" s="35"/>
      <c r="H48" s="35"/>
    </row>
    <row r="49" spans="1:8" ht="15">
      <c r="A49" s="8" t="s">
        <v>25</v>
      </c>
      <c r="B49" s="13" t="s">
        <v>59</v>
      </c>
      <c r="C49" s="13" t="s">
        <v>59</v>
      </c>
      <c r="D49" s="13" t="s">
        <v>59</v>
      </c>
      <c r="E49" s="13" t="s">
        <v>59</v>
      </c>
      <c r="F49" s="13" t="s">
        <v>59</v>
      </c>
      <c r="G49" s="13" t="s">
        <v>59</v>
      </c>
      <c r="H49" s="13" t="s">
        <v>59</v>
      </c>
    </row>
    <row r="50" spans="1:8" ht="15">
      <c r="A50" s="8" t="s">
        <v>26</v>
      </c>
      <c r="B50" s="12">
        <f>EXP((LN(B31/B16)/15))-1</f>
        <v>0.3670352065951554</v>
      </c>
      <c r="C50" s="12">
        <f aca="true" t="shared" si="0" ref="C50:H50">EXP((LN(C31/C16)/15))-1</f>
        <v>0.24948094051009018</v>
      </c>
      <c r="D50" s="13" t="s">
        <v>59</v>
      </c>
      <c r="E50" s="13" t="s">
        <v>59</v>
      </c>
      <c r="F50" s="13" t="s">
        <v>59</v>
      </c>
      <c r="G50" s="13" t="s">
        <v>59</v>
      </c>
      <c r="H50" s="12">
        <f t="shared" si="0"/>
        <v>0.32198154964588777</v>
      </c>
    </row>
    <row r="51" spans="1:8" ht="15">
      <c r="A51" s="8" t="s">
        <v>27</v>
      </c>
      <c r="B51" s="12">
        <f aca="true" t="shared" si="1" ref="B51:H51">EXP((LN(B36/B31)/5))-1</f>
        <v>0.3462958139354244</v>
      </c>
      <c r="C51" s="12">
        <f t="shared" si="1"/>
        <v>0.10925897158224052</v>
      </c>
      <c r="D51" s="12">
        <f t="shared" si="1"/>
        <v>0.10273073804812505</v>
      </c>
      <c r="E51" s="13" t="s">
        <v>59</v>
      </c>
      <c r="F51" s="12">
        <f t="shared" si="1"/>
        <v>0.1336926608795712</v>
      </c>
      <c r="G51" s="12">
        <f t="shared" si="1"/>
        <v>0.19979421446839285</v>
      </c>
      <c r="H51" s="12">
        <f t="shared" si="1"/>
        <v>0.24912900048651432</v>
      </c>
    </row>
    <row r="52" spans="1:8" ht="15">
      <c r="A52" s="8" t="s">
        <v>58</v>
      </c>
      <c r="B52" s="12">
        <f aca="true" t="shared" si="2" ref="B52:H52">EXP((LN(B44/B31)/13))-1</f>
        <v>0.1882395343550669</v>
      </c>
      <c r="C52" s="12">
        <f t="shared" si="2"/>
        <v>0.08646614207247727</v>
      </c>
      <c r="D52" s="12">
        <f t="shared" si="2"/>
        <v>0.05899775049489531</v>
      </c>
      <c r="E52" s="13" t="s">
        <v>59</v>
      </c>
      <c r="F52" s="12">
        <f t="shared" si="2"/>
        <v>0.09629976763025594</v>
      </c>
      <c r="G52" s="12">
        <f t="shared" si="2"/>
        <v>0.06788393314021168</v>
      </c>
      <c r="H52" s="12">
        <f t="shared" si="2"/>
        <v>0.14820921956050204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0" t="s">
        <v>86</v>
      </c>
      <c r="C1" s="30"/>
      <c r="D1" s="30"/>
      <c r="E1" s="30"/>
      <c r="F1" s="30"/>
      <c r="G1" s="15"/>
      <c r="H1" s="15"/>
    </row>
    <row r="2" spans="2:10" ht="15.75" customHeight="1">
      <c r="B2" s="37" t="s">
        <v>78</v>
      </c>
      <c r="C2" s="30"/>
      <c r="D2" s="30"/>
      <c r="E2" s="30"/>
      <c r="F2" s="30"/>
      <c r="G2" s="30"/>
      <c r="H2" s="15"/>
      <c r="I2" s="15"/>
      <c r="J2" s="15"/>
    </row>
    <row r="3" spans="1:8" ht="15.75" customHeight="1">
      <c r="A3" s="30" t="s">
        <v>52</v>
      </c>
      <c r="B3" s="30"/>
      <c r="C3" s="30"/>
      <c r="D3" s="30"/>
      <c r="E3" s="30"/>
      <c r="F3" s="30"/>
      <c r="G3" s="30"/>
      <c r="H3" s="30"/>
    </row>
    <row r="4" ht="13.5" customHeight="1" thickBot="1">
      <c r="A4" s="4"/>
    </row>
    <row r="5" spans="1:6" ht="39.75" thickBot="1">
      <c r="A5" s="5" t="s">
        <v>11</v>
      </c>
      <c r="B5" s="5" t="s">
        <v>53</v>
      </c>
      <c r="C5" s="5" t="s">
        <v>74</v>
      </c>
      <c r="D5" s="5" t="s">
        <v>75</v>
      </c>
      <c r="E5" s="5" t="s">
        <v>54</v>
      </c>
      <c r="F5" s="5" t="s">
        <v>76</v>
      </c>
    </row>
    <row r="6" spans="1:6" ht="15.75" thickBot="1">
      <c r="A6" s="6">
        <v>1990</v>
      </c>
      <c r="B6" s="7">
        <v>1510.75732</v>
      </c>
      <c r="C6" s="7">
        <v>554.0485337</v>
      </c>
      <c r="D6" s="7">
        <v>49171.912604442485</v>
      </c>
      <c r="E6" s="7">
        <v>4681.025656792185</v>
      </c>
      <c r="F6" s="7">
        <v>255.07715598956707</v>
      </c>
    </row>
    <row r="7" spans="1:6" ht="15.75" thickBot="1">
      <c r="A7" s="6">
        <v>1991</v>
      </c>
      <c r="B7" s="7">
        <v>1564.7141364599997</v>
      </c>
      <c r="C7" s="7">
        <v>571.09684701</v>
      </c>
      <c r="D7" s="7">
        <v>50229.35925494938</v>
      </c>
      <c r="E7" s="7">
        <v>5013.909945482148</v>
      </c>
      <c r="F7" s="7">
        <v>263.3999505682408</v>
      </c>
    </row>
    <row r="8" spans="1:6" ht="15.75" thickBot="1">
      <c r="A8" s="6">
        <v>1992</v>
      </c>
      <c r="B8" s="7">
        <v>1594.9927034444445</v>
      </c>
      <c r="C8" s="7">
        <v>582.6549412911111</v>
      </c>
      <c r="D8" s="7">
        <v>52018.85056136331</v>
      </c>
      <c r="E8" s="7">
        <v>4944.604680688669</v>
      </c>
      <c r="F8" s="7">
        <v>271.7108867299132</v>
      </c>
    </row>
    <row r="9" spans="1:6" ht="15.75" thickBot="1">
      <c r="A9" s="6">
        <v>1993</v>
      </c>
      <c r="B9" s="7">
        <v>1621.9961159544446</v>
      </c>
      <c r="C9" s="7">
        <v>592.3697240022221</v>
      </c>
      <c r="D9" s="7">
        <v>52040.66027282938</v>
      </c>
      <c r="E9" s="7">
        <v>4918.88995749903</v>
      </c>
      <c r="F9" s="7">
        <v>277.7873715044616</v>
      </c>
    </row>
    <row r="10" spans="1:6" ht="15.75" thickBot="1">
      <c r="A10" s="6">
        <v>1994</v>
      </c>
      <c r="B10" s="7">
        <v>1636.0699387199998</v>
      </c>
      <c r="C10" s="7">
        <v>600.7215274266666</v>
      </c>
      <c r="D10" s="7">
        <v>53169.43438956726</v>
      </c>
      <c r="E10" s="7">
        <v>5039.831441875817</v>
      </c>
      <c r="F10" s="7">
        <v>282.925662172234</v>
      </c>
    </row>
    <row r="11" spans="1:6" ht="15.75" thickBot="1">
      <c r="A11" s="6">
        <v>1995</v>
      </c>
      <c r="B11" s="7">
        <v>1649.5107590444445</v>
      </c>
      <c r="C11" s="7">
        <v>609.9027220444444</v>
      </c>
      <c r="D11" s="7">
        <v>54932.525254479704</v>
      </c>
      <c r="E11" s="7">
        <v>5053.00941080395</v>
      </c>
      <c r="F11" s="7">
        <v>288.3104614226788</v>
      </c>
    </row>
    <row r="12" spans="1:6" ht="15.75" thickBot="1">
      <c r="A12" s="6">
        <v>1996</v>
      </c>
      <c r="B12" s="7">
        <v>1671.4077986911109</v>
      </c>
      <c r="C12" s="7">
        <v>617.4049739444445</v>
      </c>
      <c r="D12" s="7">
        <v>56409.33896203216</v>
      </c>
      <c r="E12" s="7">
        <v>5127.8427996887185</v>
      </c>
      <c r="F12" s="7">
        <v>292.9671900379493</v>
      </c>
    </row>
    <row r="13" spans="1:6" ht="15.75" thickBot="1">
      <c r="A13" s="6">
        <v>1997</v>
      </c>
      <c r="B13" s="7">
        <v>1697.5659816866664</v>
      </c>
      <c r="C13" s="7">
        <v>624.7777172466666</v>
      </c>
      <c r="D13" s="7">
        <v>58831.69274353476</v>
      </c>
      <c r="E13" s="7">
        <v>5264.050058415478</v>
      </c>
      <c r="F13" s="7">
        <v>297.40523239288837</v>
      </c>
    </row>
    <row r="14" spans="1:6" ht="15.75" thickBot="1">
      <c r="A14" s="6">
        <v>1998</v>
      </c>
      <c r="B14" s="7">
        <v>1723.2859312622222</v>
      </c>
      <c r="C14" s="7">
        <v>627.4844009488888</v>
      </c>
      <c r="D14" s="7">
        <v>62655.91554735831</v>
      </c>
      <c r="E14" s="7">
        <v>5366.161207154508</v>
      </c>
      <c r="F14" s="7">
        <v>304.03256027001044</v>
      </c>
    </row>
    <row r="15" spans="1:6" ht="15.75" thickBot="1">
      <c r="A15" s="6">
        <v>1999</v>
      </c>
      <c r="B15" s="7">
        <v>1776.275420891111</v>
      </c>
      <c r="C15" s="7">
        <v>636.8578218288889</v>
      </c>
      <c r="D15" s="7">
        <v>65585.1440689888</v>
      </c>
      <c r="E15" s="7">
        <v>5713.023741558796</v>
      </c>
      <c r="F15" s="7">
        <v>312.1809729758969</v>
      </c>
    </row>
    <row r="16" spans="1:6" ht="15.75" thickBot="1">
      <c r="A16" s="6">
        <v>2000</v>
      </c>
      <c r="B16" s="7">
        <v>1816.3420565000001</v>
      </c>
      <c r="C16" s="7">
        <v>651.4726029</v>
      </c>
      <c r="D16" s="7">
        <v>69925.50868197017</v>
      </c>
      <c r="E16" s="7">
        <v>6098.659707308417</v>
      </c>
      <c r="F16" s="7">
        <v>320.28076856261856</v>
      </c>
    </row>
    <row r="17" spans="1:6" ht="15.75" thickBot="1">
      <c r="A17" s="6">
        <v>2001</v>
      </c>
      <c r="B17" s="7">
        <v>1871.3764134900002</v>
      </c>
      <c r="C17" s="7">
        <v>659.16544264</v>
      </c>
      <c r="D17" s="7">
        <v>74335.26894947115</v>
      </c>
      <c r="E17" s="7">
        <v>5757.627620336691</v>
      </c>
      <c r="F17" s="7">
        <v>328.97765582157</v>
      </c>
    </row>
    <row r="18" spans="1:6" ht="15.75" thickBot="1">
      <c r="A18" s="6">
        <v>2002</v>
      </c>
      <c r="B18" s="7">
        <v>1915.7393099599997</v>
      </c>
      <c r="C18" s="7">
        <v>671.5317685799998</v>
      </c>
      <c r="D18" s="7">
        <v>76382.52065236679</v>
      </c>
      <c r="E18" s="7">
        <v>5881.062446535004</v>
      </c>
      <c r="F18" s="7">
        <v>337.43795302261753</v>
      </c>
    </row>
    <row r="19" spans="1:6" ht="15.75" thickBot="1">
      <c r="A19" s="6">
        <v>2003</v>
      </c>
      <c r="B19" s="7">
        <v>1959.7734706</v>
      </c>
      <c r="C19" s="7">
        <v>685.91579603</v>
      </c>
      <c r="D19" s="7">
        <v>79478.58857032166</v>
      </c>
      <c r="E19" s="7">
        <v>6375.6232233889095</v>
      </c>
      <c r="F19" s="7">
        <v>346.0546274322843</v>
      </c>
    </row>
    <row r="20" spans="1:6" ht="15.75" thickBot="1">
      <c r="A20" s="6">
        <v>2004</v>
      </c>
      <c r="B20" s="7">
        <v>1995.44830138</v>
      </c>
      <c r="C20" s="7">
        <v>699.77672034</v>
      </c>
      <c r="D20" s="7">
        <v>82890.6820851226</v>
      </c>
      <c r="E20" s="7">
        <v>6775.753580302203</v>
      </c>
      <c r="F20" s="7">
        <v>354.7906230104652</v>
      </c>
    </row>
    <row r="21" spans="1:6" ht="15.75" thickBot="1">
      <c r="A21" s="6">
        <v>2005</v>
      </c>
      <c r="B21" s="7">
        <v>2023.6441072999999</v>
      </c>
      <c r="C21" s="7">
        <v>715.1251835</v>
      </c>
      <c r="D21" s="7">
        <v>83855.64586647654</v>
      </c>
      <c r="E21" s="7">
        <v>7241.770839278748</v>
      </c>
      <c r="F21" s="7">
        <v>364.5624255560134</v>
      </c>
    </row>
    <row r="22" spans="1:6" ht="15.75" thickBot="1">
      <c r="A22" s="6">
        <v>2006</v>
      </c>
      <c r="B22" s="7">
        <v>2048.8787969</v>
      </c>
      <c r="C22" s="7">
        <v>730.56468362</v>
      </c>
      <c r="D22" s="7">
        <v>86018.60858100228</v>
      </c>
      <c r="E22" s="7">
        <v>7546.965972425882</v>
      </c>
      <c r="F22" s="7">
        <v>370.4537122509485</v>
      </c>
    </row>
    <row r="23" spans="1:6" ht="15.75" thickBot="1">
      <c r="A23" s="6">
        <v>2007</v>
      </c>
      <c r="B23" s="7">
        <v>2074.17576993</v>
      </c>
      <c r="C23" s="7">
        <v>742.32607127</v>
      </c>
      <c r="D23" s="7">
        <v>87011.6154639017</v>
      </c>
      <c r="E23" s="7">
        <v>7799.825722031906</v>
      </c>
      <c r="F23" s="7">
        <v>379.0433596532608</v>
      </c>
    </row>
    <row r="24" spans="1:6" ht="15.75" thickBot="1">
      <c r="A24" s="6">
        <v>2008</v>
      </c>
      <c r="B24" s="7">
        <v>2094.2401401600005</v>
      </c>
      <c r="C24" s="7">
        <v>749.35715344</v>
      </c>
      <c r="D24" s="7">
        <v>88121.7620675879</v>
      </c>
      <c r="E24" s="7">
        <v>7711.788916148535</v>
      </c>
      <c r="F24" s="7">
        <v>384.25205465905117</v>
      </c>
    </row>
    <row r="25" spans="1:6" ht="15.75" thickBot="1">
      <c r="A25" s="6">
        <v>2009</v>
      </c>
      <c r="B25" s="7">
        <v>2110.6437667000005</v>
      </c>
      <c r="C25" s="7">
        <v>752.4456304600001</v>
      </c>
      <c r="D25" s="7">
        <v>86104.39743218629</v>
      </c>
      <c r="E25" s="7">
        <v>7252.44932275463</v>
      </c>
      <c r="F25" s="7">
        <v>391.98460878301665</v>
      </c>
    </row>
    <row r="26" spans="1:6" ht="15.75" thickBot="1">
      <c r="A26" s="6">
        <v>2010</v>
      </c>
      <c r="B26" s="7">
        <v>2128.7334914000003</v>
      </c>
      <c r="C26" s="7">
        <v>753.5971744000001</v>
      </c>
      <c r="D26" s="7">
        <v>87067.56231197121</v>
      </c>
      <c r="E26" s="7">
        <v>6921.044267667964</v>
      </c>
      <c r="F26" s="7">
        <v>394.68529726824863</v>
      </c>
    </row>
    <row r="27" spans="1:6" ht="15.75" thickBot="1">
      <c r="A27" s="6">
        <v>2011</v>
      </c>
      <c r="B27" s="7">
        <v>2147.341911128611</v>
      </c>
      <c r="C27" s="7">
        <v>755.6831192322222</v>
      </c>
      <c r="D27" s="7">
        <v>89769.91601987058</v>
      </c>
      <c r="E27" s="7">
        <v>7063.364918519879</v>
      </c>
      <c r="F27" s="7">
        <v>396.2396592051765</v>
      </c>
    </row>
    <row r="28" spans="1:6" ht="15.75" thickBot="1">
      <c r="A28" s="6">
        <v>2012</v>
      </c>
      <c r="B28" s="7">
        <v>2166.508462332778</v>
      </c>
      <c r="C28" s="7">
        <v>758.0300726044444</v>
      </c>
      <c r="D28" s="7">
        <v>91818.86532676536</v>
      </c>
      <c r="E28" s="7">
        <v>7262.332325638135</v>
      </c>
      <c r="F28" s="7">
        <v>396.98769015536516</v>
      </c>
    </row>
    <row r="29" spans="1:6" ht="15.75" thickBot="1">
      <c r="A29" s="6">
        <v>2013</v>
      </c>
      <c r="B29" s="7">
        <v>2183.9819007</v>
      </c>
      <c r="C29" s="7">
        <v>761.0272494991666</v>
      </c>
      <c r="D29" s="7">
        <v>93179.51499608083</v>
      </c>
      <c r="E29" s="7">
        <v>7240.803471780615</v>
      </c>
      <c r="F29" s="7">
        <v>397.3531998574613</v>
      </c>
    </row>
    <row r="30" spans="1:6" ht="15.75" thickBot="1">
      <c r="A30" s="6">
        <v>2014</v>
      </c>
      <c r="B30" s="7">
        <v>2209.1682365877778</v>
      </c>
      <c r="C30" s="7">
        <v>764.3476976211113</v>
      </c>
      <c r="D30" s="7">
        <v>97396.28357062658</v>
      </c>
      <c r="E30" s="7">
        <v>7386.740521382275</v>
      </c>
      <c r="F30" s="7">
        <v>397.6321428742272</v>
      </c>
    </row>
    <row r="31" spans="1:6" ht="15.75" thickBot="1">
      <c r="A31" s="6">
        <v>2015</v>
      </c>
      <c r="B31" s="7">
        <v>2233.3207745333334</v>
      </c>
      <c r="C31" s="7">
        <v>767.5261480027777</v>
      </c>
      <c r="D31" s="7">
        <v>102935.01389983011</v>
      </c>
      <c r="E31" s="7">
        <v>7458.510158573072</v>
      </c>
      <c r="F31" s="7">
        <v>398.0921124128063</v>
      </c>
    </row>
    <row r="32" spans="1:6" ht="15.75" thickBot="1">
      <c r="A32" s="6">
        <v>2016</v>
      </c>
      <c r="B32" s="7">
        <v>2259.171875335</v>
      </c>
      <c r="C32" s="7">
        <v>778.6177293731004</v>
      </c>
      <c r="D32" s="7">
        <v>106302.43985017101</v>
      </c>
      <c r="E32" s="7">
        <v>7471.497979264734</v>
      </c>
      <c r="F32" s="7">
        <v>398.3020801711784</v>
      </c>
    </row>
    <row r="33" spans="1:6" ht="15.75" thickBot="1">
      <c r="A33" s="6">
        <v>2017</v>
      </c>
      <c r="B33" s="7">
        <v>2286.5602769280554</v>
      </c>
      <c r="C33" s="7">
        <v>791.3821340290924</v>
      </c>
      <c r="D33" s="7">
        <v>111515.28211663783</v>
      </c>
      <c r="E33" s="7">
        <v>7756.7846784480935</v>
      </c>
      <c r="F33" s="7">
        <v>404.51295818096946</v>
      </c>
    </row>
    <row r="34" spans="1:6" ht="15.75" thickBot="1">
      <c r="A34" s="6">
        <v>2018</v>
      </c>
      <c r="B34" s="7">
        <v>2314.2092552488893</v>
      </c>
      <c r="C34" s="7">
        <v>804.701897108567</v>
      </c>
      <c r="D34" s="7">
        <v>116886.02764675181</v>
      </c>
      <c r="E34" s="7">
        <v>8098.292399885451</v>
      </c>
      <c r="F34" s="7">
        <v>410.7935506651255</v>
      </c>
    </row>
    <row r="35" spans="1:6" ht="15.75" thickBot="1">
      <c r="A35" s="6">
        <v>2019</v>
      </c>
      <c r="B35" s="7">
        <v>2342.1502621775</v>
      </c>
      <c r="C35" s="7">
        <v>818.4800604225288</v>
      </c>
      <c r="D35" s="7">
        <v>121256.56421219298</v>
      </c>
      <c r="E35" s="7">
        <v>8351.645351462086</v>
      </c>
      <c r="F35" s="7">
        <v>417.07746356387565</v>
      </c>
    </row>
    <row r="36" spans="1:6" ht="15.75" thickBot="1">
      <c r="A36" s="6">
        <v>2020</v>
      </c>
      <c r="B36" s="7">
        <v>2370.3549060638893</v>
      </c>
      <c r="C36" s="7">
        <v>832.6145474103839</v>
      </c>
      <c r="D36" s="7">
        <v>125002.22844348557</v>
      </c>
      <c r="E36" s="7">
        <v>8531.766527515587</v>
      </c>
      <c r="F36" s="7">
        <v>423.2624793988804</v>
      </c>
    </row>
    <row r="37" spans="1:6" ht="15.75" thickBot="1">
      <c r="A37" s="6">
        <v>2021</v>
      </c>
      <c r="B37" s="7">
        <v>2398.9294947555554</v>
      </c>
      <c r="C37" s="7">
        <v>846.759542020274</v>
      </c>
      <c r="D37" s="7">
        <v>128660.39356788353</v>
      </c>
      <c r="E37" s="7">
        <v>8728.860184708747</v>
      </c>
      <c r="F37" s="7">
        <v>429.31564890355156</v>
      </c>
    </row>
    <row r="38" spans="1:6" ht="15.75" thickBot="1">
      <c r="A38" s="6">
        <v>2022</v>
      </c>
      <c r="B38" s="7">
        <v>2427.7208646833337</v>
      </c>
      <c r="C38" s="7">
        <v>860.9199377385231</v>
      </c>
      <c r="D38" s="7">
        <v>132954.01802833544</v>
      </c>
      <c r="E38" s="7">
        <v>8959.921817631124</v>
      </c>
      <c r="F38" s="7">
        <v>435.20481533634575</v>
      </c>
    </row>
    <row r="39" spans="1:6" ht="15.75" thickBot="1">
      <c r="A39" s="6">
        <v>2023</v>
      </c>
      <c r="B39" s="7">
        <v>2456.7139042119447</v>
      </c>
      <c r="C39" s="7">
        <v>875.445610337498</v>
      </c>
      <c r="D39" s="7">
        <v>137278.74556480045</v>
      </c>
      <c r="E39" s="7">
        <v>9262.017400188635</v>
      </c>
      <c r="F39" s="7">
        <v>441.0384532599812</v>
      </c>
    </row>
    <row r="40" spans="1:6" ht="15.75" thickBot="1">
      <c r="A40" s="6">
        <v>2024</v>
      </c>
      <c r="B40" s="7">
        <v>2485.792133914445</v>
      </c>
      <c r="C40" s="7">
        <v>890.1660274994931</v>
      </c>
      <c r="D40" s="7">
        <v>141229.64650799806</v>
      </c>
      <c r="E40" s="7">
        <v>9538.371659003857</v>
      </c>
      <c r="F40" s="7">
        <v>447.02528838124954</v>
      </c>
    </row>
    <row r="41" spans="1:6" ht="15.75" thickBot="1">
      <c r="A41" s="6">
        <v>2025</v>
      </c>
      <c r="B41" s="7">
        <v>2514.807676641667</v>
      </c>
      <c r="C41" s="7">
        <v>905.4511254719866</v>
      </c>
      <c r="D41" s="7">
        <v>144885.6685942256</v>
      </c>
      <c r="E41" s="7">
        <v>9773.596714691563</v>
      </c>
      <c r="F41" s="7">
        <v>453.1899456382576</v>
      </c>
    </row>
    <row r="42" spans="1:6" ht="15.75" thickBot="1">
      <c r="A42" s="6">
        <v>2026</v>
      </c>
      <c r="B42" s="7">
        <v>2544.174393946667</v>
      </c>
      <c r="C42" s="7">
        <v>921.006037919513</v>
      </c>
      <c r="D42" s="7">
        <v>148668.59914914213</v>
      </c>
      <c r="E42" s="7">
        <v>10016.982658946852</v>
      </c>
      <c r="F42" s="7">
        <v>459.3954307428355</v>
      </c>
    </row>
    <row r="43" spans="1:6" ht="15.75" thickBot="1">
      <c r="A43" s="6">
        <v>2027</v>
      </c>
      <c r="B43" s="7">
        <v>2573.768600458334</v>
      </c>
      <c r="C43" s="7">
        <v>936.5682272539252</v>
      </c>
      <c r="D43" s="7">
        <v>152796.97890428785</v>
      </c>
      <c r="E43" s="7">
        <v>10291.877105354873</v>
      </c>
      <c r="F43" s="7">
        <v>465.50356820672425</v>
      </c>
    </row>
    <row r="44" spans="1:6" ht="15.75" thickBot="1">
      <c r="A44" s="6">
        <v>2028</v>
      </c>
      <c r="B44" s="7">
        <v>2602.993792695</v>
      </c>
      <c r="C44" s="7">
        <v>951.8702648714936</v>
      </c>
      <c r="D44" s="7">
        <v>157213.5312686262</v>
      </c>
      <c r="E44" s="7">
        <v>10595.978696350401</v>
      </c>
      <c r="F44" s="7">
        <v>471.5588214835495</v>
      </c>
    </row>
    <row r="45" spans="1:6" ht="15">
      <c r="A45" s="31" t="s">
        <v>0</v>
      </c>
      <c r="B45" s="31"/>
      <c r="C45" s="31"/>
      <c r="D45" s="31"/>
      <c r="E45" s="31"/>
      <c r="F45" s="31"/>
    </row>
    <row r="46" spans="1:6" ht="13.5" customHeight="1">
      <c r="A46" s="31" t="s">
        <v>55</v>
      </c>
      <c r="B46" s="31"/>
      <c r="C46" s="31"/>
      <c r="D46" s="31"/>
      <c r="E46" s="31"/>
      <c r="F46" s="31"/>
    </row>
    <row r="47" ht="13.5" customHeight="1">
      <c r="A47" s="4"/>
    </row>
    <row r="48" spans="1:6" ht="15.75">
      <c r="A48" s="29" t="s">
        <v>24</v>
      </c>
      <c r="B48" s="29"/>
      <c r="C48" s="29"/>
      <c r="D48" s="29"/>
      <c r="E48" s="29"/>
      <c r="F48" s="29"/>
    </row>
    <row r="49" spans="1:6" ht="15">
      <c r="A49" s="8" t="s">
        <v>25</v>
      </c>
      <c r="B49" s="12">
        <f>EXP((LN(B16/B6)/10))-1</f>
        <v>0.018592075662900776</v>
      </c>
      <c r="C49" s="12">
        <f>EXP((LN(C16/C6)/10))-1</f>
        <v>0.01633020924055928</v>
      </c>
      <c r="D49" s="12">
        <f>EXP((LN(D16/D6)/10))-1</f>
        <v>0.035838033741807385</v>
      </c>
      <c r="E49" s="12">
        <f>EXP((LN(E16/E6)/10))-1</f>
        <v>0.026808222998810916</v>
      </c>
      <c r="F49" s="12">
        <f>EXP((LN(F16/F6)/10))-1</f>
        <v>0.023024252677831702</v>
      </c>
    </row>
    <row r="50" spans="1:6" ht="15">
      <c r="A50" s="8" t="s">
        <v>26</v>
      </c>
      <c r="B50" s="12">
        <f>EXP((LN(B32/B16)/16))-1</f>
        <v>0.013729248533530303</v>
      </c>
      <c r="C50" s="12">
        <f>EXP((LN(C32/C16)/16))-1</f>
        <v>0.011205116169618057</v>
      </c>
      <c r="D50" s="12">
        <f>EXP((LN(D32/D16)/16))-1</f>
        <v>0.02652427728206841</v>
      </c>
      <c r="E50" s="12">
        <f>EXP((LN(E32/E16)/16))-1</f>
        <v>0.012770004238471744</v>
      </c>
      <c r="F50" s="12">
        <f>EXP((LN(F32/F16)/16))-1</f>
        <v>0.013719047946524343</v>
      </c>
    </row>
    <row r="51" spans="1:6" ht="15">
      <c r="A51" s="8" t="s">
        <v>27</v>
      </c>
      <c r="B51" s="12">
        <f>EXP((LN(B36/B31)/5))-1</f>
        <v>0.01198122244006683</v>
      </c>
      <c r="C51" s="12">
        <f>EXP((LN(C36/C31)/5))-1</f>
        <v>0.01641288734598967</v>
      </c>
      <c r="D51" s="12">
        <f>EXP((LN(D36/D31)/5))-1</f>
        <v>0.03961114242369024</v>
      </c>
      <c r="E51" s="12">
        <f>EXP((LN(E36/E31)/5))-1</f>
        <v>0.02725289856902191</v>
      </c>
      <c r="F51" s="12">
        <f>EXP((LN(F36/F31)/5))-1</f>
        <v>0.012337302005704931</v>
      </c>
    </row>
    <row r="52" spans="1:6" ht="15">
      <c r="A52" s="8" t="s">
        <v>58</v>
      </c>
      <c r="B52" s="12">
        <f>EXP((LN(B44/B31)/13))-1</f>
        <v>0.011852196962589767</v>
      </c>
      <c r="C52" s="12">
        <f>EXP((LN(C44/C31)/13))-1</f>
        <v>0.01669601558261502</v>
      </c>
      <c r="D52" s="12">
        <f>EXP((LN(D44/D31)/13))-1</f>
        <v>0.03311392434393534</v>
      </c>
      <c r="E52" s="12">
        <f>EXP((LN(E44/E31)/13))-1</f>
        <v>0.027377197472297166</v>
      </c>
      <c r="F52" s="12">
        <f>EXP((LN(F44/F31)/13))-1</f>
        <v>0.013112956034017964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NCNC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Z5JXHV6S7NA6-3-112172</vt:lpwstr>
  </property>
  <property fmtid="{D5CDD505-2E9C-101B-9397-08002B2CF9AE}" pid="4" name="_dlc_DocIdItemGu">
    <vt:lpwstr>5d97eea6-7b72-49bf-b475-8d46420b6fc1</vt:lpwstr>
  </property>
  <property fmtid="{D5CDD505-2E9C-101B-9397-08002B2CF9AE}" pid="5" name="_dlc_DocIdU">
    <vt:lpwstr>http://efilingspinternal/_layouts/DocIdRedir.aspx?ID=Z5JXHV6S7NA6-3-112172, Z5JXHV6S7NA6-3-112172</vt:lpwstr>
  </property>
  <property fmtid="{D5CDD505-2E9C-101B-9397-08002B2CF9AE}" pid="6" name="_CopySour">
    <vt:lpwstr>http://efilingspinternal/PendingDocuments/17-IEPR-03/20170726T155811_CED_2017_Preliminary_NCNC_High_Demand_Case.xls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2348700.00000000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