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firstSheet="1" activeTab="1"/>
  </bookViews>
  <sheets>
    <sheet name="List of Forms" sheetId="1" r:id="rId1"/>
    <sheet name="Form 1.1" sheetId="2" r:id="rId2"/>
    <sheet name="Form 1.1b" sheetId="3" r:id="rId3"/>
    <sheet name="Form 1.2" sheetId="4" r:id="rId4"/>
    <sheet name="Form 1.3" sheetId="5" r:id="rId5"/>
    <sheet name="Form 1.4" sheetId="6" r:id="rId6"/>
    <sheet name="Form 1.5" sheetId="7" r:id="rId7"/>
    <sheet name="Form 1.7a" sheetId="8" r:id="rId8"/>
    <sheet name="Form 2.2" sheetId="9" r:id="rId9"/>
    <sheet name="Form 2.3" sheetId="10" r:id="rId10"/>
  </sheets>
  <definedNames/>
  <calcPr fullCalcOnLoad="1"/>
</workbook>
</file>

<file path=xl/sharedStrings.xml><?xml version="1.0" encoding="utf-8"?>
<sst xmlns="http://schemas.openxmlformats.org/spreadsheetml/2006/main" count="207" uniqueCount="88">
  <si>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</si>
  <si>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</si>
  <si>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</si>
  <si>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</si>
  <si>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1.4:  Net Peak Demand (equals total end use load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</si>
  <si>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</si>
  <si>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</si>
  <si>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</si>
  <si>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</si>
  <si>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</si>
  <si>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</si>
  <si>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</si>
  <si>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</si>
  <si>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
Electric Vehicles*</t>
  </si>
  <si>
    <t>Commercial</t>
  </si>
  <si>
    <t>Commercial
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</si>
  <si>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</si>
  <si>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</si>
  <si>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</si>
  <si>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</si>
  <si>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</si>
  <si>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</si>
  <si>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</si>
  <si>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2015. Consumption includes self-generation.</t>
  </si>
  <si>
    <t>Annual Growth Rates (%)</t>
  </si>
  <si>
    <t>1990-2000</t>
  </si>
  <si>
    <t>2000-2015</t>
  </si>
  <si>
    <t>2015-2020</t>
  </si>
  <si>
    <t>2015-2027</t>
  </si>
  <si>
    <t>Electricity Sales by Sector (GWh)</t>
  </si>
  <si>
    <t>Total Sales</t>
  </si>
  <si>
    <t>Last historic year is 2015. Sales excludes self-generation.</t>
  </si>
  <si>
    <t>Gross
Generation</t>
  </si>
  <si>
    <t>Non-PV
Self Generation</t>
  </si>
  <si>
    <t>PV</t>
  </si>
  <si>
    <t>Total
Private Supply</t>
  </si>
  <si>
    <t>Peak Demand (MW)</t>
  </si>
  <si>
    <t>Total
End Use Load</t>
  </si>
  <si>
    <t>Net Losses</t>
  </si>
  <si>
    <t>Non-PV Self
Generation</t>
  </si>
  <si>
    <t>Total Private
Supply</t>
  </si>
  <si>
    <t>Net Peak
Demand</t>
  </si>
  <si>
    <t>Load Factor
(%)</t>
  </si>
  <si>
    <t>Last historic year is weather normalized 2016. Net peak demand includes the impact of demand response programs.</t>
  </si>
  <si>
    <t>2000-2016</t>
  </si>
  <si>
    <t>2016-2020</t>
  </si>
  <si>
    <t>Extreme Temperature Peak Demand (MW)</t>
  </si>
  <si>
    <t>1-in-2
Temperatures</t>
  </si>
  <si>
    <t>1-in-5
Temperatures</t>
  </si>
  <si>
    <t>1-in-10
Temperatures</t>
  </si>
  <si>
    <t>1-in-20
Temperatures</t>
  </si>
  <si>
    <t>Private Supply by Sector (GWh)</t>
  </si>
  <si>
    <t>Planning Area Economic and Demographic Assumptions</t>
  </si>
  <si>
    <t>Population
(Thousands)</t>
  </si>
  <si>
    <t>Manufacturing
Output
(Millions 2009$)</t>
  </si>
  <si>
    <t>Last historic year is 2015.</t>
  </si>
  <si>
    <t>Industrial</t>
  </si>
  <si>
    <t>July 2017</t>
  </si>
  <si>
    <t>2015-2028</t>
  </si>
  <si>
    <t>--</t>
  </si>
  <si>
    <t>Total Energy to Serve Load (GWh)</t>
  </si>
  <si>
    <t>Form 1.2:  Total Energy to Serve Load (equals sales plus line losses)</t>
  </si>
  <si>
    <t>Line
Losses</t>
  </si>
  <si>
    <t>Total Energy
to Serve Load</t>
  </si>
  <si>
    <t>* Residential and commercial electric vehicle peak demand included in residential and commercial totals.</t>
  </si>
  <si>
    <t>Total
Demand</t>
  </si>
  <si>
    <t>Other</t>
  </si>
  <si>
    <t>Commercial
Electric
Vehicles*</t>
  </si>
  <si>
    <t>Residential
Electric
Vehicles*</t>
  </si>
  <si>
    <t>Coincident Peak Demand by Sector (MW)</t>
  </si>
  <si>
    <t>California Energy Demand 2018-2028 Preliminary Baseline Forecast - Mid Demand Case</t>
  </si>
  <si>
    <t>Form 1.3:  Coincident Peak Demand by Sector</t>
  </si>
  <si>
    <t>Last historic year is 2016.</t>
  </si>
  <si>
    <t>Load-Modifying Demand Response</t>
  </si>
  <si>
    <t>2016-2028</t>
  </si>
  <si>
    <t>Households (Thousands)</t>
  </si>
  <si>
    <t>Personal Income
(Millions 2016$)</t>
  </si>
  <si>
    <t>Commercial
Floor Space
(Million sq. ft.)</t>
  </si>
  <si>
    <t>Electricity Prices (2016 cents/kWh)</t>
  </si>
  <si>
    <t>Form 1.1 - SMUD Forecast Area</t>
  </si>
  <si>
    <t>Form 1.1b - SMUD Forecast Area</t>
  </si>
  <si>
    <t>Form 1.2 - SMUD Forecast Area</t>
  </si>
  <si>
    <t>Form 1.3 - SMUD Forecast Area</t>
  </si>
  <si>
    <t>Form 1.4 - SMUD Forecast Area</t>
  </si>
  <si>
    <t>Form 1.5 - SMUD Forecast Area</t>
  </si>
  <si>
    <t>Form 1.7a - SMUD Forecast Area</t>
  </si>
  <si>
    <t>Form 2.2 - SMUD Forecast Area</t>
  </si>
  <si>
    <t>Form 2.3 - SMUD Forecast Area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</si>
</sst>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Black]\-#,##0;[Black]0;"/>
    <numFmt numFmtId="169" formatCode="#0.00%;[Black]\-##0.00%;[Black]\-\-;"/>
    <numFmt numFmtId="170" formatCode="##0.00%;[Black]\-##0.00%;[Black]\-\-;"/>
    <numFmt numFmtId="171" formatCode="#,##0.00;[Black]\-#,##0.00;[Black]0;"/>
    <numFmt numFmtId="172" formatCode="#,###.###;[Black]\-#,###.###;[Black]0;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_);_(* \(#,##0.000\);_(* &quot;-&quot;?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horizontal="right" wrapText="1"/>
      <protection/>
    </xf>
    <xf numFmtId="168" fontId="2" fillId="0" borderId="12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171" fontId="2" fillId="0" borderId="12" xfId="0" applyNumberFormat="1" applyFont="1" applyFill="1" applyBorder="1" applyAlignment="1" applyProtection="1">
      <alignment horizontal="right" wrapText="1"/>
      <protection/>
    </xf>
    <xf numFmtId="4" fontId="2" fillId="0" borderId="12" xfId="0" applyNumberFormat="1" applyFont="1" applyFill="1" applyBorder="1" applyAlignment="1" applyProtection="1">
      <alignment horizontal="right" wrapText="1"/>
      <protection/>
    </xf>
    <xf numFmtId="174" fontId="2" fillId="0" borderId="12" xfId="42" applyNumberFormat="1" applyFont="1" applyFill="1" applyBorder="1" applyAlignment="1" applyProtection="1">
      <alignment horizontal="right" wrapText="1"/>
      <protection/>
    </xf>
    <xf numFmtId="17" fontId="2" fillId="0" borderId="0" xfId="0" applyNumberFormat="1" applyFont="1" applyFill="1" applyBorder="1" applyAlignment="1" applyProtection="1" quotePrefix="1">
      <alignment/>
      <protection/>
    </xf>
    <xf numFmtId="10" fontId="0" fillId="0" borderId="0" xfId="0" applyNumberFormat="1" applyAlignment="1">
      <alignment/>
    </xf>
    <xf numFmtId="10" fontId="0" fillId="0" borderId="0" xfId="0" applyNumberFormat="1" applyAlignment="1" quotePrefix="1">
      <alignment horizontal="center"/>
    </xf>
    <xf numFmtId="168" fontId="0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35" fillId="33" borderId="0" xfId="55" applyNumberFormat="1" applyFont="1" applyFill="1" applyBorder="1" applyAlignment="1" applyProtection="1">
      <alignment/>
      <protection/>
    </xf>
    <xf numFmtId="0" fontId="4" fillId="33" borderId="0" xfId="55" applyNumberFormat="1" applyFont="1" applyFill="1" applyBorder="1" applyAlignment="1" applyProtection="1">
      <alignment/>
      <protection/>
    </xf>
    <xf numFmtId="0" fontId="2" fillId="0" borderId="10" xfId="55" applyNumberFormat="1" applyFont="1" applyFill="1" applyBorder="1" applyAlignment="1" applyProtection="1">
      <alignment horizontal="left" wrapText="1"/>
      <protection/>
    </xf>
    <xf numFmtId="0" fontId="2" fillId="33" borderId="0" xfId="55" applyNumberFormat="1" applyFont="1" applyFill="1" applyBorder="1" applyAlignment="1" applyProtection="1">
      <alignment horizontal="left" wrapText="1"/>
      <protection/>
    </xf>
    <xf numFmtId="168" fontId="2" fillId="0" borderId="12" xfId="55" applyNumberFormat="1" applyFont="1" applyFill="1" applyBorder="1" applyAlignment="1" applyProtection="1">
      <alignment horizontal="right" wrapText="1"/>
      <protection/>
    </xf>
    <xf numFmtId="0" fontId="2" fillId="0" borderId="12" xfId="55" applyNumberFormat="1" applyFont="1" applyFill="1" applyBorder="1" applyAlignment="1" applyProtection="1">
      <alignment horizontal="right" wrapText="1"/>
      <protection/>
    </xf>
    <xf numFmtId="0" fontId="2" fillId="34" borderId="11" xfId="55" applyNumberFormat="1" applyFont="1" applyFill="1" applyBorder="1" applyAlignment="1" applyProtection="1">
      <alignment horizontal="center" wrapText="1"/>
      <protection/>
    </xf>
    <xf numFmtId="168" fontId="35" fillId="33" borderId="0" xfId="55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175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wrapText="1"/>
      <protection/>
    </xf>
    <xf numFmtId="168" fontId="2" fillId="0" borderId="0" xfId="0" applyNumberFormat="1" applyFont="1" applyFill="1" applyBorder="1" applyAlignment="1" applyProtection="1">
      <alignment horizontal="right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33" borderId="0" xfId="55" applyNumberFormat="1" applyFont="1" applyFill="1" applyBorder="1" applyAlignment="1" applyProtection="1">
      <alignment horizontal="left" wrapText="1"/>
      <protection/>
    </xf>
    <xf numFmtId="0" fontId="3" fillId="33" borderId="0" xfId="55" applyNumberFormat="1" applyFont="1" applyFill="1" applyBorder="1" applyAlignment="1" applyProtection="1">
      <alignment horizontal="center" wrapText="1"/>
      <protection/>
    </xf>
    <xf numFmtId="0" fontId="2" fillId="33" borderId="0" xfId="55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="80" zoomScaleNormal="80" zoomScalePageLayoutView="0" workbookViewId="0" topLeftCell="A1">
      <selection activeCell="A6" sqref="A6"/>
    </sheetView>
  </sheetViews>
  <sheetFormatPr defaultColWidth="9.140625" defaultRowHeight="15"/>
  <cols>
    <col min="1" max="1" width="107.140625" style="1" bestFit="1" customWidth="1"/>
    <col min="2" max="16384" width="9.140625" style="1" customWidth="1"/>
  </cols>
  <sheetData>
    <row r="1" spans="1:11" ht="15.75">
      <c r="A1" s="29" t="s">
        <v>70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ht="15">
      <c r="A2" s="12" t="s">
        <v>57</v>
      </c>
    </row>
    <row r="3" ht="15">
      <c r="A3" s="2" t="s">
        <v>0</v>
      </c>
    </row>
    <row r="4" ht="15">
      <c r="A4" s="2" t="s">
        <v>1</v>
      </c>
    </row>
    <row r="5" ht="15">
      <c r="A5" s="2" t="s">
        <v>0</v>
      </c>
    </row>
    <row r="6" ht="15">
      <c r="A6" s="2" t="s">
        <v>2</v>
      </c>
    </row>
    <row r="7" ht="15">
      <c r="A7" s="2" t="s">
        <v>3</v>
      </c>
    </row>
    <row r="8" ht="15">
      <c r="A8" s="2" t="s">
        <v>61</v>
      </c>
    </row>
    <row r="9" ht="15">
      <c r="A9" s="2" t="s">
        <v>71</v>
      </c>
    </row>
    <row r="10" ht="15">
      <c r="A10" s="2" t="s">
        <v>4</v>
      </c>
    </row>
    <row r="11" ht="15">
      <c r="A11" s="2" t="s">
        <v>5</v>
      </c>
    </row>
    <row r="12" ht="15">
      <c r="A12" s="2" t="s">
        <v>6</v>
      </c>
    </row>
    <row r="13" ht="15">
      <c r="A13" s="2" t="s">
        <v>7</v>
      </c>
    </row>
    <row r="14" ht="15">
      <c r="A14" s="2" t="s">
        <v>8</v>
      </c>
    </row>
    <row r="15" ht="15">
      <c r="A15" s="3" t="s">
        <v>9</v>
      </c>
    </row>
  </sheetData>
  <sheetProtection/>
  <mergeCells count="1">
    <mergeCell ref="A1:K1"/>
  </mergeCells>
  <printOptions horizontalCentered="1"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5.7109375" style="1" bestFit="1" customWidth="1"/>
    <col min="6" max="16384" width="9.140625" style="1" customWidth="1"/>
  </cols>
  <sheetData>
    <row r="1" spans="1:5" ht="15.75" customHeight="1">
      <c r="A1" s="31" t="s">
        <v>87</v>
      </c>
      <c r="B1" s="31"/>
      <c r="C1" s="31"/>
      <c r="D1" s="31"/>
      <c r="E1" s="31"/>
    </row>
    <row r="2" spans="1:6" ht="15.75" customHeight="1">
      <c r="A2" s="31" t="s">
        <v>70</v>
      </c>
      <c r="B2" s="31"/>
      <c r="C2" s="31"/>
      <c r="D2" s="31"/>
      <c r="E2" s="31"/>
      <c r="F2" s="31"/>
    </row>
    <row r="3" spans="1:5" ht="15.75" customHeight="1">
      <c r="A3" s="31" t="s">
        <v>78</v>
      </c>
      <c r="B3" s="31"/>
      <c r="C3" s="31"/>
      <c r="D3" s="31"/>
      <c r="E3" s="31"/>
    </row>
    <row r="4" ht="13.5" customHeight="1" thickBot="1">
      <c r="A4" s="4"/>
    </row>
    <row r="5" spans="1:5" ht="15.75" thickBot="1">
      <c r="A5" s="5" t="s">
        <v>11</v>
      </c>
      <c r="B5" s="5" t="s">
        <v>12</v>
      </c>
      <c r="C5" s="5" t="s">
        <v>14</v>
      </c>
      <c r="D5" s="5" t="s">
        <v>56</v>
      </c>
      <c r="E5" s="5" t="s">
        <v>18</v>
      </c>
    </row>
    <row r="6" spans="1:5" ht="15.75" thickBot="1">
      <c r="A6" s="6">
        <v>1990</v>
      </c>
      <c r="B6" s="10">
        <v>13.6891010313786</v>
      </c>
      <c r="C6" s="10">
        <v>14.5685114365014</v>
      </c>
      <c r="D6" s="10">
        <v>12.3335540766216</v>
      </c>
      <c r="E6" s="10">
        <v>14.7468391708624</v>
      </c>
    </row>
    <row r="7" spans="1:5" ht="15.75" thickBot="1">
      <c r="A7" s="6">
        <v>1991</v>
      </c>
      <c r="B7" s="10">
        <v>13.2186270694001</v>
      </c>
      <c r="C7" s="10">
        <v>14.1428032087482</v>
      </c>
      <c r="D7" s="10">
        <v>11.9817580598683</v>
      </c>
      <c r="E7" s="10">
        <v>15.2543911715039</v>
      </c>
    </row>
    <row r="8" spans="1:5" ht="15.75" thickBot="1">
      <c r="A8" s="6">
        <v>1992</v>
      </c>
      <c r="B8" s="10">
        <v>12.9406331113524</v>
      </c>
      <c r="C8" s="10">
        <v>13.4089484958112</v>
      </c>
      <c r="D8" s="10">
        <v>11.5964893728568</v>
      </c>
      <c r="E8" s="10">
        <v>15.6281567518234</v>
      </c>
    </row>
    <row r="9" spans="1:5" ht="15.75" thickBot="1">
      <c r="A9" s="6">
        <v>1993</v>
      </c>
      <c r="B9" s="10">
        <v>11.7988124161754</v>
      </c>
      <c r="C9" s="10">
        <v>12.3051006527267</v>
      </c>
      <c r="D9" s="10">
        <v>10.4695213843753</v>
      </c>
      <c r="E9" s="10">
        <v>17.0601270014897</v>
      </c>
    </row>
    <row r="10" spans="1:5" ht="15.75" thickBot="1">
      <c r="A10" s="6">
        <v>1994</v>
      </c>
      <c r="B10" s="10">
        <v>12.082513401448</v>
      </c>
      <c r="C10" s="10">
        <v>12.248951682641</v>
      </c>
      <c r="D10" s="10">
        <v>10.7689673571023</v>
      </c>
      <c r="E10" s="10">
        <v>12.5737421996114</v>
      </c>
    </row>
    <row r="11" spans="1:5" ht="15.75" thickBot="1">
      <c r="A11" s="6">
        <v>1995</v>
      </c>
      <c r="B11" s="10">
        <v>12.0641539138881</v>
      </c>
      <c r="C11" s="10">
        <v>12.2200651605114</v>
      </c>
      <c r="D11" s="10">
        <v>10.5481881599292</v>
      </c>
      <c r="E11" s="10">
        <v>12.4044084324795</v>
      </c>
    </row>
    <row r="12" spans="1:5" ht="15.75" thickBot="1">
      <c r="A12" s="6">
        <v>1996</v>
      </c>
      <c r="B12" s="10">
        <v>12.0574163764003</v>
      </c>
      <c r="C12" s="10">
        <v>11.9874931584501</v>
      </c>
      <c r="D12" s="10">
        <v>10.3167406288871</v>
      </c>
      <c r="E12" s="10">
        <v>11.998788794398</v>
      </c>
    </row>
    <row r="13" spans="1:5" ht="15.75" thickBot="1">
      <c r="A13" s="6">
        <v>1997</v>
      </c>
      <c r="B13" s="10">
        <v>11.9280639275349</v>
      </c>
      <c r="C13" s="10">
        <v>11.765825946928</v>
      </c>
      <c r="D13" s="10">
        <v>10.028666793889</v>
      </c>
      <c r="E13" s="10">
        <v>12.07348139484</v>
      </c>
    </row>
    <row r="14" spans="1:5" ht="15.75" thickBot="1">
      <c r="A14" s="6">
        <v>1998</v>
      </c>
      <c r="B14" s="10">
        <v>12.0487436674991</v>
      </c>
      <c r="C14" s="10">
        <v>11.6590141320548</v>
      </c>
      <c r="D14" s="10">
        <v>9.94859056139215</v>
      </c>
      <c r="E14" s="10">
        <v>11.8872494338294</v>
      </c>
    </row>
    <row r="15" spans="1:5" ht="15.75" thickBot="1">
      <c r="A15" s="6">
        <v>1999</v>
      </c>
      <c r="B15" s="10">
        <v>11.8152400348401</v>
      </c>
      <c r="C15" s="10">
        <v>11.4666534876041</v>
      </c>
      <c r="D15" s="10">
        <v>9.86701704663819</v>
      </c>
      <c r="E15" s="10">
        <v>11.6751141792543</v>
      </c>
    </row>
    <row r="16" spans="1:5" ht="15.75" thickBot="1">
      <c r="A16" s="6">
        <v>2000</v>
      </c>
      <c r="B16" s="10">
        <v>11.6936942666233</v>
      </c>
      <c r="C16" s="10">
        <v>11.2093484673982</v>
      </c>
      <c r="D16" s="10">
        <v>9.7964759202881</v>
      </c>
      <c r="E16" s="10">
        <v>11.5034049235709</v>
      </c>
    </row>
    <row r="17" spans="1:5" ht="15.75" thickBot="1">
      <c r="A17" s="6">
        <v>2001</v>
      </c>
      <c r="B17" s="10">
        <v>12.8155331830049</v>
      </c>
      <c r="C17" s="10">
        <v>12.8347890449747</v>
      </c>
      <c r="D17" s="10">
        <v>11.5204941808475</v>
      </c>
      <c r="E17" s="10">
        <v>12.6662081938166</v>
      </c>
    </row>
    <row r="18" spans="1:5" ht="15.75" thickBot="1">
      <c r="A18" s="6">
        <v>2002</v>
      </c>
      <c r="B18" s="10">
        <v>13.1458080926064</v>
      </c>
      <c r="C18" s="10">
        <v>13.6276782761609</v>
      </c>
      <c r="D18" s="10">
        <v>11.9807602310512</v>
      </c>
      <c r="E18" s="10">
        <v>12.6431293616594</v>
      </c>
    </row>
    <row r="19" spans="1:5" ht="15.75" thickBot="1">
      <c r="A19" s="6">
        <v>2003</v>
      </c>
      <c r="B19" s="10">
        <v>13.0094079078377</v>
      </c>
      <c r="C19" s="10">
        <v>12.9231146122554</v>
      </c>
      <c r="D19" s="10">
        <v>11.6464677802485</v>
      </c>
      <c r="E19" s="10">
        <v>12.4108719956038</v>
      </c>
    </row>
    <row r="20" spans="1:5" ht="15.75" thickBot="1">
      <c r="A20" s="6">
        <v>2004</v>
      </c>
      <c r="B20" s="10">
        <v>12.4121642473044</v>
      </c>
      <c r="C20" s="10">
        <v>12.3873462002139</v>
      </c>
      <c r="D20" s="10">
        <v>11.0836161038703</v>
      </c>
      <c r="E20" s="10">
        <v>11.56822419847</v>
      </c>
    </row>
    <row r="21" spans="1:5" ht="15.75" thickBot="1">
      <c r="A21" s="6">
        <v>2005</v>
      </c>
      <c r="B21" s="10">
        <v>12.6340931646005</v>
      </c>
      <c r="C21" s="10">
        <v>13.0646581337103</v>
      </c>
      <c r="D21" s="10">
        <v>11.0582647391143</v>
      </c>
      <c r="E21" s="10">
        <v>11.8564900395368</v>
      </c>
    </row>
    <row r="22" spans="1:5" ht="15.75" thickBot="1">
      <c r="A22" s="6">
        <v>2006</v>
      </c>
      <c r="B22" s="10">
        <v>12.4709452693308</v>
      </c>
      <c r="C22" s="10">
        <v>13.3401379066955</v>
      </c>
      <c r="D22" s="10">
        <v>11.0037910983776</v>
      </c>
      <c r="E22" s="10">
        <v>11.5170136373781</v>
      </c>
    </row>
    <row r="23" spans="1:5" ht="15.75" thickBot="1">
      <c r="A23" s="6">
        <v>2007</v>
      </c>
      <c r="B23" s="10">
        <v>12.026968416901</v>
      </c>
      <c r="C23" s="10">
        <v>12.5829163778899</v>
      </c>
      <c r="D23" s="10">
        <v>10.6019113203173</v>
      </c>
      <c r="E23" s="10">
        <v>11.1720898208558</v>
      </c>
    </row>
    <row r="24" spans="1:5" ht="15.75" thickBot="1">
      <c r="A24" s="6">
        <v>2008</v>
      </c>
      <c r="B24" s="10">
        <v>12.4892523021099</v>
      </c>
      <c r="C24" s="10">
        <v>13.1618038243378</v>
      </c>
      <c r="D24" s="10">
        <v>11.116877950093</v>
      </c>
      <c r="E24" s="10">
        <v>11.6224536637888</v>
      </c>
    </row>
    <row r="25" spans="1:5" ht="15.75" thickBot="1">
      <c r="A25" s="6">
        <v>2009</v>
      </c>
      <c r="B25" s="10">
        <v>12.3492587484388</v>
      </c>
      <c r="C25" s="10">
        <v>13.1745694240019</v>
      </c>
      <c r="D25" s="10">
        <v>11.1787824228521</v>
      </c>
      <c r="E25" s="10">
        <v>11.6903474758687</v>
      </c>
    </row>
    <row r="26" spans="1:5" ht="15.75" thickBot="1">
      <c r="A26" s="6">
        <v>2010</v>
      </c>
      <c r="B26" s="10">
        <v>13.1306225194893</v>
      </c>
      <c r="C26" s="10">
        <v>14.2718921533032</v>
      </c>
      <c r="D26" s="10">
        <v>12.0693982380347</v>
      </c>
      <c r="E26" s="10">
        <v>12.7498755149827</v>
      </c>
    </row>
    <row r="27" spans="1:5" ht="15.75" thickBot="1">
      <c r="A27" s="6">
        <v>2011</v>
      </c>
      <c r="B27" s="10">
        <v>13.323315303763</v>
      </c>
      <c r="C27" s="10">
        <v>14.6662468076116</v>
      </c>
      <c r="D27" s="10">
        <v>12.2050057701581</v>
      </c>
      <c r="E27" s="10">
        <v>13.0528520505579</v>
      </c>
    </row>
    <row r="28" spans="1:5" ht="15.75" thickBot="1">
      <c r="A28" s="6">
        <v>2012</v>
      </c>
      <c r="B28" s="10">
        <v>13.1262205932592</v>
      </c>
      <c r="C28" s="10">
        <v>14.6441573160874</v>
      </c>
      <c r="D28" s="10">
        <v>11.9044341598591</v>
      </c>
      <c r="E28" s="10">
        <v>12.5833965384506</v>
      </c>
    </row>
    <row r="29" spans="1:5" ht="15.75" thickBot="1">
      <c r="A29" s="6">
        <v>2013</v>
      </c>
      <c r="B29" s="10">
        <v>13.0194084120288</v>
      </c>
      <c r="C29" s="10">
        <v>14.5935253767107</v>
      </c>
      <c r="D29" s="10">
        <v>11.7561397854823</v>
      </c>
      <c r="E29" s="10">
        <v>12.3836871753979</v>
      </c>
    </row>
    <row r="30" spans="1:5" ht="15.75" thickBot="1">
      <c r="A30" s="6">
        <v>2014</v>
      </c>
      <c r="B30" s="10">
        <v>13.2493236014364</v>
      </c>
      <c r="C30" s="10">
        <v>12.8785383851738</v>
      </c>
      <c r="D30" s="10">
        <v>10.199700335634</v>
      </c>
      <c r="E30" s="10">
        <v>12.4322529066762</v>
      </c>
    </row>
    <row r="31" spans="1:5" ht="15.75" thickBot="1">
      <c r="A31" s="6">
        <v>2015</v>
      </c>
      <c r="B31" s="10">
        <v>13.6696406530541</v>
      </c>
      <c r="C31" s="10">
        <v>13.2597410365484</v>
      </c>
      <c r="D31" s="10">
        <v>10.3962765104031</v>
      </c>
      <c r="E31" s="10">
        <v>12.63</v>
      </c>
    </row>
    <row r="32" spans="1:5" ht="15.75" thickBot="1">
      <c r="A32" s="6">
        <v>2016</v>
      </c>
      <c r="B32" s="10">
        <v>13.8295797724926</v>
      </c>
      <c r="C32" s="10">
        <v>13.4148842008199</v>
      </c>
      <c r="D32" s="10">
        <v>10.5179162339858</v>
      </c>
      <c r="E32" s="10">
        <v>12.85</v>
      </c>
    </row>
    <row r="33" spans="1:5" ht="15.75" thickBot="1">
      <c r="A33" s="6">
        <v>2017</v>
      </c>
      <c r="B33" s="10">
        <v>13.9038919281951</v>
      </c>
      <c r="C33" s="10">
        <v>13.486968022589</v>
      </c>
      <c r="D33" s="10">
        <v>10.5744334269667</v>
      </c>
      <c r="E33" s="10">
        <v>12.919048461087558</v>
      </c>
    </row>
    <row r="34" spans="1:5" ht="15.75" thickBot="1">
      <c r="A34" s="6">
        <v>2018</v>
      </c>
      <c r="B34" s="10">
        <v>13.7620459871145</v>
      </c>
      <c r="C34" s="10">
        <v>13.1520940810679</v>
      </c>
      <c r="D34" s="10">
        <v>10.3118761053277</v>
      </c>
      <c r="E34" s="10">
        <v>12.59827564753734</v>
      </c>
    </row>
    <row r="35" spans="1:5" ht="15.75" thickBot="1">
      <c r="A35" s="6">
        <v>2019</v>
      </c>
      <c r="B35" s="10">
        <v>13.3908501549276</v>
      </c>
      <c r="C35" s="10">
        <v>12.9253236357639</v>
      </c>
      <c r="D35" s="10">
        <v>10.1340771387213</v>
      </c>
      <c r="E35" s="10">
        <v>12.381054225530784</v>
      </c>
    </row>
    <row r="36" spans="1:6" ht="15.75" thickBot="1">
      <c r="A36" s="6">
        <v>2020</v>
      </c>
      <c r="B36" s="10">
        <v>13.4901273624698</v>
      </c>
      <c r="C36" s="10">
        <v>12.9222930807356</v>
      </c>
      <c r="D36" s="10">
        <v>10.1317010374106</v>
      </c>
      <c r="E36" s="10">
        <v>12.378151283430538</v>
      </c>
      <c r="F36" s="1" t="s">
        <v>0</v>
      </c>
    </row>
    <row r="37" spans="1:5" ht="15.75" thickBot="1">
      <c r="A37" s="6">
        <v>2021</v>
      </c>
      <c r="B37" s="10">
        <v>13.6683549069885</v>
      </c>
      <c r="C37" s="10">
        <v>12.9936165009531</v>
      </c>
      <c r="D37" s="10">
        <v>10.1876220388997</v>
      </c>
      <c r="E37" s="10">
        <v>12.44647136253642</v>
      </c>
    </row>
    <row r="38" spans="1:5" ht="15.75" thickBot="1">
      <c r="A38" s="6">
        <v>2022</v>
      </c>
      <c r="B38" s="10">
        <v>13.8806875620714</v>
      </c>
      <c r="C38" s="10">
        <v>13.0952874964218</v>
      </c>
      <c r="D38" s="10">
        <v>10.267337003096</v>
      </c>
      <c r="E38" s="10">
        <v>12.543861117991266</v>
      </c>
    </row>
    <row r="39" spans="1:5" ht="15.75" thickBot="1">
      <c r="A39" s="6">
        <v>2023</v>
      </c>
      <c r="B39" s="10">
        <v>14.0658605557875</v>
      </c>
      <c r="C39" s="10">
        <v>13.1692374127041</v>
      </c>
      <c r="D39" s="10">
        <v>10.3253173041798</v>
      </c>
      <c r="E39" s="10">
        <v>12.614697094657386</v>
      </c>
    </row>
    <row r="40" spans="1:5" ht="15.75" thickBot="1">
      <c r="A40" s="6">
        <v>2024</v>
      </c>
      <c r="B40" s="10">
        <v>14.2500753907249</v>
      </c>
      <c r="C40" s="10">
        <v>13.24041941398</v>
      </c>
      <c r="D40" s="10">
        <v>10.3811274263978</v>
      </c>
      <c r="E40" s="10">
        <v>12.682881709798547</v>
      </c>
    </row>
    <row r="41" spans="1:5" ht="15.75" thickBot="1">
      <c r="A41" s="6">
        <v>2025</v>
      </c>
      <c r="B41" s="10">
        <v>14.4275759379323</v>
      </c>
      <c r="C41" s="10">
        <v>13.3035703371611</v>
      </c>
      <c r="D41" s="10">
        <v>10.4306407960381</v>
      </c>
      <c r="E41" s="10">
        <v>12.743373425621686</v>
      </c>
    </row>
    <row r="42" spans="1:5" ht="15.75" thickBot="1">
      <c r="A42" s="6">
        <v>2026</v>
      </c>
      <c r="B42" s="10">
        <v>14.5988089658813</v>
      </c>
      <c r="C42" s="10">
        <v>13.3592638612685</v>
      </c>
      <c r="D42" s="10">
        <v>10.4743072051228</v>
      </c>
      <c r="E42" s="10">
        <v>12.796721764233217</v>
      </c>
    </row>
    <row r="43" spans="1:5" ht="15.75" thickBot="1">
      <c r="A43" s="6">
        <v>2027</v>
      </c>
      <c r="B43" s="10">
        <v>14.7711859703575</v>
      </c>
      <c r="C43" s="10">
        <v>13.4143838376216</v>
      </c>
      <c r="D43" s="10">
        <v>10.517523925105</v>
      </c>
      <c r="E43" s="10">
        <v>12.849520706477769</v>
      </c>
    </row>
    <row r="44" spans="1:5" ht="15.75" thickBot="1">
      <c r="A44" s="6">
        <v>2028</v>
      </c>
      <c r="B44" s="10">
        <v>14.9421787725631</v>
      </c>
      <c r="C44" s="10">
        <v>13.4666493546237</v>
      </c>
      <c r="D44" s="10">
        <v>10.5585026112811</v>
      </c>
      <c r="E44" s="10">
        <v>12.899585387128237</v>
      </c>
    </row>
    <row r="45" spans="1:5" ht="15">
      <c r="A45" s="32" t="s">
        <v>0</v>
      </c>
      <c r="B45" s="32"/>
      <c r="C45" s="32"/>
      <c r="D45" s="32"/>
      <c r="E45" s="32"/>
    </row>
    <row r="46" spans="1:5" ht="13.5" customHeight="1">
      <c r="A46" s="32" t="s">
        <v>55</v>
      </c>
      <c r="B46" s="32"/>
      <c r="C46" s="32"/>
      <c r="D46" s="32"/>
      <c r="E46" s="32"/>
    </row>
    <row r="47" ht="13.5" customHeight="1">
      <c r="A47" s="4"/>
    </row>
    <row r="48" spans="1:5" ht="15.75">
      <c r="A48" s="30" t="s">
        <v>24</v>
      </c>
      <c r="B48" s="30"/>
      <c r="C48" s="30"/>
      <c r="D48" s="30"/>
      <c r="E48" s="30"/>
    </row>
    <row r="49" spans="1:5" ht="15">
      <c r="A49" s="8" t="s">
        <v>25</v>
      </c>
      <c r="B49" s="13">
        <f>EXP((LN(B16/B6)/10))-1</f>
        <v>-0.015631561471189492</v>
      </c>
      <c r="C49" s="13">
        <f>EXP((LN(C16/C6)/10))-1</f>
        <v>-0.025870895587176812</v>
      </c>
      <c r="D49" s="13">
        <f>EXP((LN(D16/D6)/10))-1</f>
        <v>-0.02276691192671021</v>
      </c>
      <c r="E49" s="13">
        <f>EXP((LN(E16/E6)/10))-1</f>
        <v>-0.024532630443775294</v>
      </c>
    </row>
    <row r="50" spans="1:5" ht="15">
      <c r="A50" s="8" t="s">
        <v>26</v>
      </c>
      <c r="B50" s="13">
        <f>EXP((LN(B32/B16)/16))-1</f>
        <v>0.010540161179775076</v>
      </c>
      <c r="C50" s="13">
        <f>EXP((LN(C32/C16)/16))-1</f>
        <v>0.011289294575352882</v>
      </c>
      <c r="D50" s="13">
        <f>EXP((LN(D32/D16)/16))-1</f>
        <v>0.004450963118712181</v>
      </c>
      <c r="E50" s="13">
        <f>EXP((LN(E32/E16)/16))-1</f>
        <v>0.006942786384117383</v>
      </c>
    </row>
    <row r="51" spans="1:5" ht="15">
      <c r="A51" s="8" t="s">
        <v>27</v>
      </c>
      <c r="B51" s="13">
        <f>EXP((LN(B36/B31)/5))-1</f>
        <v>-0.002640358445170854</v>
      </c>
      <c r="C51" s="13">
        <f>EXP((LN(C36/C31)/5))-1</f>
        <v>-0.00514243005314341</v>
      </c>
      <c r="D51" s="13">
        <f>EXP((LN(D36/D31)/5))-1</f>
        <v>-0.0051424300531474065</v>
      </c>
      <c r="E51" s="13">
        <f>EXP((LN(E36/E31)/5))-1</f>
        <v>-0.004020299104094405</v>
      </c>
    </row>
    <row r="52" spans="1:5" ht="15">
      <c r="A52" s="8" t="s">
        <v>28</v>
      </c>
      <c r="B52" s="13">
        <f>EXP((LN(B44/B31)/13))-1</f>
        <v>0.006870466474516501</v>
      </c>
      <c r="C52" s="13">
        <f>EXP((LN(C44/C31)/13))-1</f>
        <v>0.0011917677341723998</v>
      </c>
      <c r="D52" s="13">
        <f>EXP((LN(D44/D31)/13))-1</f>
        <v>0.0011917677341712896</v>
      </c>
      <c r="E52" s="13">
        <f>EXP((LN(E44/E31)/13))-1</f>
        <v>0.0016259538130192208</v>
      </c>
    </row>
    <row r="53" ht="13.5" customHeight="1">
      <c r="A53" s="4"/>
    </row>
  </sheetData>
  <sheetProtection/>
  <mergeCells count="6">
    <mergeCell ref="A48:E48"/>
    <mergeCell ref="A45:E45"/>
    <mergeCell ref="A46:E46"/>
    <mergeCell ref="A2:F2"/>
    <mergeCell ref="A1:E1"/>
    <mergeCell ref="A3:E3"/>
  </mergeCells>
  <printOptions horizontalCentered="1"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2" width="14.28125" style="1" bestFit="1" customWidth="1"/>
    <col min="3" max="3" width="22.8515625" style="1" bestFit="1" customWidth="1"/>
    <col min="4" max="4" width="14.28125" style="1" bestFit="1" customWidth="1"/>
    <col min="5" max="5" width="22.8515625" style="1" bestFit="1" customWidth="1"/>
    <col min="6" max="6" width="17.140625" style="1" bestFit="1" customWidth="1"/>
    <col min="7" max="8" width="14.28125" style="1" bestFit="1" customWidth="1"/>
    <col min="9" max="9" width="11.421875" style="1" bestFit="1" customWidth="1"/>
    <col min="10" max="10" width="14.28125" style="1" bestFit="1" customWidth="1"/>
    <col min="11" max="11" width="17.140625" style="1" bestFit="1" customWidth="1"/>
    <col min="12" max="16384" width="9.140625" style="1" customWidth="1"/>
  </cols>
  <sheetData>
    <row r="1" spans="1:11" ht="15.75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 customHeight="1">
      <c r="A2" s="31" t="s">
        <v>70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 customHeight="1">
      <c r="A3" s="31" t="s">
        <v>10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ht="13.5" customHeight="1" thickBot="1">
      <c r="A4" s="4"/>
    </row>
    <row r="5" spans="1:11" ht="27" thickBot="1">
      <c r="A5" s="5" t="s">
        <v>11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21</v>
      </c>
    </row>
    <row r="6" spans="1:12" ht="15.75" thickBot="1">
      <c r="A6" s="6">
        <v>1990</v>
      </c>
      <c r="B6" s="7">
        <v>3610.5625650000006</v>
      </c>
      <c r="C6" s="7">
        <v>0</v>
      </c>
      <c r="D6" s="7">
        <v>3138.0454843939524</v>
      </c>
      <c r="E6" s="7">
        <v>0</v>
      </c>
      <c r="F6" s="7">
        <v>721.4771771333552</v>
      </c>
      <c r="G6" s="7">
        <v>124.168349</v>
      </c>
      <c r="H6" s="7">
        <v>107.497934</v>
      </c>
      <c r="I6" s="7">
        <v>589.1059644726909</v>
      </c>
      <c r="J6" s="7">
        <v>66.836429</v>
      </c>
      <c r="K6" s="7">
        <v>8357.693903</v>
      </c>
      <c r="L6" s="15"/>
    </row>
    <row r="7" spans="1:11" ht="15.75" thickBot="1">
      <c r="A7" s="6">
        <v>1991</v>
      </c>
      <c r="B7" s="7">
        <v>3602.899792</v>
      </c>
      <c r="C7" s="7">
        <v>0</v>
      </c>
      <c r="D7" s="7">
        <v>3083.282185160403</v>
      </c>
      <c r="E7" s="7">
        <v>0</v>
      </c>
      <c r="F7" s="7">
        <v>721.1715551146349</v>
      </c>
      <c r="G7" s="7">
        <v>133.060323</v>
      </c>
      <c r="H7" s="7">
        <v>120.17603199999999</v>
      </c>
      <c r="I7" s="7">
        <v>620.2925427249603</v>
      </c>
      <c r="J7" s="7">
        <v>68.424576</v>
      </c>
      <c r="K7" s="7">
        <v>8349.307006</v>
      </c>
    </row>
    <row r="8" spans="1:11" ht="15.75" thickBot="1">
      <c r="A8" s="6">
        <v>1992</v>
      </c>
      <c r="B8" s="7">
        <v>3620.3070714898126</v>
      </c>
      <c r="C8" s="7">
        <v>0</v>
      </c>
      <c r="D8" s="7">
        <v>3195.266741235677</v>
      </c>
      <c r="E8" s="7">
        <v>0</v>
      </c>
      <c r="F8" s="7">
        <v>745.1813543739785</v>
      </c>
      <c r="G8" s="7">
        <v>102.42993048184249</v>
      </c>
      <c r="H8" s="7">
        <v>130.8173698052792</v>
      </c>
      <c r="I8" s="7">
        <v>609.0260900201827</v>
      </c>
      <c r="J8" s="7">
        <v>68.18701422593857</v>
      </c>
      <c r="K8" s="7">
        <v>8471.21557163271</v>
      </c>
    </row>
    <row r="9" spans="1:11" ht="15.75" thickBot="1">
      <c r="A9" s="6">
        <v>1993</v>
      </c>
      <c r="B9" s="7">
        <v>3635.721563716258</v>
      </c>
      <c r="C9" s="7">
        <v>0</v>
      </c>
      <c r="D9" s="7">
        <v>3224.8819176729576</v>
      </c>
      <c r="E9" s="7">
        <v>0</v>
      </c>
      <c r="F9" s="7">
        <v>736.5619754967599</v>
      </c>
      <c r="G9" s="7">
        <v>99.81289562850966</v>
      </c>
      <c r="H9" s="7">
        <v>134.6938228536787</v>
      </c>
      <c r="I9" s="7">
        <v>548.5806986755028</v>
      </c>
      <c r="J9" s="7">
        <v>67.9880050105258</v>
      </c>
      <c r="K9" s="7">
        <v>8448.240879054192</v>
      </c>
    </row>
    <row r="10" spans="1:11" ht="15.75" thickBot="1">
      <c r="A10" s="6">
        <v>1994</v>
      </c>
      <c r="B10" s="7">
        <v>3680.518052849092</v>
      </c>
      <c r="C10" s="7">
        <v>0</v>
      </c>
      <c r="D10" s="7">
        <v>3222.7727556060718</v>
      </c>
      <c r="E10" s="7">
        <v>0</v>
      </c>
      <c r="F10" s="7">
        <v>730.5172836154845</v>
      </c>
      <c r="G10" s="7">
        <v>110.92324596594543</v>
      </c>
      <c r="H10" s="7">
        <v>146.6278782037323</v>
      </c>
      <c r="I10" s="7">
        <v>497.1776978289086</v>
      </c>
      <c r="J10" s="7">
        <v>71.53592876107288</v>
      </c>
      <c r="K10" s="7">
        <v>8460.072842830306</v>
      </c>
    </row>
    <row r="11" spans="1:11" ht="15.75" thickBot="1">
      <c r="A11" s="6">
        <v>1995</v>
      </c>
      <c r="B11" s="7">
        <v>3568.144470877518</v>
      </c>
      <c r="C11" s="7">
        <v>0</v>
      </c>
      <c r="D11" s="7">
        <v>3294.8660276306077</v>
      </c>
      <c r="E11" s="7">
        <v>0</v>
      </c>
      <c r="F11" s="7">
        <v>724.5184406884591</v>
      </c>
      <c r="G11" s="7">
        <v>112.94332162146974</v>
      </c>
      <c r="H11" s="7">
        <v>141.2088298423373</v>
      </c>
      <c r="I11" s="7">
        <v>546.0818277667712</v>
      </c>
      <c r="J11" s="7">
        <v>72.99331783123166</v>
      </c>
      <c r="K11" s="7">
        <v>8460.756236258394</v>
      </c>
    </row>
    <row r="12" spans="1:11" ht="15.75" thickBot="1">
      <c r="A12" s="6">
        <v>1996</v>
      </c>
      <c r="B12" s="7">
        <v>3852.396041968535</v>
      </c>
      <c r="C12" s="7">
        <v>0</v>
      </c>
      <c r="D12" s="7">
        <v>3370.4361064464756</v>
      </c>
      <c r="E12" s="7">
        <v>0</v>
      </c>
      <c r="F12" s="7">
        <v>774.1478471829424</v>
      </c>
      <c r="G12" s="7">
        <v>116.46626790166556</v>
      </c>
      <c r="H12" s="7">
        <v>151.8830379786766</v>
      </c>
      <c r="I12" s="7">
        <v>551.2006473477272</v>
      </c>
      <c r="J12" s="7">
        <v>75.3678577357617</v>
      </c>
      <c r="K12" s="7">
        <v>8891.897806561785</v>
      </c>
    </row>
    <row r="13" spans="1:11" ht="15.75" thickBot="1">
      <c r="A13" s="6">
        <v>1997</v>
      </c>
      <c r="B13" s="7">
        <v>3824.684627027938</v>
      </c>
      <c r="C13" s="7">
        <v>0</v>
      </c>
      <c r="D13" s="7">
        <v>3456.54982337782</v>
      </c>
      <c r="E13" s="7">
        <v>0</v>
      </c>
      <c r="F13" s="7">
        <v>769.663239743737</v>
      </c>
      <c r="G13" s="7">
        <v>119.08565114564281</v>
      </c>
      <c r="H13" s="7">
        <v>163.7559302431093</v>
      </c>
      <c r="I13" s="7">
        <v>570.6674916544067</v>
      </c>
      <c r="J13" s="7">
        <v>74.83632690047243</v>
      </c>
      <c r="K13" s="7">
        <v>8979.243090093127</v>
      </c>
    </row>
    <row r="14" spans="1:11" ht="15.75" thickBot="1">
      <c r="A14" s="6">
        <v>1998</v>
      </c>
      <c r="B14" s="7">
        <v>3970.394524003855</v>
      </c>
      <c r="C14" s="7">
        <v>0</v>
      </c>
      <c r="D14" s="7">
        <v>3443.1459964727237</v>
      </c>
      <c r="E14" s="7">
        <v>0</v>
      </c>
      <c r="F14" s="7">
        <v>828.6204985065003</v>
      </c>
      <c r="G14" s="7">
        <v>137.65453916308815</v>
      </c>
      <c r="H14" s="7">
        <v>122.0439203632784</v>
      </c>
      <c r="I14" s="7">
        <v>564.8096982664462</v>
      </c>
      <c r="J14" s="7">
        <v>75.37956990362576</v>
      </c>
      <c r="K14" s="7">
        <v>9142.048746679518</v>
      </c>
    </row>
    <row r="15" spans="1:11" ht="15.75" thickBot="1">
      <c r="A15" s="6">
        <v>1999</v>
      </c>
      <c r="B15" s="7">
        <v>3945.429208668374</v>
      </c>
      <c r="C15" s="7">
        <v>0</v>
      </c>
      <c r="D15" s="7">
        <v>3540.7174058749747</v>
      </c>
      <c r="E15" s="7">
        <v>0</v>
      </c>
      <c r="F15" s="7">
        <v>845.7442870383645</v>
      </c>
      <c r="G15" s="7">
        <v>164.4992684176472</v>
      </c>
      <c r="H15" s="7">
        <v>161.61664593733462</v>
      </c>
      <c r="I15" s="7">
        <v>551.1043909493612</v>
      </c>
      <c r="J15" s="7">
        <v>79.59048867518956</v>
      </c>
      <c r="K15" s="7">
        <v>9288.701695561245</v>
      </c>
    </row>
    <row r="16" spans="1:11" ht="15.75" thickBot="1">
      <c r="A16" s="6">
        <v>2000</v>
      </c>
      <c r="B16" s="7">
        <v>4127.766466227997</v>
      </c>
      <c r="C16" s="7">
        <v>0</v>
      </c>
      <c r="D16" s="7">
        <v>3669.2815152136186</v>
      </c>
      <c r="E16" s="7">
        <v>0</v>
      </c>
      <c r="F16" s="7">
        <v>857.9713927018694</v>
      </c>
      <c r="G16" s="7">
        <v>170.6135184284633</v>
      </c>
      <c r="H16" s="7">
        <v>150.3254454274093</v>
      </c>
      <c r="I16" s="7">
        <v>532.8320840839691</v>
      </c>
      <c r="J16" s="7">
        <v>73.969877</v>
      </c>
      <c r="K16" s="7">
        <v>9582.760299083326</v>
      </c>
    </row>
    <row r="17" spans="1:11" ht="15.75" thickBot="1">
      <c r="A17" s="6">
        <v>2001</v>
      </c>
      <c r="B17" s="7">
        <v>4021.38260325568</v>
      </c>
      <c r="C17" s="7">
        <v>0</v>
      </c>
      <c r="D17" s="7">
        <v>3755.461193264887</v>
      </c>
      <c r="E17" s="7">
        <v>0</v>
      </c>
      <c r="F17" s="7">
        <v>784.8461194076762</v>
      </c>
      <c r="G17" s="7">
        <v>155.73852841756877</v>
      </c>
      <c r="H17" s="7">
        <v>155.0120762339774</v>
      </c>
      <c r="I17" s="7">
        <v>465.4635535158093</v>
      </c>
      <c r="J17" s="7">
        <v>73.973375</v>
      </c>
      <c r="K17" s="7">
        <v>9411.877449095597</v>
      </c>
    </row>
    <row r="18" spans="1:11" ht="15.75" thickBot="1">
      <c r="A18" s="6">
        <v>2002</v>
      </c>
      <c r="B18" s="7">
        <v>4089.946670817715</v>
      </c>
      <c r="C18" s="7">
        <v>0</v>
      </c>
      <c r="D18" s="7">
        <v>3773.5956321060626</v>
      </c>
      <c r="E18" s="7">
        <v>0</v>
      </c>
      <c r="F18" s="7">
        <v>793.4485864300283</v>
      </c>
      <c r="G18" s="7">
        <v>148.1223755834553</v>
      </c>
      <c r="H18" s="7">
        <v>165.050938623752</v>
      </c>
      <c r="I18" s="7">
        <v>449.5303894980383</v>
      </c>
      <c r="J18" s="7">
        <v>74.327797</v>
      </c>
      <c r="K18" s="7">
        <v>9494.022390059052</v>
      </c>
    </row>
    <row r="19" spans="1:11" ht="15.75" thickBot="1">
      <c r="A19" s="6">
        <v>2003</v>
      </c>
      <c r="B19" s="7">
        <v>4364.675164840569</v>
      </c>
      <c r="C19" s="7">
        <v>0</v>
      </c>
      <c r="D19" s="7">
        <v>3953.071031300052</v>
      </c>
      <c r="E19" s="7">
        <v>0</v>
      </c>
      <c r="F19" s="7">
        <v>785.0584670836735</v>
      </c>
      <c r="G19" s="7">
        <v>125.85651898304592</v>
      </c>
      <c r="H19" s="7">
        <v>182.5855448512231</v>
      </c>
      <c r="I19" s="7">
        <v>479.28328135035605</v>
      </c>
      <c r="J19" s="7">
        <v>74.54381500000001</v>
      </c>
      <c r="K19" s="7">
        <v>9965.073823408919</v>
      </c>
    </row>
    <row r="20" spans="1:11" ht="15.75" thickBot="1">
      <c r="A20" s="6">
        <v>2004</v>
      </c>
      <c r="B20" s="7">
        <v>4407.735436174576</v>
      </c>
      <c r="C20" s="7">
        <v>0</v>
      </c>
      <c r="D20" s="7">
        <v>4138.568636615026</v>
      </c>
      <c r="E20" s="7">
        <v>0</v>
      </c>
      <c r="F20" s="7">
        <v>784.4312503998018</v>
      </c>
      <c r="G20" s="7">
        <v>131.3101465750483</v>
      </c>
      <c r="H20" s="7">
        <v>192.627449391911</v>
      </c>
      <c r="I20" s="7">
        <v>489.0366914713719</v>
      </c>
      <c r="J20" s="7">
        <v>74.665384</v>
      </c>
      <c r="K20" s="7">
        <v>10218.374994627733</v>
      </c>
    </row>
    <row r="21" spans="1:11" ht="15.75" thickBot="1">
      <c r="A21" s="6">
        <v>2005</v>
      </c>
      <c r="B21" s="7">
        <v>4561.105049240001</v>
      </c>
      <c r="C21" s="7">
        <v>0</v>
      </c>
      <c r="D21" s="7">
        <v>4383.763782688532</v>
      </c>
      <c r="E21" s="7">
        <v>0</v>
      </c>
      <c r="F21" s="7">
        <v>792.4223355145472</v>
      </c>
      <c r="G21" s="7">
        <v>129.83560710432224</v>
      </c>
      <c r="H21" s="7">
        <v>179.2644284652108</v>
      </c>
      <c r="I21" s="7">
        <v>497.0370768530404</v>
      </c>
      <c r="J21" s="7">
        <v>75.430105</v>
      </c>
      <c r="K21" s="7">
        <v>10618.858384865653</v>
      </c>
    </row>
    <row r="22" spans="1:11" ht="15.75" thickBot="1">
      <c r="A22" s="6">
        <v>2006</v>
      </c>
      <c r="B22" s="7">
        <v>4746.591738779335</v>
      </c>
      <c r="C22" s="7">
        <v>0</v>
      </c>
      <c r="D22" s="7">
        <v>4399.445067350407</v>
      </c>
      <c r="E22" s="7">
        <v>0</v>
      </c>
      <c r="F22" s="7">
        <v>870.5528274315222</v>
      </c>
      <c r="G22" s="7">
        <v>130.35067039864535</v>
      </c>
      <c r="H22" s="7">
        <v>186.6619171591222</v>
      </c>
      <c r="I22" s="7">
        <v>499.3223631835415</v>
      </c>
      <c r="J22" s="7">
        <v>75.79129300000001</v>
      </c>
      <c r="K22" s="7">
        <v>10908.715877302573</v>
      </c>
    </row>
    <row r="23" spans="1:11" ht="15.75" thickBot="1">
      <c r="A23" s="6">
        <v>2007</v>
      </c>
      <c r="B23" s="7">
        <v>4635.33911547025</v>
      </c>
      <c r="C23" s="7">
        <v>0</v>
      </c>
      <c r="D23" s="7">
        <v>4420.442363061563</v>
      </c>
      <c r="E23" s="7">
        <v>0</v>
      </c>
      <c r="F23" s="7">
        <v>921.6936681505387</v>
      </c>
      <c r="G23" s="7">
        <v>136.65497025213642</v>
      </c>
      <c r="H23" s="7">
        <v>209.6261403291631</v>
      </c>
      <c r="I23" s="7">
        <v>530.3375858620077</v>
      </c>
      <c r="J23" s="7">
        <v>76.342818</v>
      </c>
      <c r="K23" s="7">
        <v>10930.436661125657</v>
      </c>
    </row>
    <row r="24" spans="1:11" ht="15.75" thickBot="1">
      <c r="A24" s="6">
        <v>2008</v>
      </c>
      <c r="B24" s="7">
        <v>4696.529470502333</v>
      </c>
      <c r="C24" s="7">
        <v>0</v>
      </c>
      <c r="D24" s="7">
        <v>4500.681268900164</v>
      </c>
      <c r="E24" s="7">
        <v>0</v>
      </c>
      <c r="F24" s="7">
        <v>823.937411244814</v>
      </c>
      <c r="G24" s="7">
        <v>129.880069195314</v>
      </c>
      <c r="H24" s="7">
        <v>205.8896922896348</v>
      </c>
      <c r="I24" s="7">
        <v>543.994173006406</v>
      </c>
      <c r="J24" s="7">
        <v>78.460166</v>
      </c>
      <c r="K24" s="7">
        <v>10979.372251138666</v>
      </c>
    </row>
    <row r="25" spans="1:11" ht="15.75" thickBot="1">
      <c r="A25" s="6">
        <v>2009</v>
      </c>
      <c r="B25" s="7">
        <v>4718.229228565031</v>
      </c>
      <c r="C25" s="7">
        <v>0</v>
      </c>
      <c r="D25" s="7">
        <v>4398.552085330958</v>
      </c>
      <c r="E25" s="7">
        <v>0</v>
      </c>
      <c r="F25" s="7">
        <v>766.9639491609964</v>
      </c>
      <c r="G25" s="7">
        <v>121.14142666269503</v>
      </c>
      <c r="H25" s="7">
        <v>191.48076737220646</v>
      </c>
      <c r="I25" s="7">
        <v>510.5629847768593</v>
      </c>
      <c r="J25" s="7">
        <v>79.46755000000002</v>
      </c>
      <c r="K25" s="7">
        <v>10786.397991868747</v>
      </c>
    </row>
    <row r="26" spans="1:11" ht="15.75" thickBot="1">
      <c r="A26" s="6">
        <v>2010</v>
      </c>
      <c r="B26" s="7">
        <v>4520.367535817027</v>
      </c>
      <c r="C26" s="7">
        <v>0</v>
      </c>
      <c r="D26" s="7">
        <v>4192.2981668773855</v>
      </c>
      <c r="E26" s="7">
        <v>0</v>
      </c>
      <c r="F26" s="7">
        <v>848.3656910521074</v>
      </c>
      <c r="G26" s="7">
        <v>119.3793822496077</v>
      </c>
      <c r="H26" s="7">
        <v>184.71007170502332</v>
      </c>
      <c r="I26" s="7">
        <v>500.344554662955</v>
      </c>
      <c r="J26" s="7">
        <v>79.21298399999999</v>
      </c>
      <c r="K26" s="7">
        <v>10444.678386364105</v>
      </c>
    </row>
    <row r="27" spans="1:11" ht="15.75" thickBot="1">
      <c r="A27" s="6">
        <v>2011</v>
      </c>
      <c r="B27" s="7">
        <v>4626.710986413064</v>
      </c>
      <c r="C27" s="7">
        <v>0</v>
      </c>
      <c r="D27" s="7">
        <v>4178.695141906163</v>
      </c>
      <c r="E27" s="7">
        <v>0</v>
      </c>
      <c r="F27" s="7">
        <v>853.8030110780021</v>
      </c>
      <c r="G27" s="7">
        <v>117.98562070562905</v>
      </c>
      <c r="H27" s="7">
        <v>189.6483691672753</v>
      </c>
      <c r="I27" s="7">
        <v>492.9499603415566</v>
      </c>
      <c r="J27" s="7">
        <v>76.69249400000002</v>
      </c>
      <c r="K27" s="7">
        <v>10536.485583611693</v>
      </c>
    </row>
    <row r="28" spans="1:11" ht="15.75" thickBot="1">
      <c r="A28" s="6">
        <v>2012</v>
      </c>
      <c r="B28" s="7">
        <v>4679.021024073079</v>
      </c>
      <c r="C28" s="7">
        <v>0</v>
      </c>
      <c r="D28" s="7">
        <v>4218.792600979027</v>
      </c>
      <c r="E28" s="7">
        <v>0</v>
      </c>
      <c r="F28" s="7">
        <v>823.7925535207228</v>
      </c>
      <c r="G28" s="7">
        <v>117.88414422276773</v>
      </c>
      <c r="H28" s="7">
        <v>208.60716382921257</v>
      </c>
      <c r="I28" s="7">
        <v>497.70079048657993</v>
      </c>
      <c r="J28" s="7">
        <v>77.704482</v>
      </c>
      <c r="K28" s="7">
        <v>10623.502759111389</v>
      </c>
    </row>
    <row r="29" spans="1:11" ht="15.75" thickBot="1">
      <c r="A29" s="6">
        <v>2013</v>
      </c>
      <c r="B29" s="7">
        <v>4681.356749197651</v>
      </c>
      <c r="C29" s="7">
        <v>0</v>
      </c>
      <c r="D29" s="7">
        <v>4265.3961095653685</v>
      </c>
      <c r="E29" s="7">
        <v>0</v>
      </c>
      <c r="F29" s="7">
        <v>776.343770596656</v>
      </c>
      <c r="G29" s="7">
        <v>123.61076706514021</v>
      </c>
      <c r="H29" s="7">
        <v>217.7805808348005</v>
      </c>
      <c r="I29" s="7">
        <v>483.29575284003334</v>
      </c>
      <c r="J29" s="7">
        <v>70.27827599999999</v>
      </c>
      <c r="K29" s="7">
        <v>10618.062006099648</v>
      </c>
    </row>
    <row r="30" spans="1:11" ht="15.75" thickBot="1">
      <c r="A30" s="6">
        <v>2014</v>
      </c>
      <c r="B30" s="7">
        <v>4720.874002749065</v>
      </c>
      <c r="C30" s="7">
        <v>0</v>
      </c>
      <c r="D30" s="7">
        <v>4314.408594968847</v>
      </c>
      <c r="E30" s="7">
        <v>0</v>
      </c>
      <c r="F30" s="7">
        <v>791.8971464973507</v>
      </c>
      <c r="G30" s="7">
        <v>132.62328872233238</v>
      </c>
      <c r="H30" s="7">
        <v>222.50545496697802</v>
      </c>
      <c r="I30" s="7">
        <v>479.49590107490866</v>
      </c>
      <c r="J30" s="7">
        <v>78.43848799999999</v>
      </c>
      <c r="K30" s="7">
        <v>10740.24287697948</v>
      </c>
    </row>
    <row r="31" spans="1:11" ht="15.75" thickBot="1">
      <c r="A31" s="6">
        <v>2015</v>
      </c>
      <c r="B31" s="7">
        <v>4723.501986344979</v>
      </c>
      <c r="C31" s="7">
        <v>13.479555937128689</v>
      </c>
      <c r="D31" s="7">
        <v>4294.9740088059025</v>
      </c>
      <c r="E31" s="7">
        <v>1.8193793113961614</v>
      </c>
      <c r="F31" s="7">
        <v>804.8276233447425</v>
      </c>
      <c r="G31" s="7">
        <v>132.05295564116128</v>
      </c>
      <c r="H31" s="7">
        <v>222.9880917251279</v>
      </c>
      <c r="I31" s="7">
        <v>462.9206312876334</v>
      </c>
      <c r="J31" s="7">
        <v>64.99052499999982</v>
      </c>
      <c r="K31" s="7">
        <v>10706.255822149546</v>
      </c>
    </row>
    <row r="32" spans="1:11" ht="15.75" thickBot="1">
      <c r="A32" s="6">
        <v>2016</v>
      </c>
      <c r="B32" s="7">
        <v>4776.952824575002</v>
      </c>
      <c r="C32" s="7">
        <v>22.139343047989964</v>
      </c>
      <c r="D32" s="7">
        <v>4179.909761615756</v>
      </c>
      <c r="E32" s="7">
        <v>3.598324167041356</v>
      </c>
      <c r="F32" s="7">
        <v>792.3537827826483</v>
      </c>
      <c r="G32" s="7">
        <v>134.5114982288064</v>
      </c>
      <c r="H32" s="7">
        <v>215.13026492527354</v>
      </c>
      <c r="I32" s="7">
        <v>468.97584011542676</v>
      </c>
      <c r="J32" s="7">
        <v>64.99052499999982</v>
      </c>
      <c r="K32" s="7">
        <v>10632.824497242913</v>
      </c>
    </row>
    <row r="33" spans="1:11" ht="15.75" thickBot="1">
      <c r="A33" s="6">
        <v>2017</v>
      </c>
      <c r="B33" s="7">
        <v>4797.071069122337</v>
      </c>
      <c r="C33" s="7">
        <v>28.62693899395282</v>
      </c>
      <c r="D33" s="7">
        <v>4141.246363408675</v>
      </c>
      <c r="E33" s="7">
        <v>6.034672255362068</v>
      </c>
      <c r="F33" s="7">
        <v>788.2244526799623</v>
      </c>
      <c r="G33" s="7">
        <v>135.6725838347383</v>
      </c>
      <c r="H33" s="7">
        <v>220.22880848786627</v>
      </c>
      <c r="I33" s="7">
        <v>471.3171890488958</v>
      </c>
      <c r="J33" s="7">
        <v>64.99052499999982</v>
      </c>
      <c r="K33" s="7">
        <v>10618.750991582474</v>
      </c>
    </row>
    <row r="34" spans="1:11" ht="15.75" thickBot="1">
      <c r="A34" s="6">
        <v>2018</v>
      </c>
      <c r="B34" s="7">
        <v>4873.521069203763</v>
      </c>
      <c r="C34" s="7">
        <v>34.90311368446548</v>
      </c>
      <c r="D34" s="7">
        <v>4223.032118887981</v>
      </c>
      <c r="E34" s="7">
        <v>8.721522273043432</v>
      </c>
      <c r="F34" s="7">
        <v>794.6749582561594</v>
      </c>
      <c r="G34" s="7">
        <v>136.96971724218133</v>
      </c>
      <c r="H34" s="7">
        <v>223.00095441393634</v>
      </c>
      <c r="I34" s="7">
        <v>474.0724783710457</v>
      </c>
      <c r="J34" s="7">
        <v>64.99052499999982</v>
      </c>
      <c r="K34" s="7">
        <v>10790.261821375065</v>
      </c>
    </row>
    <row r="35" spans="1:11" ht="15.75" thickBot="1">
      <c r="A35" s="6">
        <v>2019</v>
      </c>
      <c r="B35" s="7">
        <v>4956.731739970115</v>
      </c>
      <c r="C35" s="7">
        <v>42.321665053105676</v>
      </c>
      <c r="D35" s="7">
        <v>4308.3138276383115</v>
      </c>
      <c r="E35" s="7">
        <v>12.383296052841246</v>
      </c>
      <c r="F35" s="7">
        <v>798.6455442037487</v>
      </c>
      <c r="G35" s="7">
        <v>137.95654572251314</v>
      </c>
      <c r="H35" s="7">
        <v>225.81339470975706</v>
      </c>
      <c r="I35" s="7">
        <v>476.78179047909754</v>
      </c>
      <c r="J35" s="7">
        <v>64.99052499999982</v>
      </c>
      <c r="K35" s="7">
        <v>10969.233367723542</v>
      </c>
    </row>
    <row r="36" spans="1:11" ht="15.75" thickBot="1">
      <c r="A36" s="6">
        <v>2020</v>
      </c>
      <c r="B36" s="7">
        <v>5059.053238413153</v>
      </c>
      <c r="C36" s="7">
        <v>49.26051840315852</v>
      </c>
      <c r="D36" s="7">
        <v>4395.133402342148</v>
      </c>
      <c r="E36" s="7">
        <v>15.703480071156573</v>
      </c>
      <c r="F36" s="7">
        <v>798.3823206611721</v>
      </c>
      <c r="G36" s="7">
        <v>138.09221563749097</v>
      </c>
      <c r="H36" s="7">
        <v>228.3504771681875</v>
      </c>
      <c r="I36" s="7">
        <v>479.4166559748303</v>
      </c>
      <c r="J36" s="7">
        <v>64.99052499999982</v>
      </c>
      <c r="K36" s="7">
        <v>11163.41883519698</v>
      </c>
    </row>
    <row r="37" spans="1:11" ht="15.75" thickBot="1">
      <c r="A37" s="6">
        <v>2021</v>
      </c>
      <c r="B37" s="7">
        <v>5173.964160815927</v>
      </c>
      <c r="C37" s="7">
        <v>56.47685568749805</v>
      </c>
      <c r="D37" s="7">
        <v>4472.069762027008</v>
      </c>
      <c r="E37" s="7">
        <v>19.18509924160622</v>
      </c>
      <c r="F37" s="7">
        <v>798.94837443764</v>
      </c>
      <c r="G37" s="7">
        <v>137.70973123109718</v>
      </c>
      <c r="H37" s="7">
        <v>230.7465268193441</v>
      </c>
      <c r="I37" s="7">
        <v>481.7642473161763</v>
      </c>
      <c r="J37" s="7">
        <v>64.99052499999982</v>
      </c>
      <c r="K37" s="7">
        <v>11360.193327647192</v>
      </c>
    </row>
    <row r="38" spans="1:11" ht="15.75" thickBot="1">
      <c r="A38" s="6">
        <v>2022</v>
      </c>
      <c r="B38" s="7">
        <v>5297.679499120273</v>
      </c>
      <c r="C38" s="7">
        <v>64.03304119485051</v>
      </c>
      <c r="D38" s="7">
        <v>4558.146946998761</v>
      </c>
      <c r="E38" s="7">
        <v>22.75071565036287</v>
      </c>
      <c r="F38" s="7">
        <v>800.2451207046824</v>
      </c>
      <c r="G38" s="7">
        <v>137.72637121004115</v>
      </c>
      <c r="H38" s="7">
        <v>233.3455193773613</v>
      </c>
      <c r="I38" s="7">
        <v>484.1579807967045</v>
      </c>
      <c r="J38" s="7">
        <v>64.99052499999982</v>
      </c>
      <c r="K38" s="7">
        <v>11576.291963207823</v>
      </c>
    </row>
    <row r="39" spans="1:11" ht="15.75" thickBot="1">
      <c r="A39" s="6">
        <v>2023</v>
      </c>
      <c r="B39" s="7">
        <v>5423.320706901248</v>
      </c>
      <c r="C39" s="7">
        <v>72.11692645730724</v>
      </c>
      <c r="D39" s="7">
        <v>4628.146413169685</v>
      </c>
      <c r="E39" s="7">
        <v>26.59139445743141</v>
      </c>
      <c r="F39" s="7">
        <v>805.6650480493482</v>
      </c>
      <c r="G39" s="7">
        <v>138.20457025234336</v>
      </c>
      <c r="H39" s="7">
        <v>235.9975772656409</v>
      </c>
      <c r="I39" s="7">
        <v>486.7648404731564</v>
      </c>
      <c r="J39" s="7">
        <v>64.99052499999982</v>
      </c>
      <c r="K39" s="7">
        <v>11783.089681111422</v>
      </c>
    </row>
    <row r="40" spans="1:11" ht="15.75" thickBot="1">
      <c r="A40" s="6">
        <v>2024</v>
      </c>
      <c r="B40" s="7">
        <v>5544.845100653279</v>
      </c>
      <c r="C40" s="7">
        <v>79.9792772309198</v>
      </c>
      <c r="D40" s="7">
        <v>4694.711249411283</v>
      </c>
      <c r="E40" s="7">
        <v>30.073160001741318</v>
      </c>
      <c r="F40" s="7">
        <v>808.6792432515069</v>
      </c>
      <c r="G40" s="7">
        <v>138.49390245869705</v>
      </c>
      <c r="H40" s="7">
        <v>238.44240026776157</v>
      </c>
      <c r="I40" s="7">
        <v>489.36605659950794</v>
      </c>
      <c r="J40" s="7">
        <v>64.99052499999982</v>
      </c>
      <c r="K40" s="7">
        <v>11979.528477642036</v>
      </c>
    </row>
    <row r="41" spans="1:11" ht="15.75" thickBot="1">
      <c r="A41" s="6">
        <v>2025</v>
      </c>
      <c r="B41" s="7">
        <v>5655.194803685191</v>
      </c>
      <c r="C41" s="7">
        <v>87.27423308447858</v>
      </c>
      <c r="D41" s="7">
        <v>4760.634225831769</v>
      </c>
      <c r="E41" s="7">
        <v>33.19790536903422</v>
      </c>
      <c r="F41" s="7">
        <v>810.6491423691607</v>
      </c>
      <c r="G41" s="7">
        <v>137.78341686857132</v>
      </c>
      <c r="H41" s="7">
        <v>240.82733087420556</v>
      </c>
      <c r="I41" s="7">
        <v>491.7802373887218</v>
      </c>
      <c r="J41" s="7">
        <v>64.99052499999982</v>
      </c>
      <c r="K41" s="7">
        <v>12161.859682017619</v>
      </c>
    </row>
    <row r="42" spans="1:11" ht="15.75" thickBot="1">
      <c r="A42" s="6">
        <v>2026</v>
      </c>
      <c r="B42" s="7">
        <v>5762.414563010333</v>
      </c>
      <c r="C42" s="7">
        <v>94.20612135130149</v>
      </c>
      <c r="D42" s="7">
        <v>4822.8220455189485</v>
      </c>
      <c r="E42" s="7">
        <v>36.706541241687084</v>
      </c>
      <c r="F42" s="7">
        <v>815.2584945619244</v>
      </c>
      <c r="G42" s="7">
        <v>137.5089349619988</v>
      </c>
      <c r="H42" s="7">
        <v>243.22147420345857</v>
      </c>
      <c r="I42" s="7">
        <v>494.14700847931323</v>
      </c>
      <c r="J42" s="7">
        <v>64.99052499999982</v>
      </c>
      <c r="K42" s="7">
        <v>12340.363045735976</v>
      </c>
    </row>
    <row r="43" spans="1:11" ht="15.75" thickBot="1">
      <c r="A43" s="6">
        <v>2027</v>
      </c>
      <c r="B43" s="7">
        <v>5864.602692766414</v>
      </c>
      <c r="C43" s="7">
        <v>100.98342274757853</v>
      </c>
      <c r="D43" s="7">
        <v>4880.818562416924</v>
      </c>
      <c r="E43" s="7">
        <v>39.62097263119723</v>
      </c>
      <c r="F43" s="7">
        <v>822.6630835100136</v>
      </c>
      <c r="G43" s="7">
        <v>137.30652779666633</v>
      </c>
      <c r="H43" s="7">
        <v>245.6613101740187</v>
      </c>
      <c r="I43" s="7">
        <v>496.33358245197803</v>
      </c>
      <c r="J43" s="7">
        <v>64.99052499999982</v>
      </c>
      <c r="K43" s="7">
        <v>12512.376284116013</v>
      </c>
    </row>
    <row r="44" spans="1:11" ht="15.75" thickBot="1">
      <c r="A44" s="6">
        <v>2028</v>
      </c>
      <c r="B44" s="7">
        <v>5964.002957646913</v>
      </c>
      <c r="C44" s="7">
        <v>107.77650242408329</v>
      </c>
      <c r="D44" s="7">
        <v>4936.092425636474</v>
      </c>
      <c r="E44" s="7">
        <v>42.45490579845648</v>
      </c>
      <c r="F44" s="7">
        <v>832.1477177503882</v>
      </c>
      <c r="G44" s="7">
        <v>137.25723816544516</v>
      </c>
      <c r="H44" s="7">
        <v>248.16042375443743</v>
      </c>
      <c r="I44" s="7">
        <v>498.46860562765266</v>
      </c>
      <c r="J44" s="7">
        <v>64.99052499999982</v>
      </c>
      <c r="K44" s="7">
        <v>12681.119893581312</v>
      </c>
    </row>
    <row r="45" spans="1:11" ht="15">
      <c r="A45" s="32" t="s">
        <v>0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13.5" customHeight="1">
      <c r="A46" s="32" t="s">
        <v>22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13.5" customHeight="1">
      <c r="A47" s="32" t="s">
        <v>23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ht="13.5" customHeight="1">
      <c r="A48" s="4"/>
    </row>
    <row r="49" spans="1:11" ht="15.75">
      <c r="A49" s="30" t="s">
        <v>24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1:11" ht="15">
      <c r="A50" s="8" t="s">
        <v>25</v>
      </c>
      <c r="B50" s="13">
        <f>EXP((LN(B16/B6)/10))-1</f>
        <v>0.013477296738657385</v>
      </c>
      <c r="C50" s="14" t="s">
        <v>59</v>
      </c>
      <c r="D50" s="13">
        <f>EXP((LN(D16/D6)/10))-1</f>
        <v>0.015762510329139445</v>
      </c>
      <c r="E50" s="14" t="s">
        <v>59</v>
      </c>
      <c r="F50" s="13">
        <f aca="true" t="shared" si="0" ref="F50:K50">EXP((LN(F16/F6)/10))-1</f>
        <v>0.01747798444394033</v>
      </c>
      <c r="G50" s="13">
        <f t="shared" si="0"/>
        <v>0.03228651303350327</v>
      </c>
      <c r="H50" s="13">
        <f t="shared" si="0"/>
        <v>0.03410166688274341</v>
      </c>
      <c r="I50" s="13">
        <f t="shared" si="0"/>
        <v>-0.009989741504790817</v>
      </c>
      <c r="J50" s="13">
        <f t="shared" si="0"/>
        <v>0.010192560514165505</v>
      </c>
      <c r="K50" s="13">
        <f t="shared" si="0"/>
        <v>0.013772290307812574</v>
      </c>
    </row>
    <row r="51" spans="1:11" ht="15">
      <c r="A51" s="8" t="s">
        <v>26</v>
      </c>
      <c r="B51" s="13">
        <f>EXP((LN(B31/B16)/15))-1</f>
        <v>0.009028110909842013</v>
      </c>
      <c r="C51" s="14" t="s">
        <v>59</v>
      </c>
      <c r="D51" s="13">
        <f>EXP((LN(D31/D16)/15))-1</f>
        <v>0.010551925237605841</v>
      </c>
      <c r="E51" s="14" t="s">
        <v>59</v>
      </c>
      <c r="F51" s="13">
        <f aca="true" t="shared" si="1" ref="F51:K51">EXP((LN(F31/F16)/15))-1</f>
        <v>-0.004253769324108592</v>
      </c>
      <c r="G51" s="13">
        <f t="shared" si="1"/>
        <v>-0.016934822885093515</v>
      </c>
      <c r="H51" s="13">
        <f t="shared" si="1"/>
        <v>0.026636289070659736</v>
      </c>
      <c r="I51" s="13">
        <f t="shared" si="1"/>
        <v>-0.009332890268315075</v>
      </c>
      <c r="J51" s="13">
        <f t="shared" si="1"/>
        <v>-0.008590651172073138</v>
      </c>
      <c r="K51" s="13">
        <f t="shared" si="1"/>
        <v>0.0074182159747291365</v>
      </c>
    </row>
    <row r="52" spans="1:11" ht="15">
      <c r="A52" s="8" t="s">
        <v>27</v>
      </c>
      <c r="B52" s="13">
        <f aca="true" t="shared" si="2" ref="B52:K52">EXP((LN(B36/B31)/5))-1</f>
        <v>0.013820408552587038</v>
      </c>
      <c r="C52" s="13">
        <f t="shared" si="2"/>
        <v>0.2958796756692559</v>
      </c>
      <c r="D52" s="13">
        <f t="shared" si="2"/>
        <v>0.0046211205901125485</v>
      </c>
      <c r="E52" s="13">
        <f t="shared" si="2"/>
        <v>0.5389146398433524</v>
      </c>
      <c r="F52" s="13">
        <f t="shared" si="2"/>
        <v>-0.0016068158281815625</v>
      </c>
      <c r="G52" s="13">
        <f t="shared" si="2"/>
        <v>0.008983848694152918</v>
      </c>
      <c r="H52" s="13">
        <f t="shared" si="2"/>
        <v>0.004763963676386762</v>
      </c>
      <c r="I52" s="13">
        <f t="shared" si="2"/>
        <v>0.007027467186684122</v>
      </c>
      <c r="J52" s="13">
        <f t="shared" si="2"/>
        <v>0</v>
      </c>
      <c r="K52" s="13">
        <f t="shared" si="2"/>
        <v>0.008397872020405206</v>
      </c>
    </row>
    <row r="53" spans="1:11" ht="15">
      <c r="A53" s="8" t="s">
        <v>58</v>
      </c>
      <c r="B53" s="13">
        <f aca="true" t="shared" si="3" ref="B53:K53">EXP((LN(B44/B31)/13))-1</f>
        <v>0.018099650350446472</v>
      </c>
      <c r="C53" s="13">
        <f t="shared" si="3"/>
        <v>0.1734102691629389</v>
      </c>
      <c r="D53" s="13">
        <f t="shared" si="3"/>
        <v>0.010759666183679961</v>
      </c>
      <c r="E53" s="13">
        <f t="shared" si="3"/>
        <v>0.27418100164924564</v>
      </c>
      <c r="F53" s="13">
        <f t="shared" si="3"/>
        <v>0.0025711342059193676</v>
      </c>
      <c r="G53" s="13">
        <f t="shared" si="3"/>
        <v>0.002977793680414953</v>
      </c>
      <c r="H53" s="13">
        <f t="shared" si="3"/>
        <v>0.008261403006406098</v>
      </c>
      <c r="I53" s="13">
        <f t="shared" si="3"/>
        <v>0.005707378690640308</v>
      </c>
      <c r="J53" s="13">
        <f t="shared" si="3"/>
        <v>0</v>
      </c>
      <c r="K53" s="13">
        <f t="shared" si="3"/>
        <v>0.013107158425155196</v>
      </c>
    </row>
    <row r="54" ht="13.5" customHeight="1">
      <c r="A54" s="4"/>
    </row>
  </sheetData>
  <sheetProtection/>
  <mergeCells count="7">
    <mergeCell ref="A49:K49"/>
    <mergeCell ref="A1:K1"/>
    <mergeCell ref="A2:K2"/>
    <mergeCell ref="A3:K3"/>
    <mergeCell ref="A45:K45"/>
    <mergeCell ref="A46:K46"/>
    <mergeCell ref="A47:K47"/>
  </mergeCells>
  <printOptions horizontalCentered="1"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9" width="14.28125" style="1" bestFit="1" customWidth="1"/>
    <col min="10" max="16384" width="9.140625" style="1" customWidth="1"/>
  </cols>
  <sheetData>
    <row r="1" spans="1:9" ht="15.75" customHeight="1">
      <c r="A1" s="31" t="s">
        <v>80</v>
      </c>
      <c r="B1" s="31"/>
      <c r="C1" s="31"/>
      <c r="D1" s="31"/>
      <c r="E1" s="31"/>
      <c r="F1" s="31"/>
      <c r="G1" s="31"/>
      <c r="H1" s="31"/>
      <c r="I1" s="31"/>
    </row>
    <row r="2" spans="1:11" ht="15.75" customHeight="1">
      <c r="A2" s="31" t="s">
        <v>70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9" ht="15.75" customHeight="1">
      <c r="A3" s="31" t="s">
        <v>29</v>
      </c>
      <c r="B3" s="31"/>
      <c r="C3" s="31"/>
      <c r="D3" s="31"/>
      <c r="E3" s="31"/>
      <c r="F3" s="31"/>
      <c r="G3" s="31"/>
      <c r="H3" s="31"/>
      <c r="I3" s="31"/>
    </row>
    <row r="4" ht="13.5" customHeight="1" thickBot="1">
      <c r="A4" s="4"/>
    </row>
    <row r="5" spans="1:9" ht="27" thickBot="1">
      <c r="A5" s="5" t="s">
        <v>11</v>
      </c>
      <c r="B5" s="5" t="s">
        <v>12</v>
      </c>
      <c r="C5" s="5" t="s">
        <v>14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30</v>
      </c>
    </row>
    <row r="6" spans="1:9" ht="15.75" thickBot="1">
      <c r="A6" s="6">
        <v>1990</v>
      </c>
      <c r="B6" s="7">
        <v>3610.5625650000006</v>
      </c>
      <c r="C6" s="7">
        <v>3138.0454843939524</v>
      </c>
      <c r="D6" s="7">
        <v>721.4771771333552</v>
      </c>
      <c r="E6" s="7">
        <v>124.168349</v>
      </c>
      <c r="F6" s="7">
        <v>107.497934</v>
      </c>
      <c r="G6" s="7">
        <v>589.1059644726909</v>
      </c>
      <c r="H6" s="7">
        <v>66.836429</v>
      </c>
      <c r="I6" s="7">
        <v>8357.693903</v>
      </c>
    </row>
    <row r="7" spans="1:9" ht="15.75" thickBot="1">
      <c r="A7" s="6">
        <v>1991</v>
      </c>
      <c r="B7" s="7">
        <v>3602.899792</v>
      </c>
      <c r="C7" s="7">
        <v>3083.282185160403</v>
      </c>
      <c r="D7" s="7">
        <v>721.1715551146349</v>
      </c>
      <c r="E7" s="7">
        <v>133.060323</v>
      </c>
      <c r="F7" s="7">
        <v>120.17603199999999</v>
      </c>
      <c r="G7" s="7">
        <v>620.2925427249603</v>
      </c>
      <c r="H7" s="7">
        <v>68.424576</v>
      </c>
      <c r="I7" s="7">
        <v>8349.307006</v>
      </c>
    </row>
    <row r="8" spans="1:9" ht="15.75" thickBot="1">
      <c r="A8" s="6">
        <v>1992</v>
      </c>
      <c r="B8" s="7">
        <v>3620.303</v>
      </c>
      <c r="C8" s="7">
        <v>3195.25724109278</v>
      </c>
      <c r="D8" s="7">
        <v>745.1813543739785</v>
      </c>
      <c r="E8" s="7">
        <v>102.42993048184249</v>
      </c>
      <c r="F8" s="7">
        <v>130.8173698052792</v>
      </c>
      <c r="G8" s="7">
        <v>609.0260900201827</v>
      </c>
      <c r="H8" s="7">
        <v>68.18701422593857</v>
      </c>
      <c r="I8" s="7">
        <v>8471.202000000001</v>
      </c>
    </row>
    <row r="9" spans="1:9" ht="15.75" thickBot="1">
      <c r="A9" s="6">
        <v>1993</v>
      </c>
      <c r="B9" s="7">
        <v>3635.7150000000006</v>
      </c>
      <c r="C9" s="7">
        <v>3224.866602335024</v>
      </c>
      <c r="D9" s="7">
        <v>736.5619754967599</v>
      </c>
      <c r="E9" s="7">
        <v>99.81289562850966</v>
      </c>
      <c r="F9" s="7">
        <v>134.6938228536787</v>
      </c>
      <c r="G9" s="7">
        <v>548.5806986755028</v>
      </c>
      <c r="H9" s="7">
        <v>67.9880050105258</v>
      </c>
      <c r="I9" s="7">
        <v>8448.219000000001</v>
      </c>
    </row>
    <row r="10" spans="1:9" ht="15.75" thickBot="1">
      <c r="A10" s="6">
        <v>1994</v>
      </c>
      <c r="B10" s="7">
        <v>3680.2429999999995</v>
      </c>
      <c r="C10" s="7">
        <v>3222.1309656248563</v>
      </c>
      <c r="D10" s="7">
        <v>730.5172836154845</v>
      </c>
      <c r="E10" s="7">
        <v>110.92324596594543</v>
      </c>
      <c r="F10" s="7">
        <v>146.6278782037323</v>
      </c>
      <c r="G10" s="7">
        <v>497.1776978289086</v>
      </c>
      <c r="H10" s="7">
        <v>71.53592876107288</v>
      </c>
      <c r="I10" s="7">
        <v>8459.155999999999</v>
      </c>
    </row>
    <row r="11" spans="1:9" ht="15.75" thickBot="1">
      <c r="A11" s="6">
        <v>1995</v>
      </c>
      <c r="B11" s="7">
        <v>3567.584</v>
      </c>
      <c r="C11" s="7">
        <v>3293.558262249732</v>
      </c>
      <c r="D11" s="7">
        <v>724.5184406884591</v>
      </c>
      <c r="E11" s="7">
        <v>112.94332162146974</v>
      </c>
      <c r="F11" s="7">
        <v>141.2088298423373</v>
      </c>
      <c r="G11" s="7">
        <v>546.0818277667712</v>
      </c>
      <c r="H11" s="7">
        <v>72.99331783123166</v>
      </c>
      <c r="I11" s="7">
        <v>8458.887999999999</v>
      </c>
    </row>
    <row r="12" spans="1:9" ht="15.75" thickBot="1">
      <c r="A12" s="6">
        <v>1996</v>
      </c>
      <c r="B12" s="7">
        <v>3851.6050000000005</v>
      </c>
      <c r="C12" s="7">
        <v>3368.5903418532284</v>
      </c>
      <c r="D12" s="7">
        <v>774.1478471829424</v>
      </c>
      <c r="E12" s="7">
        <v>116.46626790166556</v>
      </c>
      <c r="F12" s="7">
        <v>151.8830379786766</v>
      </c>
      <c r="G12" s="7">
        <v>551.2006473477272</v>
      </c>
      <c r="H12" s="7">
        <v>75.3678577357617</v>
      </c>
      <c r="I12" s="7">
        <v>8889.261000000002</v>
      </c>
    </row>
    <row r="13" spans="1:9" ht="15.75" thickBot="1">
      <c r="A13" s="6">
        <v>1997</v>
      </c>
      <c r="B13" s="7">
        <v>3823.697</v>
      </c>
      <c r="C13" s="7">
        <v>3454.245360312631</v>
      </c>
      <c r="D13" s="7">
        <v>769.663239743737</v>
      </c>
      <c r="E13" s="7">
        <v>119.08565114564281</v>
      </c>
      <c r="F13" s="7">
        <v>163.7559302431093</v>
      </c>
      <c r="G13" s="7">
        <v>570.6674916544067</v>
      </c>
      <c r="H13" s="7">
        <v>74.83632690047243</v>
      </c>
      <c r="I13" s="7">
        <v>8975.951</v>
      </c>
    </row>
    <row r="14" spans="1:9" ht="15.75" thickBot="1">
      <c r="A14" s="6">
        <v>1998</v>
      </c>
      <c r="B14" s="7">
        <v>3969.302</v>
      </c>
      <c r="C14" s="7">
        <v>3440.5967737970623</v>
      </c>
      <c r="D14" s="7">
        <v>828.6204985065003</v>
      </c>
      <c r="E14" s="7">
        <v>137.65453916308815</v>
      </c>
      <c r="F14" s="7">
        <v>122.0439203632784</v>
      </c>
      <c r="G14" s="7">
        <v>564.8096982664462</v>
      </c>
      <c r="H14" s="7">
        <v>75.37956990362576</v>
      </c>
      <c r="I14" s="7">
        <v>9138.407000000001</v>
      </c>
    </row>
    <row r="15" spans="1:9" ht="15.75" thickBot="1">
      <c r="A15" s="6">
        <v>1999</v>
      </c>
      <c r="B15" s="7">
        <v>3944.244</v>
      </c>
      <c r="C15" s="7">
        <v>3537.9519189821017</v>
      </c>
      <c r="D15" s="7">
        <v>845.7442870383645</v>
      </c>
      <c r="E15" s="7">
        <v>164.4992684176472</v>
      </c>
      <c r="F15" s="7">
        <v>161.61664593733462</v>
      </c>
      <c r="G15" s="7">
        <v>551.1043909493612</v>
      </c>
      <c r="H15" s="7">
        <v>79.59048867518956</v>
      </c>
      <c r="I15" s="7">
        <v>9284.750999999998</v>
      </c>
    </row>
    <row r="16" spans="1:9" ht="15.75" thickBot="1">
      <c r="A16" s="6">
        <v>2000</v>
      </c>
      <c r="B16" s="7">
        <v>4126.405431</v>
      </c>
      <c r="C16" s="7">
        <v>3666.1057663482925</v>
      </c>
      <c r="D16" s="7">
        <v>857.9713927018694</v>
      </c>
      <c r="E16" s="7">
        <v>170.6135184284633</v>
      </c>
      <c r="F16" s="7">
        <v>150.3254454274093</v>
      </c>
      <c r="G16" s="7">
        <v>532.8320840839691</v>
      </c>
      <c r="H16" s="7">
        <v>73.969877</v>
      </c>
      <c r="I16" s="7">
        <v>9578.223514990003</v>
      </c>
    </row>
    <row r="17" spans="1:9" ht="15.75" thickBot="1">
      <c r="A17" s="6">
        <v>2001</v>
      </c>
      <c r="B17" s="7">
        <v>4019.4997630000003</v>
      </c>
      <c r="C17" s="7">
        <v>3751.067899334967</v>
      </c>
      <c r="D17" s="7">
        <v>784.8461194076762</v>
      </c>
      <c r="E17" s="7">
        <v>155.73852841756877</v>
      </c>
      <c r="F17" s="7">
        <v>155.0120762339774</v>
      </c>
      <c r="G17" s="7">
        <v>465.4635535158093</v>
      </c>
      <c r="H17" s="7">
        <v>73.973375</v>
      </c>
      <c r="I17" s="7">
        <v>9405.601314909996</v>
      </c>
    </row>
    <row r="18" spans="1:9" ht="15.75" thickBot="1">
      <c r="A18" s="6">
        <v>2002</v>
      </c>
      <c r="B18" s="7">
        <v>4087.259113</v>
      </c>
      <c r="C18" s="7">
        <v>3767.3246638647274</v>
      </c>
      <c r="D18" s="7">
        <v>793.4485864300283</v>
      </c>
      <c r="E18" s="7">
        <v>148.1223755834553</v>
      </c>
      <c r="F18" s="7">
        <v>165.050938623752</v>
      </c>
      <c r="G18" s="7">
        <v>449.5303894980383</v>
      </c>
      <c r="H18" s="7">
        <v>74.327797</v>
      </c>
      <c r="I18" s="7">
        <v>9485.063864000002</v>
      </c>
    </row>
    <row r="19" spans="1:9" ht="15.75" thickBot="1">
      <c r="A19" s="6">
        <v>2003</v>
      </c>
      <c r="B19" s="7">
        <v>4361.533803</v>
      </c>
      <c r="C19" s="7">
        <v>3945.7316917316994</v>
      </c>
      <c r="D19" s="7">
        <v>785.0584670836735</v>
      </c>
      <c r="E19" s="7">
        <v>125.85651898304592</v>
      </c>
      <c r="F19" s="7">
        <v>182.5855448512231</v>
      </c>
      <c r="G19" s="7">
        <v>479.28328135035605</v>
      </c>
      <c r="H19" s="7">
        <v>74.54381500000001</v>
      </c>
      <c r="I19" s="7">
        <v>9954.593121999998</v>
      </c>
    </row>
    <row r="20" spans="1:9" ht="15.75" thickBot="1">
      <c r="A20" s="6">
        <v>2004</v>
      </c>
      <c r="B20" s="7">
        <v>4404.138765</v>
      </c>
      <c r="C20" s="7">
        <v>4129.9735081618655</v>
      </c>
      <c r="D20" s="7">
        <v>784.4312503998018</v>
      </c>
      <c r="E20" s="7">
        <v>131.3101465750483</v>
      </c>
      <c r="F20" s="7">
        <v>192.627449391911</v>
      </c>
      <c r="G20" s="7">
        <v>489.0366914713719</v>
      </c>
      <c r="H20" s="7">
        <v>74.665384</v>
      </c>
      <c r="I20" s="7">
        <v>10206.183194999996</v>
      </c>
    </row>
    <row r="21" spans="1:9" ht="15.75" thickBot="1">
      <c r="A21" s="6">
        <v>2005</v>
      </c>
      <c r="B21" s="7">
        <v>4557.0594679999995</v>
      </c>
      <c r="C21" s="7">
        <v>4373.005254968859</v>
      </c>
      <c r="D21" s="7">
        <v>792.4029396085687</v>
      </c>
      <c r="E21" s="7">
        <v>129.83560710432224</v>
      </c>
      <c r="F21" s="7">
        <v>179.2644284652108</v>
      </c>
      <c r="G21" s="7">
        <v>497.0370768530404</v>
      </c>
      <c r="H21" s="7">
        <v>75.430105</v>
      </c>
      <c r="I21" s="7">
        <v>10604.03488</v>
      </c>
    </row>
    <row r="22" spans="1:9" ht="15.75" thickBot="1">
      <c r="A22" s="6">
        <v>2006</v>
      </c>
      <c r="B22" s="7">
        <v>4742.378114</v>
      </c>
      <c r="C22" s="7">
        <v>4387.410093733752</v>
      </c>
      <c r="D22" s="7">
        <v>870.4413421077674</v>
      </c>
      <c r="E22" s="7">
        <v>130.35067039864535</v>
      </c>
      <c r="F22" s="7">
        <v>186.6619171591222</v>
      </c>
      <c r="G22" s="7">
        <v>498.8377076007151</v>
      </c>
      <c r="H22" s="7">
        <v>75.79129300000001</v>
      </c>
      <c r="I22" s="7">
        <v>10891.871138000002</v>
      </c>
    </row>
    <row r="23" spans="1:9" ht="15.75" thickBot="1">
      <c r="A23" s="6">
        <v>2007</v>
      </c>
      <c r="B23" s="7">
        <v>4630.963145</v>
      </c>
      <c r="C23" s="7">
        <v>4408.004325903667</v>
      </c>
      <c r="D23" s="7">
        <v>921.5832976800212</v>
      </c>
      <c r="E23" s="7">
        <v>136.65497025213642</v>
      </c>
      <c r="F23" s="7">
        <v>209.6261403291631</v>
      </c>
      <c r="G23" s="7">
        <v>530.1973468350095</v>
      </c>
      <c r="H23" s="7">
        <v>76.342818</v>
      </c>
      <c r="I23" s="7">
        <v>10913.372043999996</v>
      </c>
    </row>
    <row r="24" spans="1:9" ht="15.75" thickBot="1">
      <c r="A24" s="6">
        <v>2008</v>
      </c>
      <c r="B24" s="7">
        <v>4689.817698</v>
      </c>
      <c r="C24" s="7">
        <v>4487.44402171344</v>
      </c>
      <c r="D24" s="7">
        <v>823.8207064319312</v>
      </c>
      <c r="E24" s="7">
        <v>129.880069195314</v>
      </c>
      <c r="F24" s="7">
        <v>205.8896922896348</v>
      </c>
      <c r="G24" s="7">
        <v>543.8553363696778</v>
      </c>
      <c r="H24" s="7">
        <v>78.460166</v>
      </c>
      <c r="I24" s="7">
        <v>10959.167689999998</v>
      </c>
    </row>
    <row r="25" spans="1:9" ht="15.75" thickBot="1">
      <c r="A25" s="6">
        <v>2009</v>
      </c>
      <c r="B25" s="7">
        <v>4703.7782529999995</v>
      </c>
      <c r="C25" s="7">
        <v>4385.06874612095</v>
      </c>
      <c r="D25" s="7">
        <v>766.8127629130256</v>
      </c>
      <c r="E25" s="7">
        <v>121.14142666269503</v>
      </c>
      <c r="F25" s="7">
        <v>191.4652567968232</v>
      </c>
      <c r="G25" s="7">
        <v>510.0725365064984</v>
      </c>
      <c r="H25" s="7">
        <v>79.46755000000002</v>
      </c>
      <c r="I25" s="7">
        <v>10757.806531999993</v>
      </c>
    </row>
    <row r="26" spans="1:9" ht="15.75" thickBot="1">
      <c r="A26" s="6">
        <v>2010</v>
      </c>
      <c r="B26" s="7">
        <v>4499.571506000002</v>
      </c>
      <c r="C26" s="7">
        <v>4175.368128517575</v>
      </c>
      <c r="D26" s="7">
        <v>838.9629120486703</v>
      </c>
      <c r="E26" s="7">
        <v>119.3793822496077</v>
      </c>
      <c r="F26" s="7">
        <v>184.6850668491889</v>
      </c>
      <c r="G26" s="7">
        <v>499.8654808752977</v>
      </c>
      <c r="H26" s="7">
        <v>79.21298399999999</v>
      </c>
      <c r="I26" s="7">
        <v>10397.045460540341</v>
      </c>
    </row>
    <row r="27" spans="1:9" ht="15.75" thickBot="1">
      <c r="A27" s="6">
        <v>2011</v>
      </c>
      <c r="B27" s="7">
        <v>4600.473345999999</v>
      </c>
      <c r="C27" s="7">
        <v>4150.739546014253</v>
      </c>
      <c r="D27" s="7">
        <v>841.9335276879765</v>
      </c>
      <c r="E27" s="7">
        <v>117.98562070562905</v>
      </c>
      <c r="F27" s="7">
        <v>189.62023227449538</v>
      </c>
      <c r="G27" s="7">
        <v>492.4642472917759</v>
      </c>
      <c r="H27" s="7">
        <v>76.69249400000002</v>
      </c>
      <c r="I27" s="7">
        <v>10469.909013974131</v>
      </c>
    </row>
    <row r="28" spans="1:9" ht="15.75" thickBot="1">
      <c r="A28" s="6">
        <v>2012</v>
      </c>
      <c r="B28" s="7">
        <v>4644.22132</v>
      </c>
      <c r="C28" s="7">
        <v>4173.062969003602</v>
      </c>
      <c r="D28" s="7">
        <v>811.7910173931851</v>
      </c>
      <c r="E28" s="7">
        <v>117.88414422276773</v>
      </c>
      <c r="F28" s="7">
        <v>208.5517911161389</v>
      </c>
      <c r="G28" s="7">
        <v>497.28942456729703</v>
      </c>
      <c r="H28" s="7">
        <v>77.704482</v>
      </c>
      <c r="I28" s="7">
        <v>10530.50514830299</v>
      </c>
    </row>
    <row r="29" spans="1:9" ht="15.75" thickBot="1">
      <c r="A29" s="6">
        <v>2013</v>
      </c>
      <c r="B29" s="7">
        <v>4634.939060000001</v>
      </c>
      <c r="C29" s="7">
        <v>4198.763578895025</v>
      </c>
      <c r="D29" s="7">
        <v>764.0468269183687</v>
      </c>
      <c r="E29" s="7">
        <v>123.61076706514021</v>
      </c>
      <c r="F29" s="7">
        <v>217.59654460947348</v>
      </c>
      <c r="G29" s="7">
        <v>482.8057205799433</v>
      </c>
      <c r="H29" s="7">
        <v>70.27827599999999</v>
      </c>
      <c r="I29" s="7">
        <v>10492.04077406795</v>
      </c>
    </row>
    <row r="30" spans="1:9" ht="15.75" thickBot="1">
      <c r="A30" s="6">
        <v>2014</v>
      </c>
      <c r="B30" s="7">
        <v>4660.266573000009</v>
      </c>
      <c r="C30" s="7">
        <v>4243.574041226105</v>
      </c>
      <c r="D30" s="7">
        <v>769.8175750686006</v>
      </c>
      <c r="E30" s="7">
        <v>132.62328872233238</v>
      </c>
      <c r="F30" s="7">
        <v>222.03091584553889</v>
      </c>
      <c r="G30" s="7">
        <v>478.9991891374195</v>
      </c>
      <c r="H30" s="7">
        <v>78.43848799999999</v>
      </c>
      <c r="I30" s="7">
        <v>10585.750071000004</v>
      </c>
    </row>
    <row r="31" spans="1:9" ht="15.75" thickBot="1">
      <c r="A31" s="6">
        <v>2015</v>
      </c>
      <c r="B31" s="7">
        <v>4638.37651500002</v>
      </c>
      <c r="C31" s="7">
        <v>4220.467794379017</v>
      </c>
      <c r="D31" s="7">
        <v>782.9273476302799</v>
      </c>
      <c r="E31" s="7">
        <v>132.05295564116128</v>
      </c>
      <c r="F31" s="7">
        <v>222.46844588004043</v>
      </c>
      <c r="G31" s="7">
        <v>462.48122646951913</v>
      </c>
      <c r="H31" s="7">
        <v>64.99052499999982</v>
      </c>
      <c r="I31" s="7">
        <v>10523.764810000037</v>
      </c>
    </row>
    <row r="32" spans="1:9" ht="15.75" thickBot="1">
      <c r="A32" s="6">
        <v>2016</v>
      </c>
      <c r="B32" s="7">
        <v>4620.589482246804</v>
      </c>
      <c r="C32" s="7">
        <v>4104.3772661389</v>
      </c>
      <c r="D32" s="7">
        <v>763.7107598253303</v>
      </c>
      <c r="E32" s="7">
        <v>134.5114982288064</v>
      </c>
      <c r="F32" s="7">
        <v>214.47047459844364</v>
      </c>
      <c r="G32" s="7">
        <v>468.53772934549363</v>
      </c>
      <c r="H32" s="7">
        <v>64.99052499999982</v>
      </c>
      <c r="I32" s="7">
        <v>10371.187735383779</v>
      </c>
    </row>
    <row r="33" spans="1:9" ht="15.75" thickBot="1">
      <c r="A33" s="6">
        <v>2017</v>
      </c>
      <c r="B33" s="7">
        <v>4575.405724547354</v>
      </c>
      <c r="C33" s="7">
        <v>4055.410704020379</v>
      </c>
      <c r="D33" s="7">
        <v>759.7629999522175</v>
      </c>
      <c r="E33" s="7">
        <v>135.6725838347383</v>
      </c>
      <c r="F33" s="7">
        <v>219.3113252668798</v>
      </c>
      <c r="G33" s="7">
        <v>470.880359386662</v>
      </c>
      <c r="H33" s="7">
        <v>64.99052499999982</v>
      </c>
      <c r="I33" s="7">
        <v>10281.43422200823</v>
      </c>
    </row>
    <row r="34" spans="1:10" ht="15.75" thickBot="1">
      <c r="A34" s="6">
        <v>2018</v>
      </c>
      <c r="B34" s="7">
        <v>4576.380000324993</v>
      </c>
      <c r="C34" s="7">
        <v>4133.043564315938</v>
      </c>
      <c r="D34" s="7">
        <v>766.393260055692</v>
      </c>
      <c r="E34" s="7">
        <v>136.96971724218133</v>
      </c>
      <c r="F34" s="7">
        <v>221.82689731517246</v>
      </c>
      <c r="G34" s="7">
        <v>473.6369170054342</v>
      </c>
      <c r="H34" s="7">
        <v>64.99052499999982</v>
      </c>
      <c r="I34" s="7">
        <v>10373.24088125941</v>
      </c>
      <c r="J34" s="15"/>
    </row>
    <row r="35" spans="1:9" ht="15.75" thickBot="1">
      <c r="A35" s="6">
        <v>2019</v>
      </c>
      <c r="B35" s="7">
        <v>4598.139396991819</v>
      </c>
      <c r="C35" s="7">
        <v>4214.101317357239</v>
      </c>
      <c r="D35" s="7">
        <v>770.5418029852862</v>
      </c>
      <c r="E35" s="7">
        <v>137.95654572251314</v>
      </c>
      <c r="F35" s="7">
        <v>224.38396935430612</v>
      </c>
      <c r="G35" s="7">
        <v>476.34748472714216</v>
      </c>
      <c r="H35" s="7">
        <v>64.99052499999982</v>
      </c>
      <c r="I35" s="7">
        <v>10486.461042138304</v>
      </c>
    </row>
    <row r="36" spans="1:9" ht="15.75" thickBot="1">
      <c r="A36" s="6">
        <v>2020</v>
      </c>
      <c r="B36" s="7">
        <v>4642.305680015963</v>
      </c>
      <c r="C36" s="7">
        <v>4296.495429138667</v>
      </c>
      <c r="D36" s="7">
        <v>770.4547568548941</v>
      </c>
      <c r="E36" s="7">
        <v>138.09221563749097</v>
      </c>
      <c r="F36" s="7">
        <v>226.66690699870594</v>
      </c>
      <c r="G36" s="7">
        <v>478.9835932803945</v>
      </c>
      <c r="H36" s="7">
        <v>64.99052499999982</v>
      </c>
      <c r="I36" s="7">
        <v>10617.989106926114</v>
      </c>
    </row>
    <row r="37" spans="1:9" ht="15.75" thickBot="1">
      <c r="A37" s="6">
        <v>2021</v>
      </c>
      <c r="B37" s="7">
        <v>4694.868862483397</v>
      </c>
      <c r="C37" s="7">
        <v>4368.676977200259</v>
      </c>
      <c r="D37" s="7">
        <v>771.1952262694248</v>
      </c>
      <c r="E37" s="7">
        <v>137.70973123109718</v>
      </c>
      <c r="F37" s="7">
        <v>228.81002755888917</v>
      </c>
      <c r="G37" s="7">
        <v>481.33241524868487</v>
      </c>
      <c r="H37" s="7">
        <v>64.99052499999982</v>
      </c>
      <c r="I37" s="7">
        <v>10747.58376499175</v>
      </c>
    </row>
    <row r="38" spans="1:9" ht="15.75" thickBot="1">
      <c r="A38" s="6">
        <v>2022</v>
      </c>
      <c r="B38" s="7">
        <v>4752.8685775765925</v>
      </c>
      <c r="C38" s="7">
        <v>4449.927311641091</v>
      </c>
      <c r="D38" s="7">
        <v>772.6646440181494</v>
      </c>
      <c r="E38" s="7">
        <v>137.72637121004115</v>
      </c>
      <c r="F38" s="7">
        <v>231.15728806940817</v>
      </c>
      <c r="G38" s="7">
        <v>483.727367049888</v>
      </c>
      <c r="H38" s="7">
        <v>64.99052499999982</v>
      </c>
      <c r="I38" s="7">
        <v>10893.062084565168</v>
      </c>
    </row>
    <row r="39" spans="1:9" ht="15.75" thickBot="1">
      <c r="A39" s="6">
        <v>2023</v>
      </c>
      <c r="B39" s="7">
        <v>4810.91081332793</v>
      </c>
      <c r="C39" s="7">
        <v>4515.08292814418</v>
      </c>
      <c r="D39" s="7">
        <v>778.2555161296805</v>
      </c>
      <c r="E39" s="7">
        <v>138.20457025234336</v>
      </c>
      <c r="F39" s="7">
        <v>233.55878718195146</v>
      </c>
      <c r="G39" s="7">
        <v>486.3354328638081</v>
      </c>
      <c r="H39" s="7">
        <v>64.99052499999982</v>
      </c>
      <c r="I39" s="7">
        <v>11027.338572899895</v>
      </c>
    </row>
    <row r="40" spans="1:9" ht="15.75" thickBot="1">
      <c r="A40" s="6">
        <v>2024</v>
      </c>
      <c r="B40" s="7">
        <v>4867.855859345891</v>
      </c>
      <c r="C40" s="7">
        <v>4576.958383202267</v>
      </c>
      <c r="D40" s="7">
        <v>781.4389466510358</v>
      </c>
      <c r="E40" s="7">
        <v>138.49390245869705</v>
      </c>
      <c r="F40" s="7">
        <v>235.75419848707074</v>
      </c>
      <c r="G40" s="7">
        <v>488.9378430662531</v>
      </c>
      <c r="H40" s="7">
        <v>64.99052499999982</v>
      </c>
      <c r="I40" s="7">
        <v>11154.429658211217</v>
      </c>
    </row>
    <row r="41" spans="1:9" ht="15.75" thickBot="1">
      <c r="A41" s="6">
        <v>2025</v>
      </c>
      <c r="B41" s="7">
        <v>4916.299988719979</v>
      </c>
      <c r="C41" s="7">
        <v>4639.502093756081</v>
      </c>
      <c r="D41" s="7">
        <v>783.5763887346943</v>
      </c>
      <c r="E41" s="7">
        <v>137.78341686857132</v>
      </c>
      <c r="F41" s="7">
        <v>237.89083719112466</v>
      </c>
      <c r="G41" s="7">
        <v>491.35320599079944</v>
      </c>
      <c r="H41" s="7">
        <v>64.99052499999982</v>
      </c>
      <c r="I41" s="7">
        <v>11271.396456261251</v>
      </c>
    </row>
    <row r="42" spans="1:9" ht="15.75" thickBot="1">
      <c r="A42" s="6">
        <v>2026</v>
      </c>
      <c r="B42" s="7">
        <v>4962.677804176116</v>
      </c>
      <c r="C42" s="7">
        <v>4698.554171312055</v>
      </c>
      <c r="D42" s="7">
        <v>788.3516084638027</v>
      </c>
      <c r="E42" s="7">
        <v>137.5089349619988</v>
      </c>
      <c r="F42" s="7">
        <v>240.03778074606552</v>
      </c>
      <c r="G42" s="7">
        <v>493.7211473953701</v>
      </c>
      <c r="H42" s="7">
        <v>64.99052499999982</v>
      </c>
      <c r="I42" s="7">
        <v>11385.841972055408</v>
      </c>
    </row>
    <row r="43" spans="1:9" ht="15.75" thickBot="1">
      <c r="A43" s="6">
        <v>2027</v>
      </c>
      <c r="B43" s="7">
        <v>4996.58053204564</v>
      </c>
      <c r="C43" s="7">
        <v>4754.653520635074</v>
      </c>
      <c r="D43" s="7">
        <v>795.9204062728732</v>
      </c>
      <c r="E43" s="7">
        <v>137.30652779666633</v>
      </c>
      <c r="F43" s="7">
        <v>242.2314814184556</v>
      </c>
      <c r="G43" s="7">
        <v>495.9088799788744</v>
      </c>
      <c r="H43" s="7">
        <v>64.99052499999982</v>
      </c>
      <c r="I43" s="7">
        <v>11487.591873147581</v>
      </c>
    </row>
    <row r="44" spans="1:11" ht="15.75" thickBot="1">
      <c r="A44" s="6">
        <v>2028</v>
      </c>
      <c r="B44" s="7">
        <v>5033.1546808566545</v>
      </c>
      <c r="C44" s="7">
        <v>4809.658349289052</v>
      </c>
      <c r="D44" s="7">
        <v>805.5676072856191</v>
      </c>
      <c r="E44" s="7">
        <v>137.25723816544516</v>
      </c>
      <c r="F44" s="7">
        <v>244.48549677005508</v>
      </c>
      <c r="G44" s="7">
        <v>498.04505017928005</v>
      </c>
      <c r="H44" s="7">
        <v>64.99052499999982</v>
      </c>
      <c r="I44" s="7">
        <v>11593.158947546108</v>
      </c>
      <c r="K44" s="1" t="s">
        <v>0</v>
      </c>
    </row>
    <row r="45" spans="1:9" ht="15">
      <c r="A45" s="32" t="s">
        <v>0</v>
      </c>
      <c r="B45" s="32"/>
      <c r="C45" s="32"/>
      <c r="D45" s="32"/>
      <c r="E45" s="32"/>
      <c r="F45" s="32"/>
      <c r="G45" s="32"/>
      <c r="H45" s="32"/>
      <c r="I45" s="32"/>
    </row>
    <row r="46" spans="1:9" ht="13.5" customHeight="1">
      <c r="A46" s="32" t="s">
        <v>31</v>
      </c>
      <c r="B46" s="32"/>
      <c r="C46" s="32"/>
      <c r="D46" s="32"/>
      <c r="E46" s="32"/>
      <c r="F46" s="32"/>
      <c r="G46" s="32"/>
      <c r="H46" s="32"/>
      <c r="I46" s="32"/>
    </row>
    <row r="47" ht="13.5" customHeight="1">
      <c r="A47" s="4"/>
    </row>
    <row r="48" spans="1:9" ht="15.75">
      <c r="A48" s="30" t="s">
        <v>24</v>
      </c>
      <c r="B48" s="30"/>
      <c r="C48" s="30"/>
      <c r="D48" s="30"/>
      <c r="E48" s="30"/>
      <c r="F48" s="30"/>
      <c r="G48" s="30"/>
      <c r="H48" s="30"/>
      <c r="I48" s="30"/>
    </row>
    <row r="49" spans="1:9" ht="15">
      <c r="A49" s="8" t="s">
        <v>25</v>
      </c>
      <c r="B49" s="13">
        <f>EXP((LN(B16/B6)/10))-1</f>
        <v>0.013443874716705162</v>
      </c>
      <c r="C49" s="13">
        <f aca="true" t="shared" si="0" ref="C49:I49">EXP((LN(C16/C6)/10))-1</f>
        <v>0.015674562220477473</v>
      </c>
      <c r="D49" s="13">
        <f t="shared" si="0"/>
        <v>0.01747798444394033</v>
      </c>
      <c r="E49" s="13">
        <f t="shared" si="0"/>
        <v>0.03228651303350327</v>
      </c>
      <c r="F49" s="13">
        <f t="shared" si="0"/>
        <v>0.03410166688274341</v>
      </c>
      <c r="G49" s="13">
        <f t="shared" si="0"/>
        <v>-0.009989741504790817</v>
      </c>
      <c r="H49" s="13">
        <f t="shared" si="0"/>
        <v>0.010192560514165505</v>
      </c>
      <c r="I49" s="13">
        <f t="shared" si="0"/>
        <v>0.013724284868890768</v>
      </c>
    </row>
    <row r="50" spans="1:9" ht="15">
      <c r="A50" s="8" t="s">
        <v>26</v>
      </c>
      <c r="B50" s="13">
        <f>EXP((LN(B31/B16)/15))-1</f>
        <v>0.007827660104652301</v>
      </c>
      <c r="C50" s="13">
        <f aca="true" t="shared" si="1" ref="C50:I50">EXP((LN(C31/C16)/15))-1</f>
        <v>0.009431934568454148</v>
      </c>
      <c r="D50" s="13">
        <f t="shared" si="1"/>
        <v>-0.00608347710170587</v>
      </c>
      <c r="E50" s="13">
        <f t="shared" si="1"/>
        <v>-0.016934822885093515</v>
      </c>
      <c r="F50" s="13">
        <f t="shared" si="1"/>
        <v>0.026476618862107504</v>
      </c>
      <c r="G50" s="13">
        <f t="shared" si="1"/>
        <v>-0.009395607548157048</v>
      </c>
      <c r="H50" s="13">
        <f t="shared" si="1"/>
        <v>-0.008590651172073138</v>
      </c>
      <c r="I50" s="13">
        <f t="shared" si="1"/>
        <v>0.006295995448249991</v>
      </c>
    </row>
    <row r="51" spans="1:9" ht="15">
      <c r="A51" s="8" t="s">
        <v>27</v>
      </c>
      <c r="B51" s="13">
        <f aca="true" t="shared" si="2" ref="B51:I51">EXP((LN(B36/B31)/5))-1</f>
        <v>0.00016936246216769923</v>
      </c>
      <c r="C51" s="13">
        <f t="shared" si="2"/>
        <v>0.0035771227391179217</v>
      </c>
      <c r="D51" s="13">
        <f t="shared" si="2"/>
        <v>-0.003206641839075486</v>
      </c>
      <c r="E51" s="13">
        <f t="shared" si="2"/>
        <v>0.008983848694152918</v>
      </c>
      <c r="F51" s="13">
        <f t="shared" si="2"/>
        <v>0.003746258652465917</v>
      </c>
      <c r="G51" s="13">
        <f t="shared" si="2"/>
        <v>0.007036718186694824</v>
      </c>
      <c r="H51" s="13">
        <f t="shared" si="2"/>
        <v>0</v>
      </c>
      <c r="I51" s="13">
        <f t="shared" si="2"/>
        <v>0.0017843166604356586</v>
      </c>
    </row>
    <row r="52" spans="1:9" ht="15">
      <c r="A52" s="8" t="s">
        <v>58</v>
      </c>
      <c r="B52" s="13">
        <f aca="true" t="shared" si="3" ref="B52:I52">EXP((LN(B44/B31)/13))-1</f>
        <v>0.0063030538314678974</v>
      </c>
      <c r="C52" s="13">
        <f t="shared" si="3"/>
        <v>0.010103007973437883</v>
      </c>
      <c r="D52" s="13">
        <f t="shared" si="3"/>
        <v>0.002195269674015732</v>
      </c>
      <c r="E52" s="13">
        <f t="shared" si="3"/>
        <v>0.002977793680414953</v>
      </c>
      <c r="F52" s="13">
        <f t="shared" si="3"/>
        <v>0.00728569817697311</v>
      </c>
      <c r="G52" s="13">
        <f t="shared" si="3"/>
        <v>0.005715082235590474</v>
      </c>
      <c r="H52" s="13">
        <f t="shared" si="3"/>
        <v>0</v>
      </c>
      <c r="I52" s="13">
        <f t="shared" si="3"/>
        <v>0.007472330584228581</v>
      </c>
    </row>
    <row r="53" ht="13.5" customHeight="1">
      <c r="A53" s="4"/>
    </row>
  </sheetData>
  <sheetProtection/>
  <mergeCells count="6">
    <mergeCell ref="A1:I1"/>
    <mergeCell ref="A3:I3"/>
    <mergeCell ref="A45:I45"/>
    <mergeCell ref="A46:I46"/>
    <mergeCell ref="A48:I48"/>
    <mergeCell ref="A2:K2"/>
  </mergeCells>
  <printOptions horizontalCentered="1"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4" width="14.28125" style="1" bestFit="1" customWidth="1"/>
    <col min="5" max="5" width="17.140625" style="1" bestFit="1" customWidth="1"/>
    <col min="6" max="8" width="14.28125" style="1" bestFit="1" customWidth="1"/>
    <col min="9" max="16384" width="9.140625" style="1" customWidth="1"/>
  </cols>
  <sheetData>
    <row r="1" spans="1:8" ht="15.75" customHeight="1">
      <c r="A1" s="31" t="s">
        <v>81</v>
      </c>
      <c r="B1" s="31"/>
      <c r="C1" s="31"/>
      <c r="D1" s="31"/>
      <c r="E1" s="31"/>
      <c r="F1" s="31"/>
      <c r="G1" s="31"/>
      <c r="H1" s="31"/>
    </row>
    <row r="2" spans="1:11" ht="15.75" customHeight="1">
      <c r="A2" s="31" t="s">
        <v>70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8" ht="15.75" customHeight="1">
      <c r="A3" s="31" t="s">
        <v>60</v>
      </c>
      <c r="B3" s="31"/>
      <c r="C3" s="31"/>
      <c r="D3" s="31"/>
      <c r="E3" s="31"/>
      <c r="F3" s="31"/>
      <c r="G3" s="31"/>
      <c r="H3" s="31"/>
    </row>
    <row r="4" ht="13.5" customHeight="1" thickBot="1">
      <c r="A4" s="4"/>
    </row>
    <row r="5" spans="1:8" ht="27" thickBot="1">
      <c r="A5" s="5" t="s">
        <v>11</v>
      </c>
      <c r="B5" s="5" t="s">
        <v>21</v>
      </c>
      <c r="C5" s="5" t="s">
        <v>62</v>
      </c>
      <c r="D5" s="5" t="s">
        <v>32</v>
      </c>
      <c r="E5" s="5" t="s">
        <v>33</v>
      </c>
      <c r="F5" s="5" t="s">
        <v>34</v>
      </c>
      <c r="G5" s="5" t="s">
        <v>35</v>
      </c>
      <c r="H5" s="5" t="s">
        <v>63</v>
      </c>
    </row>
    <row r="6" spans="1:9" ht="15.75" thickBot="1">
      <c r="A6" s="6">
        <v>1990</v>
      </c>
      <c r="B6" s="7">
        <v>8357.693903</v>
      </c>
      <c r="C6" s="7">
        <v>534.8924097920004</v>
      </c>
      <c r="D6" s="7">
        <v>8892.586312792</v>
      </c>
      <c r="E6" s="7">
        <v>0</v>
      </c>
      <c r="F6" s="7">
        <v>0</v>
      </c>
      <c r="G6" s="7">
        <v>0</v>
      </c>
      <c r="H6" s="7">
        <v>8892.586312792</v>
      </c>
      <c r="I6" s="15"/>
    </row>
    <row r="7" spans="1:9" ht="15.75" thickBot="1">
      <c r="A7" s="6">
        <v>1991</v>
      </c>
      <c r="B7" s="7">
        <v>8349.307006</v>
      </c>
      <c r="C7" s="7">
        <v>534.3556483840005</v>
      </c>
      <c r="D7" s="7">
        <v>8883.662654384</v>
      </c>
      <c r="E7" s="7">
        <v>0</v>
      </c>
      <c r="F7" s="7">
        <v>0</v>
      </c>
      <c r="G7" s="7">
        <v>0</v>
      </c>
      <c r="H7" s="7">
        <v>8883.662654384</v>
      </c>
      <c r="I7" s="15"/>
    </row>
    <row r="8" spans="1:9" ht="15.75" thickBot="1">
      <c r="A8" s="6">
        <v>1992</v>
      </c>
      <c r="B8" s="7">
        <v>8471.21557163271</v>
      </c>
      <c r="C8" s="7">
        <v>542.1569280000006</v>
      </c>
      <c r="D8" s="7">
        <v>9013.372499632711</v>
      </c>
      <c r="E8" s="7">
        <v>0</v>
      </c>
      <c r="F8" s="7">
        <v>0.01357163270972386</v>
      </c>
      <c r="G8" s="7">
        <v>0.01357163270972386</v>
      </c>
      <c r="H8" s="7">
        <v>9013.358928000001</v>
      </c>
      <c r="I8" s="15"/>
    </row>
    <row r="9" spans="1:9" ht="15.75" thickBot="1">
      <c r="A9" s="6">
        <v>1993</v>
      </c>
      <c r="B9" s="7">
        <v>8448.240879054192</v>
      </c>
      <c r="C9" s="7">
        <v>540.6860160000006</v>
      </c>
      <c r="D9" s="7">
        <v>8988.926895054192</v>
      </c>
      <c r="E9" s="7">
        <v>0</v>
      </c>
      <c r="F9" s="7">
        <v>0.02187905419107257</v>
      </c>
      <c r="G9" s="7">
        <v>0.02187905419107257</v>
      </c>
      <c r="H9" s="7">
        <v>8988.905016</v>
      </c>
      <c r="I9" s="15"/>
    </row>
    <row r="10" spans="1:9" ht="15.75" thickBot="1">
      <c r="A10" s="6">
        <v>1994</v>
      </c>
      <c r="B10" s="7">
        <v>8460.072842830306</v>
      </c>
      <c r="C10" s="7">
        <v>541.3859840000005</v>
      </c>
      <c r="D10" s="7">
        <v>9001.458826830307</v>
      </c>
      <c r="E10" s="7">
        <v>0</v>
      </c>
      <c r="F10" s="7">
        <v>0.916842830307721</v>
      </c>
      <c r="G10" s="7">
        <v>0.916842830307721</v>
      </c>
      <c r="H10" s="7">
        <v>9000.541984</v>
      </c>
      <c r="I10" s="15"/>
    </row>
    <row r="11" spans="1:9" ht="15.75" thickBot="1">
      <c r="A11" s="6">
        <v>1995</v>
      </c>
      <c r="B11" s="7">
        <v>8460.756236258394</v>
      </c>
      <c r="C11" s="7">
        <v>541.3688320000005</v>
      </c>
      <c r="D11" s="7">
        <v>9002.125068258394</v>
      </c>
      <c r="E11" s="7">
        <v>0</v>
      </c>
      <c r="F11" s="7">
        <v>1.8682362583943861</v>
      </c>
      <c r="G11" s="7">
        <v>1.8682362583943861</v>
      </c>
      <c r="H11" s="7">
        <v>9000.256832</v>
      </c>
      <c r="I11" s="15"/>
    </row>
    <row r="12" spans="1:9" ht="15.75" thickBot="1">
      <c r="A12" s="6">
        <v>1996</v>
      </c>
      <c r="B12" s="7">
        <v>8891.897806561785</v>
      </c>
      <c r="C12" s="7">
        <v>568.9127040000006</v>
      </c>
      <c r="D12" s="7">
        <v>9460.810510561785</v>
      </c>
      <c r="E12" s="7">
        <v>0</v>
      </c>
      <c r="F12" s="7">
        <v>2.636806561781729</v>
      </c>
      <c r="G12" s="7">
        <v>2.636806561781729</v>
      </c>
      <c r="H12" s="7">
        <v>9458.173704000003</v>
      </c>
      <c r="I12" s="15"/>
    </row>
    <row r="13" spans="1:9" ht="15.75" thickBot="1">
      <c r="A13" s="6">
        <v>1997</v>
      </c>
      <c r="B13" s="7">
        <v>8979.243090093127</v>
      </c>
      <c r="C13" s="7">
        <v>574.4608640000005</v>
      </c>
      <c r="D13" s="7">
        <v>9553.703954093127</v>
      </c>
      <c r="E13" s="7">
        <v>0</v>
      </c>
      <c r="F13" s="7">
        <v>3.292090093126814</v>
      </c>
      <c r="G13" s="7">
        <v>3.292090093126814</v>
      </c>
      <c r="H13" s="7">
        <v>9550.411864</v>
      </c>
      <c r="I13" s="15"/>
    </row>
    <row r="14" spans="1:9" ht="15.75" thickBot="1">
      <c r="A14" s="6">
        <v>1998</v>
      </c>
      <c r="B14" s="7">
        <v>9142.048746679518</v>
      </c>
      <c r="C14" s="7">
        <v>584.8580480000006</v>
      </c>
      <c r="D14" s="7">
        <v>9726.906794679518</v>
      </c>
      <c r="E14" s="7">
        <v>0</v>
      </c>
      <c r="F14" s="7">
        <v>3.64174667951651</v>
      </c>
      <c r="G14" s="7">
        <v>3.64174667951651</v>
      </c>
      <c r="H14" s="7">
        <v>9723.265048000001</v>
      </c>
      <c r="I14" s="15"/>
    </row>
    <row r="15" spans="1:9" ht="15.75" thickBot="1">
      <c r="A15" s="6">
        <v>1999</v>
      </c>
      <c r="B15" s="7">
        <v>9288.701695561245</v>
      </c>
      <c r="C15" s="7">
        <v>594.2240640000005</v>
      </c>
      <c r="D15" s="7">
        <v>9882.925759561245</v>
      </c>
      <c r="E15" s="7">
        <v>0</v>
      </c>
      <c r="F15" s="7">
        <v>3.9506955612470005</v>
      </c>
      <c r="G15" s="7">
        <v>3.9506955612470005</v>
      </c>
      <c r="H15" s="7">
        <v>9878.975063999998</v>
      </c>
      <c r="I15" s="15"/>
    </row>
    <row r="16" spans="1:8" ht="15.75" thickBot="1">
      <c r="A16" s="6">
        <v>2000</v>
      </c>
      <c r="B16" s="7">
        <v>9582.760299083326</v>
      </c>
      <c r="C16" s="7">
        <v>613.0063049593607</v>
      </c>
      <c r="D16" s="7">
        <v>10195.766604042687</v>
      </c>
      <c r="E16" s="7">
        <v>0</v>
      </c>
      <c r="F16" s="7">
        <v>4.53678409332279</v>
      </c>
      <c r="G16" s="7">
        <v>4.53678409332279</v>
      </c>
      <c r="H16" s="7">
        <v>10191.229819949363</v>
      </c>
    </row>
    <row r="17" spans="1:8" ht="15.75" thickBot="1">
      <c r="A17" s="6">
        <v>2001</v>
      </c>
      <c r="B17" s="7">
        <v>9411.877449095597</v>
      </c>
      <c r="C17" s="7">
        <v>601.9584841542403</v>
      </c>
      <c r="D17" s="7">
        <v>10013.835933249837</v>
      </c>
      <c r="E17" s="7">
        <v>0</v>
      </c>
      <c r="F17" s="7">
        <v>6.276134185599499</v>
      </c>
      <c r="G17" s="7">
        <v>6.276134185599499</v>
      </c>
      <c r="H17" s="7">
        <v>10007.559799064236</v>
      </c>
    </row>
    <row r="18" spans="1:8" ht="15.75" thickBot="1">
      <c r="A18" s="6">
        <v>2002</v>
      </c>
      <c r="B18" s="7">
        <v>9494.022390059052</v>
      </c>
      <c r="C18" s="7">
        <v>607.0440872960006</v>
      </c>
      <c r="D18" s="7">
        <v>10101.066477355052</v>
      </c>
      <c r="E18" s="7">
        <v>0</v>
      </c>
      <c r="F18" s="7">
        <v>8.95852605905022</v>
      </c>
      <c r="G18" s="7">
        <v>8.95852605905022</v>
      </c>
      <c r="H18" s="7">
        <v>10092.107951296002</v>
      </c>
    </row>
    <row r="19" spans="1:8" ht="15.75" thickBot="1">
      <c r="A19" s="6">
        <v>2003</v>
      </c>
      <c r="B19" s="7">
        <v>9965.073823408919</v>
      </c>
      <c r="C19" s="7">
        <v>637.0939598080005</v>
      </c>
      <c r="D19" s="7">
        <v>10602.167783216919</v>
      </c>
      <c r="E19" s="7">
        <v>0</v>
      </c>
      <c r="F19" s="7">
        <v>10.48070140892095</v>
      </c>
      <c r="G19" s="7">
        <v>10.48070140892095</v>
      </c>
      <c r="H19" s="7">
        <v>10591.687081807999</v>
      </c>
    </row>
    <row r="20" spans="1:8" ht="15.75" thickBot="1">
      <c r="A20" s="6">
        <v>2004</v>
      </c>
      <c r="B20" s="7">
        <v>10218.374994627733</v>
      </c>
      <c r="C20" s="7">
        <v>653.1957244800003</v>
      </c>
      <c r="D20" s="7">
        <v>10871.570719107733</v>
      </c>
      <c r="E20" s="7">
        <v>0</v>
      </c>
      <c r="F20" s="7">
        <v>12.19179962773653</v>
      </c>
      <c r="G20" s="7">
        <v>12.19179962773653</v>
      </c>
      <c r="H20" s="7">
        <v>10859.378919479996</v>
      </c>
    </row>
    <row r="21" spans="1:8" ht="15.75" thickBot="1">
      <c r="A21" s="6">
        <v>2005</v>
      </c>
      <c r="B21" s="7">
        <v>10618.858384865653</v>
      </c>
      <c r="C21" s="7">
        <v>678.6582323200006</v>
      </c>
      <c r="D21" s="7">
        <v>11297.516617185653</v>
      </c>
      <c r="E21" s="7">
        <v>0</v>
      </c>
      <c r="F21" s="7">
        <v>14.82350486565254</v>
      </c>
      <c r="G21" s="7">
        <v>14.823504865652541</v>
      </c>
      <c r="H21" s="7">
        <v>11282.69311232</v>
      </c>
    </row>
    <row r="22" spans="1:8" ht="15.75" thickBot="1">
      <c r="A22" s="6">
        <v>2006</v>
      </c>
      <c r="B22" s="7">
        <v>10908.715877302573</v>
      </c>
      <c r="C22" s="7">
        <v>697.0797528320007</v>
      </c>
      <c r="D22" s="7">
        <v>11605.795630134573</v>
      </c>
      <c r="E22" s="7">
        <v>0.6031719999999972</v>
      </c>
      <c r="F22" s="7">
        <v>16.24156730257163</v>
      </c>
      <c r="G22" s="7">
        <v>16.84473930257163</v>
      </c>
      <c r="H22" s="7">
        <v>11588.950890832002</v>
      </c>
    </row>
    <row r="23" spans="1:8" ht="15.75" thickBot="1">
      <c r="A23" s="6">
        <v>2007</v>
      </c>
      <c r="B23" s="7">
        <v>10930.436661125657</v>
      </c>
      <c r="C23" s="7">
        <v>698.4558108160004</v>
      </c>
      <c r="D23" s="7">
        <v>11628.892471941657</v>
      </c>
      <c r="E23" s="7">
        <v>0.2575702799999995</v>
      </c>
      <c r="F23" s="7">
        <v>16.807046845661517</v>
      </c>
      <c r="G23" s="7">
        <v>17.064617125661517</v>
      </c>
      <c r="H23" s="7">
        <v>11611.827854815996</v>
      </c>
    </row>
    <row r="24" spans="1:8" ht="15.75" thickBot="1">
      <c r="A24" s="6">
        <v>2008</v>
      </c>
      <c r="B24" s="7">
        <v>10979.372251138666</v>
      </c>
      <c r="C24" s="7">
        <v>701.3867321600005</v>
      </c>
      <c r="D24" s="7">
        <v>11680.758983298667</v>
      </c>
      <c r="E24" s="7">
        <v>0.25499457719999796</v>
      </c>
      <c r="F24" s="7">
        <v>19.949566561468277</v>
      </c>
      <c r="G24" s="7">
        <v>20.204561138668275</v>
      </c>
      <c r="H24" s="7">
        <v>11660.55442216</v>
      </c>
    </row>
    <row r="25" spans="1:8" ht="15.75" thickBot="1">
      <c r="A25" s="6">
        <v>2009</v>
      </c>
      <c r="B25" s="7">
        <v>10786.397991868747</v>
      </c>
      <c r="C25" s="7">
        <v>688.4996180480002</v>
      </c>
      <c r="D25" s="7">
        <v>11474.897609916748</v>
      </c>
      <c r="E25" s="7">
        <v>0.605444631428</v>
      </c>
      <c r="F25" s="7">
        <v>27.986015237325887</v>
      </c>
      <c r="G25" s="7">
        <v>28.591459868753887</v>
      </c>
      <c r="H25" s="7">
        <v>11446.306150047993</v>
      </c>
    </row>
    <row r="26" spans="1:8" ht="15.75" thickBot="1">
      <c r="A26" s="6">
        <v>2010</v>
      </c>
      <c r="B26" s="7">
        <v>10444.678386364105</v>
      </c>
      <c r="C26" s="7">
        <v>665.4109094745825</v>
      </c>
      <c r="D26" s="7">
        <v>11110.089295838687</v>
      </c>
      <c r="E26" s="7">
        <v>0.5929201851137194</v>
      </c>
      <c r="F26" s="7">
        <v>47.040005638649944</v>
      </c>
      <c r="G26" s="7">
        <v>47.632925823763664</v>
      </c>
      <c r="H26" s="7">
        <v>11062.456370014923</v>
      </c>
    </row>
    <row r="27" spans="1:8" ht="15.75" thickBot="1">
      <c r="A27" s="6">
        <v>2011</v>
      </c>
      <c r="B27" s="7">
        <v>10536.485583611693</v>
      </c>
      <c r="C27" s="7">
        <v>670.074176894345</v>
      </c>
      <c r="D27" s="7">
        <v>11206.559760506037</v>
      </c>
      <c r="E27" s="7">
        <v>0.5984209832625993</v>
      </c>
      <c r="F27" s="7">
        <v>65.97814865429869</v>
      </c>
      <c r="G27" s="7">
        <v>66.57656963756129</v>
      </c>
      <c r="H27" s="7">
        <v>11139.983190868476</v>
      </c>
    </row>
    <row r="28" spans="1:8" ht="15.75" thickBot="1">
      <c r="A28" s="6">
        <v>2012</v>
      </c>
      <c r="B28" s="7">
        <v>10623.502759111389</v>
      </c>
      <c r="C28" s="7">
        <v>673.9523294913919</v>
      </c>
      <c r="D28" s="7">
        <v>11297.455088602781</v>
      </c>
      <c r="E28" s="7">
        <v>0.5229467734299504</v>
      </c>
      <c r="F28" s="7">
        <v>92.47466403496928</v>
      </c>
      <c r="G28" s="7">
        <v>92.99761080839923</v>
      </c>
      <c r="H28" s="7">
        <v>11204.457477794382</v>
      </c>
    </row>
    <row r="29" spans="1:8" ht="15.75" thickBot="1">
      <c r="A29" s="6">
        <v>2013</v>
      </c>
      <c r="B29" s="7">
        <v>10618.062006099648</v>
      </c>
      <c r="C29" s="7">
        <v>671.4906095403494</v>
      </c>
      <c r="D29" s="7">
        <v>11289.552615639997</v>
      </c>
      <c r="E29" s="7">
        <v>0.6004973056956686</v>
      </c>
      <c r="F29" s="7">
        <v>125.42073472600228</v>
      </c>
      <c r="G29" s="7">
        <v>126.02123203169795</v>
      </c>
      <c r="H29" s="7">
        <v>11163.531383608299</v>
      </c>
    </row>
    <row r="30" spans="1:8" ht="15.75" thickBot="1">
      <c r="A30" s="6">
        <v>2014</v>
      </c>
      <c r="B30" s="7">
        <v>10740.24287697948</v>
      </c>
      <c r="C30" s="7">
        <v>677.4880045440009</v>
      </c>
      <c r="D30" s="7">
        <v>11417.730881523481</v>
      </c>
      <c r="E30" s="7">
        <v>0.6060723326387176</v>
      </c>
      <c r="F30" s="7">
        <v>153.8867336468377</v>
      </c>
      <c r="G30" s="7">
        <v>154.49280597947643</v>
      </c>
      <c r="H30" s="7">
        <v>11263.238075544004</v>
      </c>
    </row>
    <row r="31" spans="1:8" ht="15.75" thickBot="1">
      <c r="A31" s="6">
        <v>2015</v>
      </c>
      <c r="B31" s="7">
        <v>10706.255822149546</v>
      </c>
      <c r="C31" s="7">
        <v>673.5209478400029</v>
      </c>
      <c r="D31" s="7">
        <v>11379.776769989548</v>
      </c>
      <c r="E31" s="7">
        <v>0.5476716093123173</v>
      </c>
      <c r="F31" s="7">
        <v>181.94334054019674</v>
      </c>
      <c r="G31" s="7">
        <v>182.49101214950906</v>
      </c>
      <c r="H31" s="7">
        <v>11197.28575784004</v>
      </c>
    </row>
    <row r="32" spans="1:8" ht="15.75" thickBot="1">
      <c r="A32" s="6">
        <v>2016</v>
      </c>
      <c r="B32" s="7">
        <v>10632.824497242913</v>
      </c>
      <c r="C32" s="7">
        <v>663.0025313516225</v>
      </c>
      <c r="D32" s="7">
        <v>11295.827028594535</v>
      </c>
      <c r="E32" s="7">
        <v>10.815879402730502</v>
      </c>
      <c r="F32" s="7">
        <v>250.820882456403</v>
      </c>
      <c r="G32" s="7">
        <v>261.6367618591335</v>
      </c>
      <c r="H32" s="7">
        <v>11034.1902667354</v>
      </c>
    </row>
    <row r="33" spans="1:8" ht="15.75" thickBot="1">
      <c r="A33" s="6">
        <v>2017</v>
      </c>
      <c r="B33" s="7">
        <v>10618.750991582474</v>
      </c>
      <c r="C33" s="7">
        <v>656.5068173904398</v>
      </c>
      <c r="D33" s="7">
        <v>11275.257808972914</v>
      </c>
      <c r="E33" s="7">
        <v>13.82816922731962</v>
      </c>
      <c r="F33" s="7">
        <v>323.48860034692404</v>
      </c>
      <c r="G33" s="7">
        <v>337.31676957424366</v>
      </c>
      <c r="H33" s="7">
        <v>10937.941039398671</v>
      </c>
    </row>
    <row r="34" spans="1:8" ht="15.75" thickBot="1">
      <c r="A34" s="6">
        <v>2018</v>
      </c>
      <c r="B34" s="7">
        <v>10790.261821375065</v>
      </c>
      <c r="C34" s="7">
        <v>661.5934953800294</v>
      </c>
      <c r="D34" s="7">
        <v>11451.855316755094</v>
      </c>
      <c r="E34" s="7">
        <v>17.33816139630875</v>
      </c>
      <c r="F34" s="7">
        <v>399.68277871934725</v>
      </c>
      <c r="G34" s="7">
        <v>417.020940115656</v>
      </c>
      <c r="H34" s="7">
        <v>11034.83437663944</v>
      </c>
    </row>
    <row r="35" spans="1:8" ht="15.75" thickBot="1">
      <c r="A35" s="6">
        <v>2019</v>
      </c>
      <c r="B35" s="7">
        <v>10969.233367723542</v>
      </c>
      <c r="C35" s="7">
        <v>668.0242148287651</v>
      </c>
      <c r="D35" s="7">
        <v>11637.257582552307</v>
      </c>
      <c r="E35" s="7">
        <v>21.232261607226974</v>
      </c>
      <c r="F35" s="7">
        <v>461.5400639780104</v>
      </c>
      <c r="G35" s="7">
        <v>482.77232558523735</v>
      </c>
      <c r="H35" s="7">
        <v>11154.48525696707</v>
      </c>
    </row>
    <row r="36" spans="1:8" ht="15.75" thickBot="1">
      <c r="A36" s="6">
        <v>2020</v>
      </c>
      <c r="B36" s="7">
        <v>11163.41883519698</v>
      </c>
      <c r="C36" s="7">
        <v>675.5958842829308</v>
      </c>
      <c r="D36" s="7">
        <v>11839.014719479912</v>
      </c>
      <c r="E36" s="7">
        <v>25.466089136461846</v>
      </c>
      <c r="F36" s="7">
        <v>519.963639134405</v>
      </c>
      <c r="G36" s="7">
        <v>545.4297282708668</v>
      </c>
      <c r="H36" s="7">
        <v>11293.584991209045</v>
      </c>
    </row>
    <row r="37" spans="1:8" ht="15.75" thickBot="1">
      <c r="A37" s="6">
        <v>2021</v>
      </c>
      <c r="B37" s="7">
        <v>11360.193327647192</v>
      </c>
      <c r="C37" s="7">
        <v>683.0151934059021</v>
      </c>
      <c r="D37" s="7">
        <v>12043.208521053093</v>
      </c>
      <c r="E37" s="7">
        <v>29.951193640703764</v>
      </c>
      <c r="F37" s="7">
        <v>582.6583690147377</v>
      </c>
      <c r="G37" s="7">
        <v>612.6095626554414</v>
      </c>
      <c r="H37" s="7">
        <v>11430.598958397652</v>
      </c>
    </row>
    <row r="38" spans="1:8" ht="15.75" thickBot="1">
      <c r="A38" s="6">
        <v>2022</v>
      </c>
      <c r="B38" s="7">
        <v>11576.291963207823</v>
      </c>
      <c r="C38" s="7">
        <v>691.413582745473</v>
      </c>
      <c r="D38" s="7">
        <v>12267.705545953297</v>
      </c>
      <c r="E38" s="7">
        <v>34.21492226739281</v>
      </c>
      <c r="F38" s="7">
        <v>649.0149563752614</v>
      </c>
      <c r="G38" s="7">
        <v>683.2298786426542</v>
      </c>
      <c r="H38" s="7">
        <v>11584.475667310642</v>
      </c>
    </row>
    <row r="39" spans="1:8" ht="15.75" thickBot="1">
      <c r="A39" s="6">
        <v>2023</v>
      </c>
      <c r="B39" s="7">
        <v>11783.089681111422</v>
      </c>
      <c r="C39" s="7">
        <v>699.0697004858265</v>
      </c>
      <c r="D39" s="7">
        <v>12482.159381597248</v>
      </c>
      <c r="E39" s="7">
        <v>38.490515849537815</v>
      </c>
      <c r="F39" s="7">
        <v>717.2605923619898</v>
      </c>
      <c r="G39" s="7">
        <v>755.7511082115276</v>
      </c>
      <c r="H39" s="7">
        <v>11726.408273385721</v>
      </c>
    </row>
    <row r="40" spans="1:8" ht="15.75" thickBot="1">
      <c r="A40" s="6">
        <v>2024</v>
      </c>
      <c r="B40" s="7">
        <v>11979.528477642036</v>
      </c>
      <c r="C40" s="7">
        <v>706.2432501001227</v>
      </c>
      <c r="D40" s="7">
        <v>12685.771727742158</v>
      </c>
      <c r="E40" s="7">
        <v>42.674855867075166</v>
      </c>
      <c r="F40" s="7">
        <v>782.423963563744</v>
      </c>
      <c r="G40" s="7">
        <v>825.0988194308192</v>
      </c>
      <c r="H40" s="7">
        <v>11860.672908311339</v>
      </c>
    </row>
    <row r="41" spans="1:8" ht="15.75" thickBot="1">
      <c r="A41" s="6">
        <v>2025</v>
      </c>
      <c r="B41" s="7">
        <v>12161.859682017619</v>
      </c>
      <c r="C41" s="7">
        <v>712.7510016740973</v>
      </c>
      <c r="D41" s="7">
        <v>12874.610683691717</v>
      </c>
      <c r="E41" s="7">
        <v>46.683711190593954</v>
      </c>
      <c r="F41" s="7">
        <v>843.7795145657745</v>
      </c>
      <c r="G41" s="7">
        <v>890.4632257563685</v>
      </c>
      <c r="H41" s="7">
        <v>11984.147457935349</v>
      </c>
    </row>
    <row r="42" spans="1:8" ht="15.75" thickBot="1">
      <c r="A42" s="6">
        <v>2026</v>
      </c>
      <c r="B42" s="7">
        <v>12340.363045735976</v>
      </c>
      <c r="C42" s="7">
        <v>719.0745335869888</v>
      </c>
      <c r="D42" s="7">
        <v>13059.437579322965</v>
      </c>
      <c r="E42" s="7">
        <v>50.40466813285752</v>
      </c>
      <c r="F42" s="7">
        <v>904.1164055477107</v>
      </c>
      <c r="G42" s="7">
        <v>954.5210736805682</v>
      </c>
      <c r="H42" s="7">
        <v>12104.916505642397</v>
      </c>
    </row>
    <row r="43" spans="1:8" ht="15.75" thickBot="1">
      <c r="A43" s="6">
        <v>2027</v>
      </c>
      <c r="B43" s="7">
        <v>12512.376284116013</v>
      </c>
      <c r="C43" s="7">
        <v>724.4770986355308</v>
      </c>
      <c r="D43" s="7">
        <v>13236.853382751544</v>
      </c>
      <c r="E43" s="7">
        <v>53.75925016243332</v>
      </c>
      <c r="F43" s="7">
        <v>971.0251608059982</v>
      </c>
      <c r="G43" s="7">
        <v>1024.7844109684315</v>
      </c>
      <c r="H43" s="7">
        <v>12212.068971783112</v>
      </c>
    </row>
    <row r="44" spans="1:8" ht="15.75" thickBot="1">
      <c r="A44" s="6">
        <v>2028</v>
      </c>
      <c r="B44" s="7">
        <v>12681.119893581312</v>
      </c>
      <c r="C44" s="7">
        <v>730.001354488003</v>
      </c>
      <c r="D44" s="7">
        <v>13411.121248069314</v>
      </c>
      <c r="E44" s="7">
        <v>56.77356045726128</v>
      </c>
      <c r="F44" s="7">
        <v>1031.1873855779436</v>
      </c>
      <c r="G44" s="7">
        <v>1087.9609460352049</v>
      </c>
      <c r="H44" s="7">
        <v>12323.16030203411</v>
      </c>
    </row>
    <row r="45" spans="1:5" ht="15">
      <c r="A45" s="32" t="s">
        <v>0</v>
      </c>
      <c r="B45" s="32"/>
      <c r="C45" s="32"/>
      <c r="D45" s="32"/>
      <c r="E45" s="32"/>
    </row>
    <row r="46" spans="1:5" ht="13.5" customHeight="1">
      <c r="A46" s="32" t="s">
        <v>55</v>
      </c>
      <c r="B46" s="32"/>
      <c r="C46" s="32"/>
      <c r="D46" s="32"/>
      <c r="E46" s="32"/>
    </row>
    <row r="47" ht="13.5" customHeight="1">
      <c r="A47" s="4"/>
    </row>
    <row r="48" spans="1:8" ht="15.75">
      <c r="A48" s="30" t="s">
        <v>24</v>
      </c>
      <c r="B48" s="30"/>
      <c r="C48" s="30"/>
      <c r="D48" s="30"/>
      <c r="E48" s="30"/>
      <c r="F48" s="30"/>
      <c r="G48" s="30"/>
      <c r="H48" s="30"/>
    </row>
    <row r="49" spans="1:9" ht="15">
      <c r="A49" s="8" t="s">
        <v>25</v>
      </c>
      <c r="B49" s="13">
        <f>EXP((LN(B16/B6)/10))-1</f>
        <v>0.013772290307812574</v>
      </c>
      <c r="C49" s="13">
        <f aca="true" t="shared" si="0" ref="C49:H49">EXP((LN(C16/C6)/10))-1</f>
        <v>0.013724284868890768</v>
      </c>
      <c r="D49" s="13">
        <f t="shared" si="0"/>
        <v>0.013769403340847086</v>
      </c>
      <c r="E49" s="14" t="s">
        <v>59</v>
      </c>
      <c r="F49" s="14" t="s">
        <v>59</v>
      </c>
      <c r="G49" s="14" t="s">
        <v>59</v>
      </c>
      <c r="H49" s="13">
        <f t="shared" si="0"/>
        <v>0.013724284868890768</v>
      </c>
      <c r="I49" s="13"/>
    </row>
    <row r="50" spans="1:9" ht="15">
      <c r="A50" s="8" t="s">
        <v>26</v>
      </c>
      <c r="B50" s="13">
        <f>EXP((LN(B31/B16)/15))-1</f>
        <v>0.0074182159747291365</v>
      </c>
      <c r="C50" s="13">
        <f aca="true" t="shared" si="1" ref="C50:H50">EXP((LN(C31/C16)/15))-1</f>
        <v>0.006295995448249769</v>
      </c>
      <c r="D50" s="13">
        <f t="shared" si="1"/>
        <v>0.007351236455508836</v>
      </c>
      <c r="E50" s="14" t="s">
        <v>59</v>
      </c>
      <c r="F50" s="13">
        <f t="shared" si="1"/>
        <v>0.27902550115893177</v>
      </c>
      <c r="G50" s="13">
        <f t="shared" si="1"/>
        <v>0.2792818094755807</v>
      </c>
      <c r="H50" s="13">
        <f t="shared" si="1"/>
        <v>0.006295995448249991</v>
      </c>
      <c r="I50" s="13"/>
    </row>
    <row r="51" spans="1:9" ht="15">
      <c r="A51" s="8" t="s">
        <v>27</v>
      </c>
      <c r="B51" s="13">
        <f aca="true" t="shared" si="2" ref="B51:H51">EXP((LN(B36/B31)/5))-1</f>
        <v>0.008397872020405206</v>
      </c>
      <c r="C51" s="13">
        <f t="shared" si="2"/>
        <v>0.0006153882036892266</v>
      </c>
      <c r="D51" s="13">
        <f t="shared" si="2"/>
        <v>0.00794390615424545</v>
      </c>
      <c r="E51" s="13">
        <f t="shared" si="2"/>
        <v>1.1552041038182916</v>
      </c>
      <c r="F51" s="13">
        <f t="shared" si="2"/>
        <v>0.23369374294062184</v>
      </c>
      <c r="G51" s="13">
        <f t="shared" si="2"/>
        <v>0.24479967154282378</v>
      </c>
      <c r="H51" s="13">
        <f t="shared" si="2"/>
        <v>0.0017141592424736452</v>
      </c>
      <c r="I51" s="13"/>
    </row>
    <row r="52" spans="1:9" ht="15">
      <c r="A52" s="8" t="s">
        <v>58</v>
      </c>
      <c r="B52" s="13">
        <f aca="true" t="shared" si="3" ref="B52:H52">EXP((LN(B44/B31)/13))-1</f>
        <v>0.013107158425155196</v>
      </c>
      <c r="C52" s="13">
        <f t="shared" si="3"/>
        <v>0.0062136320362449204</v>
      </c>
      <c r="D52" s="13">
        <f t="shared" si="3"/>
        <v>0.01271449624119958</v>
      </c>
      <c r="E52" s="13">
        <f t="shared" si="3"/>
        <v>0.42905237610339886</v>
      </c>
      <c r="F52" s="13">
        <f t="shared" si="3"/>
        <v>0.1427571728804633</v>
      </c>
      <c r="G52" s="13">
        <f t="shared" si="3"/>
        <v>0.1472128069752563</v>
      </c>
      <c r="H52" s="13">
        <f t="shared" si="3"/>
        <v>0.007397150694707033</v>
      </c>
      <c r="I52" s="13"/>
    </row>
    <row r="53" ht="13.5" customHeight="1">
      <c r="A53" s="4"/>
    </row>
  </sheetData>
  <sheetProtection/>
  <mergeCells count="6">
    <mergeCell ref="A1:H1"/>
    <mergeCell ref="A3:H3"/>
    <mergeCell ref="A48:H48"/>
    <mergeCell ref="A45:E45"/>
    <mergeCell ref="A46:E46"/>
    <mergeCell ref="A2:K2"/>
  </mergeCells>
  <printOptions horizontalCentered="1"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2" width="14.28125" style="17" bestFit="1" customWidth="1"/>
    <col min="3" max="3" width="17.140625" style="17" bestFit="1" customWidth="1"/>
    <col min="4" max="4" width="14.28125" style="17" bestFit="1" customWidth="1"/>
    <col min="5" max="5" width="17.140625" style="17" bestFit="1" customWidth="1"/>
    <col min="6" max="9" width="14.28125" style="17" bestFit="1" customWidth="1"/>
    <col min="10" max="16384" width="9.140625" style="17" customWidth="1"/>
  </cols>
  <sheetData>
    <row r="1" spans="1:8" ht="15.75" customHeight="1">
      <c r="A1" s="34" t="s">
        <v>82</v>
      </c>
      <c r="B1" s="34"/>
      <c r="C1" s="34"/>
      <c r="D1" s="34"/>
      <c r="E1" s="34"/>
      <c r="F1" s="34"/>
      <c r="G1" s="34"/>
      <c r="H1" s="34"/>
    </row>
    <row r="2" spans="1:10" ht="15.75" customHeight="1">
      <c r="A2" s="31" t="s">
        <v>70</v>
      </c>
      <c r="B2" s="31"/>
      <c r="C2" s="31"/>
      <c r="D2" s="31"/>
      <c r="E2" s="31"/>
      <c r="F2" s="31"/>
      <c r="G2" s="31"/>
      <c r="H2" s="31"/>
      <c r="I2" s="31"/>
      <c r="J2" s="31"/>
    </row>
    <row r="3" spans="1:8" ht="15.75" customHeight="1">
      <c r="A3" s="34" t="s">
        <v>69</v>
      </c>
      <c r="B3" s="34"/>
      <c r="C3" s="34"/>
      <c r="D3" s="34"/>
      <c r="E3" s="34"/>
      <c r="F3" s="34"/>
      <c r="G3" s="34"/>
      <c r="H3" s="34"/>
    </row>
    <row r="4" ht="13.5" customHeight="1" thickBot="1">
      <c r="A4" s="18"/>
    </row>
    <row r="5" spans="1:9" ht="39" thickBot="1">
      <c r="A5" s="23" t="s">
        <v>11</v>
      </c>
      <c r="B5" s="23" t="s">
        <v>12</v>
      </c>
      <c r="C5" s="23" t="s">
        <v>68</v>
      </c>
      <c r="D5" s="23" t="s">
        <v>14</v>
      </c>
      <c r="E5" s="23" t="s">
        <v>67</v>
      </c>
      <c r="F5" s="23" t="s">
        <v>56</v>
      </c>
      <c r="G5" s="23" t="s">
        <v>18</v>
      </c>
      <c r="H5" s="23" t="s">
        <v>66</v>
      </c>
      <c r="I5" s="23" t="s">
        <v>65</v>
      </c>
    </row>
    <row r="6" spans="1:9" ht="13.5" thickBot="1">
      <c r="A6" s="22">
        <v>1990</v>
      </c>
      <c r="B6" s="21">
        <v>1164.2837489203646</v>
      </c>
      <c r="C6" s="21">
        <v>0</v>
      </c>
      <c r="D6" s="21">
        <v>671.2438307931895</v>
      </c>
      <c r="E6" s="21">
        <v>0</v>
      </c>
      <c r="F6" s="21">
        <v>114.78642613524505</v>
      </c>
      <c r="G6" s="21">
        <v>11.104916393922265</v>
      </c>
      <c r="H6" s="21">
        <v>76.47817775727839</v>
      </c>
      <c r="I6" s="21">
        <v>2037.8970999999997</v>
      </c>
    </row>
    <row r="7" spans="1:9" ht="13.5" thickBot="1">
      <c r="A7" s="22">
        <v>1991</v>
      </c>
      <c r="B7" s="21">
        <v>1174.084379319142</v>
      </c>
      <c r="C7" s="21">
        <v>0</v>
      </c>
      <c r="D7" s="21">
        <v>639.0991154015046</v>
      </c>
      <c r="E7" s="21">
        <v>0</v>
      </c>
      <c r="F7" s="21">
        <v>111.46131858241435</v>
      </c>
      <c r="G7" s="21">
        <v>11.789276125548774</v>
      </c>
      <c r="H7" s="21">
        <v>75.4552105713904</v>
      </c>
      <c r="I7" s="21">
        <v>2011.8893</v>
      </c>
    </row>
    <row r="8" spans="1:9" ht="13.5" thickBot="1">
      <c r="A8" s="22">
        <v>1992</v>
      </c>
      <c r="B8" s="21">
        <v>1067.6748910823826</v>
      </c>
      <c r="C8" s="21">
        <v>0</v>
      </c>
      <c r="D8" s="21">
        <v>669.8955971173332</v>
      </c>
      <c r="E8" s="21">
        <v>0</v>
      </c>
      <c r="F8" s="21">
        <v>119.00346705781972</v>
      </c>
      <c r="G8" s="21">
        <v>14.16283091636671</v>
      </c>
      <c r="H8" s="21">
        <v>82.6353138260982</v>
      </c>
      <c r="I8" s="21">
        <v>1953.3721000000005</v>
      </c>
    </row>
    <row r="9" spans="1:9" ht="13.5" thickBot="1">
      <c r="A9" s="22">
        <v>1993</v>
      </c>
      <c r="B9" s="21">
        <v>1128.8204836468542</v>
      </c>
      <c r="C9" s="21">
        <v>0</v>
      </c>
      <c r="D9" s="21">
        <v>661.9089409753551</v>
      </c>
      <c r="E9" s="21">
        <v>0</v>
      </c>
      <c r="F9" s="21">
        <v>114.55809301031134</v>
      </c>
      <c r="G9" s="21">
        <v>14.075577459824657</v>
      </c>
      <c r="H9" s="21">
        <v>73.02070490765466</v>
      </c>
      <c r="I9" s="21">
        <v>1992.3837999999998</v>
      </c>
    </row>
    <row r="10" spans="1:9" ht="13.5" thickBot="1">
      <c r="A10" s="22">
        <v>1994</v>
      </c>
      <c r="B10" s="21">
        <v>933.9928816645375</v>
      </c>
      <c r="C10" s="21">
        <v>0</v>
      </c>
      <c r="D10" s="21">
        <v>743.9401670894662</v>
      </c>
      <c r="E10" s="21">
        <v>0</v>
      </c>
      <c r="F10" s="21">
        <v>132.27958866274747</v>
      </c>
      <c r="G10" s="21">
        <v>17.26786534616684</v>
      </c>
      <c r="H10" s="21">
        <v>71.1119972370822</v>
      </c>
      <c r="I10" s="21">
        <v>1898.5925000000004</v>
      </c>
    </row>
    <row r="11" spans="1:9" ht="13.5" thickBot="1">
      <c r="A11" s="22">
        <v>1995</v>
      </c>
      <c r="B11" s="21">
        <v>1142.3440436083813</v>
      </c>
      <c r="C11" s="21">
        <v>0</v>
      </c>
      <c r="D11" s="21">
        <v>706.5265850412516</v>
      </c>
      <c r="E11" s="21">
        <v>0</v>
      </c>
      <c r="F11" s="21">
        <v>123.9300218245516</v>
      </c>
      <c r="G11" s="21">
        <v>15.310150366612291</v>
      </c>
      <c r="H11" s="21">
        <v>76.75579915920306</v>
      </c>
      <c r="I11" s="21">
        <v>2064.8666</v>
      </c>
    </row>
    <row r="12" spans="1:9" ht="13.5" thickBot="1">
      <c r="A12" s="22">
        <v>1996</v>
      </c>
      <c r="B12" s="21">
        <v>1308.6682261911508</v>
      </c>
      <c r="C12" s="21">
        <v>0</v>
      </c>
      <c r="D12" s="21">
        <v>687.5089605285258</v>
      </c>
      <c r="E12" s="21">
        <v>0</v>
      </c>
      <c r="F12" s="21">
        <v>121.21230328541667</v>
      </c>
      <c r="G12" s="21">
        <v>15.02585897312573</v>
      </c>
      <c r="H12" s="21">
        <v>71.79195102178062</v>
      </c>
      <c r="I12" s="21">
        <v>2204.2073</v>
      </c>
    </row>
    <row r="13" spans="1:9" ht="13.5" thickBot="1">
      <c r="A13" s="22">
        <v>1997</v>
      </c>
      <c r="B13" s="21">
        <v>1303.8603363354255</v>
      </c>
      <c r="C13" s="21">
        <v>0</v>
      </c>
      <c r="D13" s="21">
        <v>738.3793733873533</v>
      </c>
      <c r="E13" s="21">
        <v>0</v>
      </c>
      <c r="F13" s="21">
        <v>129.37933989019157</v>
      </c>
      <c r="G13" s="21">
        <v>17.759200055425623</v>
      </c>
      <c r="H13" s="21">
        <v>78.92805033160387</v>
      </c>
      <c r="I13" s="21">
        <v>2268.3063</v>
      </c>
    </row>
    <row r="14" spans="1:9" ht="13.5" thickBot="1">
      <c r="A14" s="22">
        <v>1998</v>
      </c>
      <c r="B14" s="21">
        <v>1385.361311368003</v>
      </c>
      <c r="C14" s="21">
        <v>0</v>
      </c>
      <c r="D14" s="21">
        <v>792.0917020371918</v>
      </c>
      <c r="E14" s="21">
        <v>0</v>
      </c>
      <c r="F14" s="21">
        <v>146.59398323449702</v>
      </c>
      <c r="G14" s="21">
        <v>13.510328270705187</v>
      </c>
      <c r="H14" s="21">
        <v>82.15517508960248</v>
      </c>
      <c r="I14" s="21">
        <v>2419.712499999999</v>
      </c>
    </row>
    <row r="15" spans="1:9" ht="13.5" thickBot="1">
      <c r="A15" s="22">
        <v>1999</v>
      </c>
      <c r="B15" s="21">
        <v>1512.3940337736906</v>
      </c>
      <c r="C15" s="21">
        <v>0</v>
      </c>
      <c r="D15" s="21">
        <v>812.4225419555252</v>
      </c>
      <c r="E15" s="21">
        <v>0</v>
      </c>
      <c r="F15" s="21">
        <v>146.6944048569651</v>
      </c>
      <c r="G15" s="21">
        <v>16.591613392158038</v>
      </c>
      <c r="H15" s="21">
        <v>74.65840602166197</v>
      </c>
      <c r="I15" s="21">
        <v>2562.761000000001</v>
      </c>
    </row>
    <row r="16" spans="1:9" ht="13.5" thickBot="1">
      <c r="A16" s="22">
        <v>2000</v>
      </c>
      <c r="B16" s="21">
        <v>1414.27429763442</v>
      </c>
      <c r="C16" s="21">
        <v>0</v>
      </c>
      <c r="D16" s="21">
        <v>827.654406466419</v>
      </c>
      <c r="E16" s="21">
        <v>0</v>
      </c>
      <c r="F16" s="21">
        <v>158.2258206866101</v>
      </c>
      <c r="G16" s="21">
        <v>16.414498069831904</v>
      </c>
      <c r="H16" s="21">
        <v>80.25497714271887</v>
      </c>
      <c r="I16" s="21">
        <v>2496.824</v>
      </c>
    </row>
    <row r="17" spans="1:9" ht="13.5" thickBot="1">
      <c r="A17" s="22">
        <v>2001</v>
      </c>
      <c r="B17" s="21">
        <v>1332.5117716906216</v>
      </c>
      <c r="C17" s="21">
        <v>0</v>
      </c>
      <c r="D17" s="21">
        <v>774.3157065485151</v>
      </c>
      <c r="E17" s="21">
        <v>0</v>
      </c>
      <c r="F17" s="21">
        <v>126.14521032168577</v>
      </c>
      <c r="G17" s="21">
        <v>14.85253766800625</v>
      </c>
      <c r="H17" s="21">
        <v>60.47907377117131</v>
      </c>
      <c r="I17" s="21">
        <v>2308.3043000000002</v>
      </c>
    </row>
    <row r="18" spans="1:9" ht="13.5" thickBot="1">
      <c r="A18" s="22">
        <v>2002</v>
      </c>
      <c r="B18" s="21">
        <v>1470.154139976074</v>
      </c>
      <c r="C18" s="21">
        <v>0</v>
      </c>
      <c r="D18" s="21">
        <v>879.709868225809</v>
      </c>
      <c r="E18" s="21">
        <v>0</v>
      </c>
      <c r="F18" s="21">
        <v>144.9980482364854</v>
      </c>
      <c r="G18" s="21">
        <v>17.772937695584595</v>
      </c>
      <c r="H18" s="21">
        <v>68.79670586604676</v>
      </c>
      <c r="I18" s="21">
        <v>2581.4317</v>
      </c>
    </row>
    <row r="19" spans="1:9" ht="13.5" thickBot="1">
      <c r="A19" s="22">
        <v>2003</v>
      </c>
      <c r="B19" s="21">
        <v>1497.5783755686766</v>
      </c>
      <c r="C19" s="21">
        <v>0</v>
      </c>
      <c r="D19" s="21">
        <v>886.181378697338</v>
      </c>
      <c r="E19" s="21">
        <v>0</v>
      </c>
      <c r="F19" s="21">
        <v>136.4767839366645</v>
      </c>
      <c r="G19" s="21">
        <v>18.734572983514884</v>
      </c>
      <c r="H19" s="21">
        <v>70.34068881380612</v>
      </c>
      <c r="I19" s="21">
        <v>2609.3118000000004</v>
      </c>
    </row>
    <row r="20" spans="1:9" ht="13.5" thickBot="1">
      <c r="A20" s="22">
        <v>2004</v>
      </c>
      <c r="B20" s="21">
        <v>1349.9776919988753</v>
      </c>
      <c r="C20" s="21">
        <v>0</v>
      </c>
      <c r="D20" s="21">
        <v>901.9362926963049</v>
      </c>
      <c r="E20" s="21">
        <v>0</v>
      </c>
      <c r="F20" s="21">
        <v>136.07030245098315</v>
      </c>
      <c r="G20" s="21">
        <v>19.672722620879412</v>
      </c>
      <c r="H20" s="21">
        <v>74.43619023295616</v>
      </c>
      <c r="I20" s="21">
        <v>2482.093199999999</v>
      </c>
    </row>
    <row r="21" spans="1:9" ht="13.5" thickBot="1">
      <c r="A21" s="22">
        <v>2005</v>
      </c>
      <c r="B21" s="21">
        <v>1542.067881845717</v>
      </c>
      <c r="C21" s="21">
        <v>0</v>
      </c>
      <c r="D21" s="21">
        <v>980.7950141644266</v>
      </c>
      <c r="E21" s="21">
        <v>0</v>
      </c>
      <c r="F21" s="21">
        <v>135.2535342896969</v>
      </c>
      <c r="G21" s="21">
        <v>17.643088509556456</v>
      </c>
      <c r="H21" s="21">
        <v>72.94178119060366</v>
      </c>
      <c r="I21" s="21">
        <v>2748.7013000000006</v>
      </c>
    </row>
    <row r="22" spans="1:9" ht="13.5" thickBot="1">
      <c r="A22" s="22">
        <v>2006</v>
      </c>
      <c r="B22" s="21">
        <v>1810.5235308430817</v>
      </c>
      <c r="C22" s="21">
        <v>0</v>
      </c>
      <c r="D22" s="21">
        <v>1003.3081999082074</v>
      </c>
      <c r="E22" s="21">
        <v>0</v>
      </c>
      <c r="F22" s="21">
        <v>143.13006516613788</v>
      </c>
      <c r="G22" s="21">
        <v>18.16838066518632</v>
      </c>
      <c r="H22" s="21">
        <v>71.8725234173869</v>
      </c>
      <c r="I22" s="21">
        <v>3047.0027000000005</v>
      </c>
    </row>
    <row r="23" spans="1:9" ht="13.5" thickBot="1">
      <c r="A23" s="22">
        <v>2007</v>
      </c>
      <c r="B23" s="21">
        <v>1637.3664198825134</v>
      </c>
      <c r="C23" s="21">
        <v>0</v>
      </c>
      <c r="D23" s="21">
        <v>988.5061209368612</v>
      </c>
      <c r="E23" s="21">
        <v>0</v>
      </c>
      <c r="F23" s="21">
        <v>154.77311016136238</v>
      </c>
      <c r="G23" s="21">
        <v>20.6616560681566</v>
      </c>
      <c r="H23" s="21">
        <v>77.53489295110666</v>
      </c>
      <c r="I23" s="21">
        <v>2878.8422</v>
      </c>
    </row>
    <row r="24" spans="1:9" ht="13.5" thickBot="1">
      <c r="A24" s="22">
        <v>2008</v>
      </c>
      <c r="B24" s="21">
        <v>1652.2798435407844</v>
      </c>
      <c r="C24" s="21">
        <v>0</v>
      </c>
      <c r="D24" s="21">
        <v>979.1025287185313</v>
      </c>
      <c r="E24" s="21">
        <v>0</v>
      </c>
      <c r="F24" s="21">
        <v>138.0825842794982</v>
      </c>
      <c r="G24" s="21">
        <v>20.166519012275806</v>
      </c>
      <c r="H24" s="21">
        <v>77.19182444891072</v>
      </c>
      <c r="I24" s="21">
        <v>2866.8233000000005</v>
      </c>
    </row>
    <row r="25" spans="1:9" ht="13.5" thickBot="1">
      <c r="A25" s="22">
        <v>2009</v>
      </c>
      <c r="B25" s="21">
        <v>1489.7403503804649</v>
      </c>
      <c r="C25" s="21">
        <v>0</v>
      </c>
      <c r="D25" s="21">
        <v>935.0374948208445</v>
      </c>
      <c r="E25" s="21">
        <v>0</v>
      </c>
      <c r="F25" s="21">
        <v>129.49271728557622</v>
      </c>
      <c r="G25" s="21">
        <v>18.57174476282724</v>
      </c>
      <c r="H25" s="21">
        <v>73.10609275028801</v>
      </c>
      <c r="I25" s="21">
        <v>2645.9484000000007</v>
      </c>
    </row>
    <row r="26" spans="1:9" ht="13.5" thickBot="1">
      <c r="A26" s="22">
        <v>2010</v>
      </c>
      <c r="B26" s="21">
        <v>1638.6839696885793</v>
      </c>
      <c r="C26" s="21">
        <v>0</v>
      </c>
      <c r="D26" s="21">
        <v>908.6774500074109</v>
      </c>
      <c r="E26" s="21">
        <v>0</v>
      </c>
      <c r="F26" s="21">
        <v>139.6986523644636</v>
      </c>
      <c r="G26" s="21">
        <v>17.92732237655747</v>
      </c>
      <c r="H26" s="21">
        <v>73.43350556298903</v>
      </c>
      <c r="I26" s="21">
        <v>2778.4209</v>
      </c>
    </row>
    <row r="27" spans="1:9" ht="13.5" thickBot="1">
      <c r="A27" s="22">
        <v>2011</v>
      </c>
      <c r="B27" s="21">
        <v>1481.2361984361337</v>
      </c>
      <c r="C27" s="21">
        <v>0</v>
      </c>
      <c r="D27" s="21">
        <v>936.4496937439169</v>
      </c>
      <c r="E27" s="21">
        <v>0</v>
      </c>
      <c r="F27" s="21">
        <v>146.29261905362702</v>
      </c>
      <c r="G27" s="21">
        <v>19.55536974456984</v>
      </c>
      <c r="H27" s="21">
        <v>73.9511190217526</v>
      </c>
      <c r="I27" s="21">
        <v>2657.485</v>
      </c>
    </row>
    <row r="28" spans="1:9" ht="13.5" thickBot="1">
      <c r="A28" s="22">
        <v>2012</v>
      </c>
      <c r="B28" s="21">
        <v>1586.562632503631</v>
      </c>
      <c r="C28" s="21">
        <v>0</v>
      </c>
      <c r="D28" s="21">
        <v>937.1904174948666</v>
      </c>
      <c r="E28" s="21">
        <v>0</v>
      </c>
      <c r="F28" s="21">
        <v>143.9311655690922</v>
      </c>
      <c r="G28" s="21">
        <v>21.642900676045592</v>
      </c>
      <c r="H28" s="21">
        <v>77.47498375636432</v>
      </c>
      <c r="I28" s="21">
        <v>2766.8020999999994</v>
      </c>
    </row>
    <row r="29" spans="1:9" ht="13.5" thickBot="1">
      <c r="A29" s="22">
        <v>2013</v>
      </c>
      <c r="B29" s="21">
        <v>1711.9113910022731</v>
      </c>
      <c r="C29" s="21">
        <v>0</v>
      </c>
      <c r="D29" s="21">
        <v>899.1136754115372</v>
      </c>
      <c r="E29" s="21">
        <v>0</v>
      </c>
      <c r="F29" s="21">
        <v>128.95758350079473</v>
      </c>
      <c r="G29" s="21">
        <v>21.216455292548183</v>
      </c>
      <c r="H29" s="21">
        <v>70.2739947928464</v>
      </c>
      <c r="I29" s="21">
        <v>2831.4730999999997</v>
      </c>
    </row>
    <row r="30" spans="1:9" ht="13.5" thickBot="1">
      <c r="A30" s="22">
        <v>2014</v>
      </c>
      <c r="B30" s="21">
        <v>1785.1607248980495</v>
      </c>
      <c r="C30" s="21">
        <v>0</v>
      </c>
      <c r="D30" s="21">
        <v>837.0967808280137</v>
      </c>
      <c r="E30" s="21">
        <v>0</v>
      </c>
      <c r="F30" s="21">
        <v>120.07430911414451</v>
      </c>
      <c r="G30" s="21">
        <v>19.635760739733428</v>
      </c>
      <c r="H30" s="21">
        <v>63.24692442005892</v>
      </c>
      <c r="I30" s="21">
        <v>2825.2145</v>
      </c>
    </row>
    <row r="31" spans="1:9" ht="13.5" thickBot="1">
      <c r="A31" s="22">
        <v>2015</v>
      </c>
      <c r="B31" s="21">
        <v>1676.8962649586235</v>
      </c>
      <c r="C31" s="21">
        <v>1.3479555937128689</v>
      </c>
      <c r="D31" s="21">
        <v>890.1892638980038</v>
      </c>
      <c r="E31" s="21">
        <v>0.18193793113961615</v>
      </c>
      <c r="F31" s="21">
        <v>133.5841815239981</v>
      </c>
      <c r="G31" s="21">
        <v>21.605698033180662</v>
      </c>
      <c r="H31" s="21">
        <v>65.67979158619326</v>
      </c>
      <c r="I31" s="21">
        <v>2787.9551999999994</v>
      </c>
    </row>
    <row r="32" spans="1:9" ht="13.5" thickBot="1">
      <c r="A32" s="22">
        <v>2016</v>
      </c>
      <c r="B32" s="21">
        <v>1731.0944734408306</v>
      </c>
      <c r="C32" s="21">
        <v>2.2139343047989963</v>
      </c>
      <c r="D32" s="21">
        <v>879.232600276829</v>
      </c>
      <c r="E32" s="21">
        <v>0.3598324167041356</v>
      </c>
      <c r="F32" s="21">
        <v>134.5690578703533</v>
      </c>
      <c r="G32" s="21">
        <v>21.24790916505631</v>
      </c>
      <c r="H32" s="21">
        <v>67.646959246931</v>
      </c>
      <c r="I32" s="21">
        <v>2833.7909999999997</v>
      </c>
    </row>
    <row r="33" spans="1:9" ht="13.5" thickBot="1">
      <c r="A33" s="22">
        <v>2017</v>
      </c>
      <c r="B33" s="21">
        <v>1793.972480668843</v>
      </c>
      <c r="C33" s="21">
        <v>2.862693899395282</v>
      </c>
      <c r="D33" s="21">
        <v>903.5350415807496</v>
      </c>
      <c r="E33" s="21">
        <v>0.6034672255362068</v>
      </c>
      <c r="F33" s="21">
        <v>139.66624743617854</v>
      </c>
      <c r="G33" s="21">
        <v>22.593925186594504</v>
      </c>
      <c r="H33" s="21">
        <v>70.64012938291356</v>
      </c>
      <c r="I33" s="21">
        <v>2930.407824255279</v>
      </c>
    </row>
    <row r="34" spans="1:9" ht="13.5" thickBot="1">
      <c r="A34" s="22">
        <v>2018</v>
      </c>
      <c r="B34" s="21">
        <v>1820.8932502114967</v>
      </c>
      <c r="C34" s="21">
        <v>3.490311368446548</v>
      </c>
      <c r="D34" s="21">
        <v>918.9076674249146</v>
      </c>
      <c r="E34" s="21">
        <v>0.8721522273043432</v>
      </c>
      <c r="F34" s="21">
        <v>140.83192629872335</v>
      </c>
      <c r="G34" s="21">
        <v>22.84420346466672</v>
      </c>
      <c r="H34" s="21">
        <v>71.07319218700314</v>
      </c>
      <c r="I34" s="21">
        <v>2974.5502395868048</v>
      </c>
    </row>
    <row r="35" spans="1:9" ht="13.5" thickBot="1">
      <c r="A35" s="22">
        <v>2019</v>
      </c>
      <c r="B35" s="21">
        <v>1843.3219448642958</v>
      </c>
      <c r="C35" s="21">
        <v>4.232166505310568</v>
      </c>
      <c r="D35" s="21">
        <v>935.1738686365038</v>
      </c>
      <c r="E35" s="21">
        <v>1.2383296052841246</v>
      </c>
      <c r="F35" s="21">
        <v>141.7056043037915</v>
      </c>
      <c r="G35" s="21">
        <v>23.089195685975525</v>
      </c>
      <c r="H35" s="21">
        <v>71.4907956446831</v>
      </c>
      <c r="I35" s="21">
        <v>3014.7814091352493</v>
      </c>
    </row>
    <row r="36" spans="1:9" ht="13.5" thickBot="1">
      <c r="A36" s="22">
        <v>2020</v>
      </c>
      <c r="B36" s="21">
        <v>1874.5219146611655</v>
      </c>
      <c r="C36" s="21">
        <v>4.926051840315853</v>
      </c>
      <c r="D36" s="21">
        <v>952.1157116296168</v>
      </c>
      <c r="E36" s="21">
        <v>1.5703480071156575</v>
      </c>
      <c r="F36" s="21">
        <v>141.68779226580813</v>
      </c>
      <c r="G36" s="21">
        <v>23.306440925683255</v>
      </c>
      <c r="H36" s="21">
        <v>71.86065630800185</v>
      </c>
      <c r="I36" s="21">
        <v>3063.492515790276</v>
      </c>
    </row>
    <row r="37" spans="1:9" ht="13.5" thickBot="1">
      <c r="A37" s="22">
        <v>2021</v>
      </c>
      <c r="B37" s="21">
        <v>1910.7193943208972</v>
      </c>
      <c r="C37" s="21">
        <v>5.6476855687498055</v>
      </c>
      <c r="D37" s="21">
        <v>966.9492917540178</v>
      </c>
      <c r="E37" s="21">
        <v>1.918509924160622</v>
      </c>
      <c r="F37" s="21">
        <v>141.7364461790526</v>
      </c>
      <c r="G37" s="21">
        <v>23.509755316647002</v>
      </c>
      <c r="H37" s="21">
        <v>72.25889698212444</v>
      </c>
      <c r="I37" s="21">
        <v>3115.173784552739</v>
      </c>
    </row>
    <row r="38" spans="1:9" ht="13.5" thickBot="1">
      <c r="A38" s="22">
        <v>2022</v>
      </c>
      <c r="B38" s="21">
        <v>1950.0285493663973</v>
      </c>
      <c r="C38" s="21">
        <v>6.4033041194850515</v>
      </c>
      <c r="D38" s="21">
        <v>983.8553991002852</v>
      </c>
      <c r="E38" s="21">
        <v>2.275071565036287</v>
      </c>
      <c r="F38" s="21">
        <v>142.1307050235118</v>
      </c>
      <c r="G38" s="21">
        <v>23.79006901471161</v>
      </c>
      <c r="H38" s="21">
        <v>72.61547711462751</v>
      </c>
      <c r="I38" s="21">
        <v>3172.4201996195334</v>
      </c>
    </row>
    <row r="39" spans="1:9" ht="13.5" thickBot="1">
      <c r="A39" s="22">
        <v>2023</v>
      </c>
      <c r="B39" s="21">
        <v>1989.3308286406493</v>
      </c>
      <c r="C39" s="21">
        <v>7.211692645730725</v>
      </c>
      <c r="D39" s="21">
        <v>997.1143040015345</v>
      </c>
      <c r="E39" s="21">
        <v>2.659139445743141</v>
      </c>
      <c r="F39" s="21">
        <v>142.9069641091368</v>
      </c>
      <c r="G39" s="21">
        <v>23.990979862686967</v>
      </c>
      <c r="H39" s="21">
        <v>73.00028410257488</v>
      </c>
      <c r="I39" s="21">
        <v>3226.343360716582</v>
      </c>
    </row>
    <row r="40" spans="1:9" ht="13.5" thickBot="1">
      <c r="A40" s="22">
        <v>2024</v>
      </c>
      <c r="B40" s="21">
        <v>2026.8169560004637</v>
      </c>
      <c r="C40" s="21">
        <v>7.997927723091981</v>
      </c>
      <c r="D40" s="21">
        <v>1009.9415768535506</v>
      </c>
      <c r="E40" s="21">
        <v>3.007316000174132</v>
      </c>
      <c r="F40" s="21">
        <v>143.41952109715976</v>
      </c>
      <c r="G40" s="21">
        <v>24.284399260927117</v>
      </c>
      <c r="H40" s="21">
        <v>73.37564211732382</v>
      </c>
      <c r="I40" s="21">
        <v>3277.8380953294254</v>
      </c>
    </row>
    <row r="41" spans="1:9" ht="13.5" thickBot="1">
      <c r="A41" s="22">
        <v>2025</v>
      </c>
      <c r="B41" s="21">
        <v>2060.097171935369</v>
      </c>
      <c r="C41" s="21">
        <v>8.72742330844786</v>
      </c>
      <c r="D41" s="21">
        <v>1022.6852684206556</v>
      </c>
      <c r="E41" s="21">
        <v>3.319790536903422</v>
      </c>
      <c r="F41" s="21">
        <v>143.71042885889892</v>
      </c>
      <c r="G41" s="21">
        <v>24.48196168931135</v>
      </c>
      <c r="H41" s="21">
        <v>73.74585390889136</v>
      </c>
      <c r="I41" s="21">
        <v>3324.7206848131264</v>
      </c>
    </row>
    <row r="42" spans="1:9" ht="13.5" thickBot="1">
      <c r="A42" s="22">
        <v>2026</v>
      </c>
      <c r="B42" s="21">
        <v>2092.642343255927</v>
      </c>
      <c r="C42" s="21">
        <v>9.420612135130149</v>
      </c>
      <c r="D42" s="21">
        <v>1034.4477607496915</v>
      </c>
      <c r="E42" s="21">
        <v>3.6706541241687085</v>
      </c>
      <c r="F42" s="21">
        <v>144.48842576589027</v>
      </c>
      <c r="G42" s="21">
        <v>24.771128716014083</v>
      </c>
      <c r="H42" s="21">
        <v>73.99498022164022</v>
      </c>
      <c r="I42" s="21">
        <v>3370.344638709163</v>
      </c>
    </row>
    <row r="43" spans="1:9" ht="13.5" thickBot="1">
      <c r="A43" s="22">
        <v>2027</v>
      </c>
      <c r="B43" s="21">
        <v>2123.361798291073</v>
      </c>
      <c r="C43" s="21">
        <v>10.098342274757854</v>
      </c>
      <c r="D43" s="21">
        <v>1045.5022954885726</v>
      </c>
      <c r="E43" s="21">
        <v>3.9620972631197233</v>
      </c>
      <c r="F43" s="21">
        <v>145.59516166349877</v>
      </c>
      <c r="G43" s="21">
        <v>25.019616194640864</v>
      </c>
      <c r="H43" s="21">
        <v>74.28739135391427</v>
      </c>
      <c r="I43" s="21">
        <v>3413.766262991699</v>
      </c>
    </row>
    <row r="44" spans="1:10" ht="13.5" thickBot="1">
      <c r="A44" s="22">
        <v>2028</v>
      </c>
      <c r="B44" s="21">
        <v>2153.0652248865727</v>
      </c>
      <c r="C44" s="21">
        <v>10.77765024240833</v>
      </c>
      <c r="D44" s="21">
        <v>1056.0789183089953</v>
      </c>
      <c r="E44" s="21">
        <v>4.245490579845648</v>
      </c>
      <c r="F44" s="21">
        <v>147.0354613792555</v>
      </c>
      <c r="G44" s="21">
        <v>25.274140859369712</v>
      </c>
      <c r="H44" s="21">
        <v>74.57298186252748</v>
      </c>
      <c r="I44" s="21">
        <v>3456.0267272967208</v>
      </c>
      <c r="J44" s="24" t="s">
        <v>0</v>
      </c>
    </row>
    <row r="45" spans="1:9" ht="12.75">
      <c r="A45" s="35" t="s">
        <v>0</v>
      </c>
      <c r="B45" s="35"/>
      <c r="C45" s="35"/>
      <c r="D45" s="35"/>
      <c r="E45" s="35"/>
      <c r="F45" s="35"/>
      <c r="G45" s="35"/>
      <c r="H45" s="35"/>
      <c r="I45" s="35"/>
    </row>
    <row r="46" spans="1:9" ht="13.5" customHeight="1">
      <c r="A46" s="35" t="s">
        <v>64</v>
      </c>
      <c r="B46" s="35"/>
      <c r="C46" s="35"/>
      <c r="D46" s="35"/>
      <c r="E46" s="35"/>
      <c r="F46" s="35"/>
      <c r="G46" s="35"/>
      <c r="H46" s="35"/>
      <c r="I46" s="35"/>
    </row>
    <row r="47" spans="1:9" ht="13.5" customHeight="1">
      <c r="A47" s="35" t="s">
        <v>72</v>
      </c>
      <c r="B47" s="35"/>
      <c r="C47" s="35"/>
      <c r="D47" s="35"/>
      <c r="E47" s="35"/>
      <c r="F47" s="35"/>
      <c r="G47" s="35"/>
      <c r="H47" s="35"/>
      <c r="I47" s="35"/>
    </row>
    <row r="48" spans="1:9" ht="13.5" customHeight="1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5.75">
      <c r="A49" s="33" t="s">
        <v>24</v>
      </c>
      <c r="B49" s="33"/>
      <c r="C49" s="33"/>
      <c r="D49" s="33"/>
      <c r="E49" s="33"/>
      <c r="F49" s="33"/>
      <c r="G49" s="33"/>
      <c r="H49" s="33"/>
      <c r="I49" s="33"/>
    </row>
    <row r="50" spans="1:9" ht="15">
      <c r="A50" s="19" t="s">
        <v>25</v>
      </c>
      <c r="B50" s="13">
        <f>EXP((LN(B16/B6)/10))-1</f>
        <v>0.019641448634945213</v>
      </c>
      <c r="C50" s="14" t="s">
        <v>59</v>
      </c>
      <c r="D50" s="13">
        <f aca="true" t="shared" si="0" ref="D50:I50">EXP((LN(D16/D6)/10))-1</f>
        <v>0.021167236830237135</v>
      </c>
      <c r="E50" s="14" t="s">
        <v>59</v>
      </c>
      <c r="F50" s="13">
        <f t="shared" si="0"/>
        <v>0.03261560117477158</v>
      </c>
      <c r="G50" s="13">
        <f t="shared" si="0"/>
        <v>0.03985128156465523</v>
      </c>
      <c r="H50" s="13">
        <f t="shared" si="0"/>
        <v>0.004831970348274206</v>
      </c>
      <c r="I50" s="13">
        <f t="shared" si="0"/>
        <v>0.020517761824982994</v>
      </c>
    </row>
    <row r="51" spans="1:9" ht="15">
      <c r="A51" s="19" t="s">
        <v>44</v>
      </c>
      <c r="B51" s="13">
        <f>EXP((LN(B32/B16)/16))-1</f>
        <v>0.01271372310915253</v>
      </c>
      <c r="C51" s="14" t="s">
        <v>59</v>
      </c>
      <c r="D51" s="13">
        <f aca="true" t="shared" si="1" ref="D51:I51">EXP((LN(D32/D16)/16))-1</f>
        <v>0.0037855093920087235</v>
      </c>
      <c r="E51" s="14" t="s">
        <v>59</v>
      </c>
      <c r="F51" s="13">
        <f t="shared" si="1"/>
        <v>-0.010070558196887291</v>
      </c>
      <c r="G51" s="13">
        <f t="shared" si="1"/>
        <v>0.016261649801873057</v>
      </c>
      <c r="H51" s="13">
        <f t="shared" si="1"/>
        <v>-0.010624802230662644</v>
      </c>
      <c r="I51" s="13">
        <f t="shared" si="1"/>
        <v>0.007943626188779307</v>
      </c>
    </row>
    <row r="52" spans="1:9" ht="15">
      <c r="A52" s="19" t="s">
        <v>45</v>
      </c>
      <c r="B52" s="13">
        <f>EXP((LN(B36/B32)/4))-1</f>
        <v>0.020099272963390202</v>
      </c>
      <c r="C52" s="13">
        <f aca="true" t="shared" si="2" ref="C52:I52">EXP((LN(C36/C32)/4))-1</f>
        <v>0.2213315103928628</v>
      </c>
      <c r="D52" s="13">
        <f t="shared" si="2"/>
        <v>0.020108784253989986</v>
      </c>
      <c r="E52" s="13">
        <f t="shared" si="2"/>
        <v>0.44535292444403685</v>
      </c>
      <c r="F52" s="13">
        <f t="shared" si="2"/>
        <v>0.012970517382539404</v>
      </c>
      <c r="G52" s="13">
        <f t="shared" si="2"/>
        <v>0.023387102451732478</v>
      </c>
      <c r="H52" s="13">
        <f t="shared" si="2"/>
        <v>0.015221309226261859</v>
      </c>
      <c r="I52" s="13">
        <f t="shared" si="2"/>
        <v>0.019676127421754508</v>
      </c>
    </row>
    <row r="53" spans="1:9" ht="15">
      <c r="A53" s="19" t="s">
        <v>74</v>
      </c>
      <c r="B53" s="13">
        <f>EXP((LN(B44/B32)/12))-1</f>
        <v>0.018344451324844968</v>
      </c>
      <c r="C53" s="13">
        <f aca="true" t="shared" si="3" ref="C53:I53">EXP((LN(C44/C32)/12))-1</f>
        <v>0.1409850298113997</v>
      </c>
      <c r="D53" s="13">
        <f t="shared" si="3"/>
        <v>0.015389611704520467</v>
      </c>
      <c r="E53" s="13">
        <f t="shared" si="3"/>
        <v>0.22834105148674144</v>
      </c>
      <c r="F53" s="13">
        <f t="shared" si="3"/>
        <v>0.007410345288419551</v>
      </c>
      <c r="G53" s="13">
        <f t="shared" si="3"/>
        <v>0.014565328371553443</v>
      </c>
      <c r="H53" s="13">
        <f t="shared" si="3"/>
        <v>0.008156069557036849</v>
      </c>
      <c r="I53" s="13">
        <f t="shared" si="3"/>
        <v>0.016679592809364374</v>
      </c>
    </row>
    <row r="54" ht="13.5" customHeight="1">
      <c r="A54" s="18"/>
    </row>
  </sheetData>
  <sheetProtection/>
  <mergeCells count="7">
    <mergeCell ref="A49:I49"/>
    <mergeCell ref="A1:H1"/>
    <mergeCell ref="A3:H3"/>
    <mergeCell ref="A45:I45"/>
    <mergeCell ref="A46:I46"/>
    <mergeCell ref="A47:I47"/>
    <mergeCell ref="A2:J2"/>
  </mergeCells>
  <printOptions horizontalCentered="1"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6" width="14.28125" style="1" bestFit="1" customWidth="1"/>
    <col min="7" max="7" width="20.00390625" style="1" bestFit="1" customWidth="1"/>
    <col min="8" max="8" width="20.00390625" style="1" customWidth="1"/>
    <col min="9" max="10" width="17.140625" style="1" bestFit="1" customWidth="1"/>
    <col min="11" max="16384" width="9.140625" style="1" customWidth="1"/>
  </cols>
  <sheetData>
    <row r="1" spans="1:10" ht="15.75" customHeight="1">
      <c r="A1" s="31" t="s">
        <v>83</v>
      </c>
      <c r="B1" s="31"/>
      <c r="C1" s="31"/>
      <c r="D1" s="31"/>
      <c r="E1" s="31"/>
      <c r="F1" s="31"/>
      <c r="G1" s="31"/>
      <c r="H1" s="31"/>
      <c r="I1" s="31"/>
      <c r="J1" s="31"/>
    </row>
    <row r="2" spans="1:11" ht="15.75" customHeight="1">
      <c r="A2" s="31" t="s">
        <v>70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0" ht="15.75" customHeight="1">
      <c r="A3" s="31" t="s">
        <v>36</v>
      </c>
      <c r="B3" s="31"/>
      <c r="C3" s="31"/>
      <c r="D3" s="31"/>
      <c r="E3" s="31"/>
      <c r="F3" s="31"/>
      <c r="G3" s="31"/>
      <c r="H3" s="31"/>
      <c r="I3" s="31"/>
      <c r="J3" s="31"/>
    </row>
    <row r="4" ht="13.5" customHeight="1" thickBot="1">
      <c r="A4" s="4"/>
    </row>
    <row r="5" spans="1:10" ht="27" thickBot="1">
      <c r="A5" s="5" t="s">
        <v>11</v>
      </c>
      <c r="B5" s="5" t="s">
        <v>37</v>
      </c>
      <c r="C5" s="5" t="s">
        <v>38</v>
      </c>
      <c r="D5" s="5" t="s">
        <v>32</v>
      </c>
      <c r="E5" s="5" t="s">
        <v>39</v>
      </c>
      <c r="F5" s="5" t="s">
        <v>34</v>
      </c>
      <c r="G5" s="5" t="s">
        <v>40</v>
      </c>
      <c r="H5" s="25" t="s">
        <v>73</v>
      </c>
      <c r="I5" s="5" t="s">
        <v>41</v>
      </c>
      <c r="J5" s="5" t="s">
        <v>42</v>
      </c>
    </row>
    <row r="6" spans="1:10" ht="15.75" thickBot="1">
      <c r="A6" s="6">
        <v>1990</v>
      </c>
      <c r="B6" s="7">
        <v>2037.8970999999997</v>
      </c>
      <c r="C6" s="7">
        <v>156.10291786</v>
      </c>
      <c r="D6" s="7">
        <v>2194.00001786</v>
      </c>
      <c r="E6" s="7">
        <v>0</v>
      </c>
      <c r="F6" s="7">
        <v>0</v>
      </c>
      <c r="G6" s="7">
        <v>0</v>
      </c>
      <c r="H6" s="7">
        <v>0</v>
      </c>
      <c r="I6" s="7">
        <v>2194.00001786</v>
      </c>
      <c r="J6" s="9">
        <v>46.26870627033329</v>
      </c>
    </row>
    <row r="7" spans="1:10" ht="15.75" thickBot="1">
      <c r="A7" s="6">
        <v>1991</v>
      </c>
      <c r="B7" s="7">
        <v>2011.8893</v>
      </c>
      <c r="C7" s="7">
        <v>154.11072038</v>
      </c>
      <c r="D7" s="7">
        <v>2166.00002038</v>
      </c>
      <c r="E7" s="7">
        <v>0</v>
      </c>
      <c r="F7" s="7">
        <v>0</v>
      </c>
      <c r="G7" s="7">
        <v>0</v>
      </c>
      <c r="H7" s="7">
        <v>0</v>
      </c>
      <c r="I7" s="7">
        <v>2166.00002038</v>
      </c>
      <c r="J7" s="9">
        <v>46.81979371311923</v>
      </c>
    </row>
    <row r="8" spans="1:10" ht="15.75" thickBot="1">
      <c r="A8" s="6">
        <v>1992</v>
      </c>
      <c r="B8" s="7">
        <v>1953.3721000000005</v>
      </c>
      <c r="C8" s="7">
        <v>149.62793400342403</v>
      </c>
      <c r="D8" s="7">
        <v>2103.0000340034244</v>
      </c>
      <c r="E8" s="7">
        <v>0</v>
      </c>
      <c r="F8" s="7">
        <v>0.004815359999999999</v>
      </c>
      <c r="G8" s="7">
        <v>0.004815359999999999</v>
      </c>
      <c r="H8" s="7">
        <v>0</v>
      </c>
      <c r="I8" s="7">
        <v>2102.9952186434243</v>
      </c>
      <c r="J8" s="9">
        <v>48.92651409443147</v>
      </c>
    </row>
    <row r="9" spans="1:10" ht="15.75" thickBot="1">
      <c r="A9" s="6">
        <v>1993</v>
      </c>
      <c r="B9" s="7">
        <v>1992.3837999999998</v>
      </c>
      <c r="C9" s="7">
        <v>152.616230223424</v>
      </c>
      <c r="D9" s="7">
        <v>2145.000030223424</v>
      </c>
      <c r="E9" s="7">
        <v>0</v>
      </c>
      <c r="F9" s="7">
        <v>0.004815359999999999</v>
      </c>
      <c r="G9" s="7">
        <v>0.004815359999999999</v>
      </c>
      <c r="H9" s="7">
        <v>0</v>
      </c>
      <c r="I9" s="7">
        <v>2144.995214863424</v>
      </c>
      <c r="J9" s="9">
        <v>47.8383682387085</v>
      </c>
    </row>
    <row r="10" spans="1:10" ht="15.75" thickBot="1">
      <c r="A10" s="6">
        <v>1994</v>
      </c>
      <c r="B10" s="7">
        <v>1898.5925000000004</v>
      </c>
      <c r="C10" s="7">
        <v>145.40748692691204</v>
      </c>
      <c r="D10" s="7">
        <v>2043.9999869269125</v>
      </c>
      <c r="E10" s="7">
        <v>0</v>
      </c>
      <c r="F10" s="7">
        <v>0.32243568</v>
      </c>
      <c r="G10" s="7">
        <v>0.32243568</v>
      </c>
      <c r="H10" s="7">
        <v>0</v>
      </c>
      <c r="I10" s="7">
        <v>2043.6775512469126</v>
      </c>
      <c r="J10" s="9">
        <v>50.27501182692553</v>
      </c>
    </row>
    <row r="11" spans="1:10" ht="15.75" thickBot="1">
      <c r="A11" s="6">
        <v>1995</v>
      </c>
      <c r="B11" s="7">
        <v>2064.8666</v>
      </c>
      <c r="C11" s="7">
        <v>158.13311227975998</v>
      </c>
      <c r="D11" s="7">
        <v>2222.99971227976</v>
      </c>
      <c r="E11" s="7">
        <v>0</v>
      </c>
      <c r="F11" s="7">
        <v>0.4656564</v>
      </c>
      <c r="G11" s="7">
        <v>0.4656564</v>
      </c>
      <c r="H11" s="7">
        <v>0</v>
      </c>
      <c r="I11" s="7">
        <v>2222.5340558797598</v>
      </c>
      <c r="J11" s="9">
        <v>46.22770914476453</v>
      </c>
    </row>
    <row r="12" spans="1:10" ht="15.75" thickBot="1">
      <c r="A12" s="6">
        <v>1996</v>
      </c>
      <c r="B12" s="7">
        <v>2204.2073</v>
      </c>
      <c r="C12" s="7">
        <v>168.792038614587</v>
      </c>
      <c r="D12" s="7">
        <v>2372.999338614587</v>
      </c>
      <c r="E12" s="7">
        <v>0</v>
      </c>
      <c r="F12" s="7">
        <v>0.655882055</v>
      </c>
      <c r="G12" s="7">
        <v>0.655882055</v>
      </c>
      <c r="H12" s="7">
        <v>0</v>
      </c>
      <c r="I12" s="7">
        <v>2372.343456559587</v>
      </c>
      <c r="J12" s="9">
        <v>45.5119679882418</v>
      </c>
    </row>
    <row r="13" spans="1:10" ht="15.75" thickBot="1">
      <c r="A13" s="6">
        <v>1997</v>
      </c>
      <c r="B13" s="7">
        <v>2268.3063</v>
      </c>
      <c r="C13" s="7">
        <v>173.69256078703503</v>
      </c>
      <c r="D13" s="7">
        <v>2441.998860787035</v>
      </c>
      <c r="E13" s="7">
        <v>0</v>
      </c>
      <c r="F13" s="7">
        <v>0.779396775</v>
      </c>
      <c r="G13" s="7">
        <v>0.779396775</v>
      </c>
      <c r="H13" s="7">
        <v>0</v>
      </c>
      <c r="I13" s="7">
        <v>2441.219464012035</v>
      </c>
      <c r="J13" s="9">
        <v>44.659223839238074</v>
      </c>
    </row>
    <row r="14" spans="1:10" ht="15.75" thickBot="1">
      <c r="A14" s="6">
        <v>1998</v>
      </c>
      <c r="B14" s="7">
        <v>2419.712499999999</v>
      </c>
      <c r="C14" s="7">
        <v>185.28576381260933</v>
      </c>
      <c r="D14" s="7">
        <v>2604.9982638126085</v>
      </c>
      <c r="E14" s="7">
        <v>0</v>
      </c>
      <c r="F14" s="7">
        <v>0.8382987909999999</v>
      </c>
      <c r="G14" s="7">
        <v>0.8382987909999999</v>
      </c>
      <c r="H14" s="7">
        <v>0</v>
      </c>
      <c r="I14" s="7">
        <v>2604.1599650216085</v>
      </c>
      <c r="J14" s="9">
        <v>42.622641403716905</v>
      </c>
    </row>
    <row r="15" spans="1:10" ht="15.75" thickBot="1">
      <c r="A15" s="6">
        <v>1999</v>
      </c>
      <c r="B15" s="7">
        <v>2562.761000000001</v>
      </c>
      <c r="C15" s="7">
        <v>196.23669929877227</v>
      </c>
      <c r="D15" s="7">
        <v>2758.997699298773</v>
      </c>
      <c r="E15" s="7">
        <v>0</v>
      </c>
      <c r="F15" s="7">
        <v>0.9241945329999999</v>
      </c>
      <c r="G15" s="7">
        <v>0.9241945329999999</v>
      </c>
      <c r="H15" s="7">
        <v>0</v>
      </c>
      <c r="I15" s="7">
        <v>2758.073504765773</v>
      </c>
      <c r="J15" s="9">
        <v>40.88857231337011</v>
      </c>
    </row>
    <row r="16" spans="1:10" ht="15.75" thickBot="1">
      <c r="A16" s="6">
        <v>2000</v>
      </c>
      <c r="B16" s="7">
        <v>2496.824</v>
      </c>
      <c r="C16" s="7">
        <v>191.17301564071784</v>
      </c>
      <c r="D16" s="7">
        <v>2687.997015640718</v>
      </c>
      <c r="E16" s="7">
        <v>0</v>
      </c>
      <c r="F16" s="7">
        <v>1.092725317</v>
      </c>
      <c r="G16" s="7">
        <v>1.092725317</v>
      </c>
      <c r="H16" s="7">
        <v>0</v>
      </c>
      <c r="I16" s="7">
        <v>2686.904290323718</v>
      </c>
      <c r="J16" s="9">
        <v>43.29824488826263</v>
      </c>
    </row>
    <row r="17" spans="1:10" ht="15.75" thickBot="1">
      <c r="A17" s="6">
        <v>2001</v>
      </c>
      <c r="B17" s="7">
        <v>2308.3043000000002</v>
      </c>
      <c r="C17" s="7">
        <v>176.69193185807632</v>
      </c>
      <c r="D17" s="7">
        <v>2484.9962318580765</v>
      </c>
      <c r="E17" s="7">
        <v>0</v>
      </c>
      <c r="F17" s="7">
        <v>1.6211164742000002</v>
      </c>
      <c r="G17" s="7">
        <v>1.6211164742000002</v>
      </c>
      <c r="H17" s="7">
        <v>0</v>
      </c>
      <c r="I17" s="7">
        <v>2483.3751153838766</v>
      </c>
      <c r="J17" s="9">
        <v>46.00253482042683</v>
      </c>
    </row>
    <row r="18" spans="1:10" ht="15.75" thickBot="1">
      <c r="A18" s="6">
        <v>2002</v>
      </c>
      <c r="B18" s="7">
        <v>2581.4317</v>
      </c>
      <c r="C18" s="7">
        <v>197.56474253352752</v>
      </c>
      <c r="D18" s="7">
        <v>2778.9964425335274</v>
      </c>
      <c r="E18" s="7">
        <v>0</v>
      </c>
      <c r="F18" s="7">
        <v>2.257515489196913</v>
      </c>
      <c r="G18" s="7">
        <v>2.257515489196913</v>
      </c>
      <c r="H18" s="7">
        <v>0</v>
      </c>
      <c r="I18" s="7">
        <v>2776.7389270443305</v>
      </c>
      <c r="J18" s="9">
        <v>41.48993290320453</v>
      </c>
    </row>
    <row r="19" spans="1:10" ht="15.75" thickBot="1">
      <c r="A19" s="6">
        <v>2003</v>
      </c>
      <c r="B19" s="7">
        <v>2609.3118000000004</v>
      </c>
      <c r="C19" s="7">
        <v>199.6881719043201</v>
      </c>
      <c r="D19" s="7">
        <v>2808.9999719043203</v>
      </c>
      <c r="E19" s="7">
        <v>0</v>
      </c>
      <c r="F19" s="7">
        <v>2.416605426631227</v>
      </c>
      <c r="G19" s="7">
        <v>2.416605426631227</v>
      </c>
      <c r="H19" s="7">
        <v>0</v>
      </c>
      <c r="I19" s="7">
        <v>2806.583366477689</v>
      </c>
      <c r="J19" s="9">
        <v>43.08073343832173</v>
      </c>
    </row>
    <row r="20" spans="1:10" ht="15.75" thickBot="1">
      <c r="A20" s="6">
        <v>2004</v>
      </c>
      <c r="B20" s="7">
        <v>2482.093199999999</v>
      </c>
      <c r="C20" s="7">
        <v>189.90228829102222</v>
      </c>
      <c r="D20" s="7">
        <v>2671.995488291021</v>
      </c>
      <c r="E20" s="7">
        <v>0</v>
      </c>
      <c r="F20" s="7">
        <v>2.95105520858636</v>
      </c>
      <c r="G20" s="7">
        <v>2.95105520858636</v>
      </c>
      <c r="H20" s="7">
        <v>0</v>
      </c>
      <c r="I20" s="7">
        <v>2669.044433082435</v>
      </c>
      <c r="J20" s="9">
        <v>46.44565344919579</v>
      </c>
    </row>
    <row r="21" spans="1:10" ht="15.75" thickBot="1">
      <c r="A21" s="6">
        <v>2005</v>
      </c>
      <c r="B21" s="7">
        <v>2748.7013000000006</v>
      </c>
      <c r="C21" s="7">
        <v>210.28980975550672</v>
      </c>
      <c r="D21" s="7">
        <v>2958.9911097555073</v>
      </c>
      <c r="E21" s="7">
        <v>0</v>
      </c>
      <c r="F21" s="7">
        <v>3.4035225129678053</v>
      </c>
      <c r="G21" s="7">
        <v>3.4035225129678053</v>
      </c>
      <c r="H21" s="7">
        <v>0</v>
      </c>
      <c r="I21" s="7">
        <v>2955.5875872425395</v>
      </c>
      <c r="J21" s="9">
        <v>43.57775324775922</v>
      </c>
    </row>
    <row r="22" spans="1:10" ht="15.75" thickBot="1">
      <c r="A22" s="6">
        <v>2006</v>
      </c>
      <c r="B22" s="7">
        <v>3047.0027000000005</v>
      </c>
      <c r="C22" s="7">
        <v>233.1085526533095</v>
      </c>
      <c r="D22" s="7">
        <v>3280.1112526533097</v>
      </c>
      <c r="E22" s="7">
        <v>0.0853775633283145</v>
      </c>
      <c r="F22" s="7">
        <v>3.7247290514307103</v>
      </c>
      <c r="G22" s="7">
        <v>3.810106614759025</v>
      </c>
      <c r="H22" s="7">
        <v>0</v>
      </c>
      <c r="I22" s="7">
        <v>3276.301146038551</v>
      </c>
      <c r="J22" s="9">
        <v>40.37905981291256</v>
      </c>
    </row>
    <row r="23" spans="1:10" ht="15.75" thickBot="1">
      <c r="A23" s="6">
        <v>2007</v>
      </c>
      <c r="B23" s="7">
        <v>2878.8422</v>
      </c>
      <c r="C23" s="7">
        <v>220.21434773502702</v>
      </c>
      <c r="D23" s="7">
        <v>3099.056547735027</v>
      </c>
      <c r="E23" s="7">
        <v>0.0331155</v>
      </c>
      <c r="F23" s="7">
        <v>3.9481480113968797</v>
      </c>
      <c r="G23" s="7">
        <v>3.9812635113968797</v>
      </c>
      <c r="H23" s="7">
        <v>0</v>
      </c>
      <c r="I23" s="7">
        <v>3095.07528422363</v>
      </c>
      <c r="J23" s="9">
        <v>42.827750644246336</v>
      </c>
    </row>
    <row r="24" spans="1:10" ht="15.75" thickBot="1">
      <c r="A24" s="6">
        <v>2008</v>
      </c>
      <c r="B24" s="7">
        <v>2866.8233000000005</v>
      </c>
      <c r="C24" s="7">
        <v>219.21573020010658</v>
      </c>
      <c r="D24" s="7">
        <v>3086.039030200107</v>
      </c>
      <c r="E24" s="7">
        <v>0.032784345</v>
      </c>
      <c r="F24" s="7">
        <v>4.966361606611678</v>
      </c>
      <c r="G24" s="7">
        <v>4.999145951611678</v>
      </c>
      <c r="H24" s="7">
        <v>0</v>
      </c>
      <c r="I24" s="7">
        <v>3081.039884248495</v>
      </c>
      <c r="J24" s="9">
        <v>43.20338484797288</v>
      </c>
    </row>
    <row r="25" spans="1:10" ht="15.75" thickBot="1">
      <c r="A25" s="6">
        <v>2009</v>
      </c>
      <c r="B25" s="7">
        <v>2645.9484000000007</v>
      </c>
      <c r="C25" s="7">
        <v>202.11492356958632</v>
      </c>
      <c r="D25" s="7">
        <v>2848.063323569587</v>
      </c>
      <c r="E25" s="7">
        <v>0.08361268077361769</v>
      </c>
      <c r="F25" s="7">
        <v>7.2887616066116845</v>
      </c>
      <c r="G25" s="7">
        <v>7.372374287385302</v>
      </c>
      <c r="H25" s="7">
        <v>0</v>
      </c>
      <c r="I25" s="7">
        <v>2840.6909492822015</v>
      </c>
      <c r="J25" s="9">
        <v>45.997821534651536</v>
      </c>
    </row>
    <row r="26" spans="1:10" ht="15.75" thickBot="1">
      <c r="A26" s="6">
        <v>2010</v>
      </c>
      <c r="B26" s="7">
        <v>2778.4209</v>
      </c>
      <c r="C26" s="7">
        <v>211.87244249598618</v>
      </c>
      <c r="D26" s="7">
        <v>2990.293342495986</v>
      </c>
      <c r="E26" s="7">
        <v>0.0840594998628145</v>
      </c>
      <c r="F26" s="7">
        <v>12.37806117916864</v>
      </c>
      <c r="G26" s="7">
        <v>12.462120679031454</v>
      </c>
      <c r="H26" s="7">
        <v>0</v>
      </c>
      <c r="I26" s="7">
        <v>2977.831221816955</v>
      </c>
      <c r="J26" s="9">
        <v>42.40796039444396</v>
      </c>
    </row>
    <row r="27" spans="1:10" ht="15.75" thickBot="1">
      <c r="A27" s="6">
        <v>2011</v>
      </c>
      <c r="B27" s="7">
        <v>2657.485</v>
      </c>
      <c r="C27" s="7">
        <v>202.28072437248056</v>
      </c>
      <c r="D27" s="7">
        <v>2859.7657243724807</v>
      </c>
      <c r="E27" s="7">
        <v>0.07861539142663851</v>
      </c>
      <c r="F27" s="7">
        <v>16.665857552691616</v>
      </c>
      <c r="G27" s="7">
        <v>16.744472944118254</v>
      </c>
      <c r="H27" s="7">
        <v>0</v>
      </c>
      <c r="I27" s="7">
        <v>2843.021251428362</v>
      </c>
      <c r="J27" s="9">
        <v>44.730146784071906</v>
      </c>
    </row>
    <row r="28" spans="1:10" ht="15.75" thickBot="1">
      <c r="A28" s="6">
        <v>2012</v>
      </c>
      <c r="B28" s="7">
        <v>2766.8020999999994</v>
      </c>
      <c r="C28" s="7">
        <v>210.41361157404802</v>
      </c>
      <c r="D28" s="7">
        <v>2977.2157115740474</v>
      </c>
      <c r="E28" s="7">
        <v>0.06829212906959581</v>
      </c>
      <c r="F28" s="7">
        <v>19.819818653592662</v>
      </c>
      <c r="G28" s="7">
        <v>19.88811078266226</v>
      </c>
      <c r="H28" s="7">
        <v>0</v>
      </c>
      <c r="I28" s="7">
        <v>2957.327600791385</v>
      </c>
      <c r="J28" s="9">
        <v>43.25011733364233</v>
      </c>
    </row>
    <row r="29" spans="1:10" ht="15.75" thickBot="1">
      <c r="A29" s="6">
        <v>2013</v>
      </c>
      <c r="B29" s="7">
        <v>2831.4730999999997</v>
      </c>
      <c r="C29" s="7">
        <v>214.84941561609773</v>
      </c>
      <c r="D29" s="7">
        <v>3046.3225156160975</v>
      </c>
      <c r="E29" s="7">
        <v>0.07847942990418169</v>
      </c>
      <c r="F29" s="7">
        <v>26.571962396496353</v>
      </c>
      <c r="G29" s="7">
        <v>26.650441826400534</v>
      </c>
      <c r="H29" s="7">
        <v>0</v>
      </c>
      <c r="I29" s="7">
        <v>3019.6720737896967</v>
      </c>
      <c r="J29" s="9">
        <v>42.20245435866364</v>
      </c>
    </row>
    <row r="30" spans="1:10" ht="15.75" thickBot="1">
      <c r="A30" s="6">
        <v>2014</v>
      </c>
      <c r="B30" s="7">
        <v>2825.2145</v>
      </c>
      <c r="C30" s="7">
        <v>213.9755370176604</v>
      </c>
      <c r="D30" s="7">
        <v>3039.1900370176604</v>
      </c>
      <c r="E30" s="7">
        <v>0.081819799438875</v>
      </c>
      <c r="F30" s="7">
        <v>31.718358821182374</v>
      </c>
      <c r="G30" s="7">
        <v>31.80017862062125</v>
      </c>
      <c r="H30" s="7">
        <v>0</v>
      </c>
      <c r="I30" s="7">
        <v>3007.389858397039</v>
      </c>
      <c r="J30" s="9">
        <v>42.75327881387952</v>
      </c>
    </row>
    <row r="31" spans="1:10" ht="15.75" thickBot="1">
      <c r="A31" s="6">
        <v>2015</v>
      </c>
      <c r="B31" s="7">
        <v>2787.9551999999994</v>
      </c>
      <c r="C31" s="7">
        <v>210.3397751145889</v>
      </c>
      <c r="D31" s="7">
        <v>2998.2949751145884</v>
      </c>
      <c r="E31" s="7">
        <v>0.0796842432719836</v>
      </c>
      <c r="F31" s="7">
        <v>41.92544898663752</v>
      </c>
      <c r="G31" s="7">
        <v>42.005133229909504</v>
      </c>
      <c r="H31" s="7">
        <v>0</v>
      </c>
      <c r="I31" s="7">
        <v>2956.289841884679</v>
      </c>
      <c r="J31" s="9">
        <v>43.23760646469863</v>
      </c>
    </row>
    <row r="32" spans="1:10" ht="15.75" thickBot="1">
      <c r="A32" s="6">
        <v>2016</v>
      </c>
      <c r="B32" s="7">
        <v>2833.7909999999997</v>
      </c>
      <c r="C32" s="7">
        <v>213.04857958073055</v>
      </c>
      <c r="D32" s="7">
        <v>3046.83957958073</v>
      </c>
      <c r="E32" s="7">
        <v>0.10439736935086247</v>
      </c>
      <c r="F32" s="7">
        <v>52.37355327385342</v>
      </c>
      <c r="G32" s="7">
        <v>52.47795064320428</v>
      </c>
      <c r="H32" s="7">
        <v>0</v>
      </c>
      <c r="I32" s="7">
        <v>2994.361628937526</v>
      </c>
      <c r="J32" s="9">
        <v>42.066086770214035</v>
      </c>
    </row>
    <row r="33" spans="1:10" ht="15.75" thickBot="1">
      <c r="A33" s="6">
        <v>2017</v>
      </c>
      <c r="B33" s="7">
        <v>2930.407824255279</v>
      </c>
      <c r="C33" s="7">
        <v>218.50119218295026</v>
      </c>
      <c r="D33" s="7">
        <v>3148.9090164382296</v>
      </c>
      <c r="E33" s="7">
        <v>1.0635137494519025</v>
      </c>
      <c r="F33" s="7">
        <v>67.70008569258758</v>
      </c>
      <c r="G33" s="7">
        <v>68.76359944203948</v>
      </c>
      <c r="H33" s="7">
        <v>0</v>
      </c>
      <c r="I33" s="7">
        <v>3080.1454169961903</v>
      </c>
      <c r="J33" s="9">
        <v>40.537807060477284</v>
      </c>
    </row>
    <row r="34" spans="1:10" ht="15.75" thickBot="1">
      <c r="A34" s="6">
        <v>2018</v>
      </c>
      <c r="B34" s="7">
        <v>2974.5502395868048</v>
      </c>
      <c r="C34" s="7">
        <v>219.9020850348357</v>
      </c>
      <c r="D34" s="7">
        <v>3194.4523246216404</v>
      </c>
      <c r="E34" s="7">
        <v>1.1264726138497891</v>
      </c>
      <c r="F34" s="7">
        <v>84.06726993361096</v>
      </c>
      <c r="G34" s="7">
        <v>85.19374254746074</v>
      </c>
      <c r="H34" s="7">
        <v>0</v>
      </c>
      <c r="I34" s="7">
        <v>3109.2585820741797</v>
      </c>
      <c r="J34" s="9">
        <v>40.51397644548366</v>
      </c>
    </row>
    <row r="35" spans="1:10" ht="15.75" thickBot="1">
      <c r="A35" s="6">
        <v>2019</v>
      </c>
      <c r="B35" s="7">
        <v>3014.7814091352493</v>
      </c>
      <c r="C35" s="7">
        <v>221.22565521475735</v>
      </c>
      <c r="D35" s="7">
        <v>3236.0070643500067</v>
      </c>
      <c r="E35" s="7">
        <v>1.1880909756400992</v>
      </c>
      <c r="F35" s="7">
        <v>97.29500353872666</v>
      </c>
      <c r="G35" s="7">
        <v>98.48309451436675</v>
      </c>
      <c r="H35" s="7">
        <v>0</v>
      </c>
      <c r="I35" s="7">
        <v>3137.52396983564</v>
      </c>
      <c r="J35" s="9">
        <v>40.58432949376081</v>
      </c>
    </row>
    <row r="36" spans="1:10" ht="15.75" thickBot="1">
      <c r="A36" s="6">
        <v>2020</v>
      </c>
      <c r="B36" s="7">
        <v>3063.492515790276</v>
      </c>
      <c r="C36" s="7">
        <v>223.2301772782308</v>
      </c>
      <c r="D36" s="7">
        <v>3286.7226930685065</v>
      </c>
      <c r="E36" s="7">
        <v>1.2483869868784079</v>
      </c>
      <c r="F36" s="7">
        <v>109.75720357296149</v>
      </c>
      <c r="G36" s="7">
        <v>111.00559055983989</v>
      </c>
      <c r="H36" s="7">
        <v>0</v>
      </c>
      <c r="I36" s="7">
        <v>3175.717102508667</v>
      </c>
      <c r="J36" s="9">
        <v>40.59624926733908</v>
      </c>
    </row>
    <row r="37" spans="1:10" ht="15.75" thickBot="1">
      <c r="A37" s="6">
        <v>2021</v>
      </c>
      <c r="B37" s="7">
        <v>3115.173784552739</v>
      </c>
      <c r="C37" s="7">
        <v>225.3685217869604</v>
      </c>
      <c r="D37" s="7">
        <v>3340.5423063396993</v>
      </c>
      <c r="E37" s="7">
        <v>1.3073668525068582</v>
      </c>
      <c r="F37" s="7">
        <v>123.09335493850939</v>
      </c>
      <c r="G37" s="7">
        <v>124.40072179101625</v>
      </c>
      <c r="H37" s="7">
        <v>0</v>
      </c>
      <c r="I37" s="7">
        <v>3216.141584548683</v>
      </c>
      <c r="J37" s="9">
        <v>40.57230878961326</v>
      </c>
    </row>
    <row r="38" spans="1:10" ht="15.75" thickBot="1">
      <c r="A38" s="6">
        <v>2022</v>
      </c>
      <c r="B38" s="7">
        <v>3172.4201996195334</v>
      </c>
      <c r="C38" s="7">
        <v>227.84678637917042</v>
      </c>
      <c r="D38" s="7">
        <v>3400.2669859987036</v>
      </c>
      <c r="E38" s="7">
        <v>1.3650352419937581</v>
      </c>
      <c r="F38" s="7">
        <v>137.13144378361753</v>
      </c>
      <c r="G38" s="7">
        <v>138.49647902561128</v>
      </c>
      <c r="H38" s="7">
        <v>0</v>
      </c>
      <c r="I38" s="7">
        <v>3261.7705069730923</v>
      </c>
      <c r="J38" s="9">
        <v>40.54327937290285</v>
      </c>
    </row>
    <row r="39" spans="1:10" ht="15.75" thickBot="1">
      <c r="A39" s="6">
        <v>2023</v>
      </c>
      <c r="B39" s="7">
        <v>3226.343360716582</v>
      </c>
      <c r="C39" s="7">
        <v>230.02671779356277</v>
      </c>
      <c r="D39" s="7">
        <v>3456.370078510145</v>
      </c>
      <c r="E39" s="7">
        <v>1.4214164616513405</v>
      </c>
      <c r="F39" s="7">
        <v>151.45744986296555</v>
      </c>
      <c r="G39" s="7">
        <v>152.8788663246169</v>
      </c>
      <c r="H39" s="7">
        <v>0</v>
      </c>
      <c r="I39" s="7">
        <v>3303.491212185528</v>
      </c>
      <c r="J39" s="9">
        <v>40.521708563926005</v>
      </c>
    </row>
    <row r="40" spans="1:10" ht="15.75" thickBot="1">
      <c r="A40" s="6">
        <v>2024</v>
      </c>
      <c r="B40" s="7">
        <v>3277.8380953294254</v>
      </c>
      <c r="C40" s="7">
        <v>232.06309531800986</v>
      </c>
      <c r="D40" s="7">
        <v>3509.901190647435</v>
      </c>
      <c r="E40" s="7">
        <v>1.4765348448755193</v>
      </c>
      <c r="F40" s="7">
        <v>164.9543349089746</v>
      </c>
      <c r="G40" s="7">
        <v>166.43086975385012</v>
      </c>
      <c r="H40" s="7">
        <v>0</v>
      </c>
      <c r="I40" s="7">
        <v>3343.4703208935853</v>
      </c>
      <c r="J40" s="9">
        <v>40.49559184345402</v>
      </c>
    </row>
    <row r="41" spans="1:10" ht="15.75" thickBot="1">
      <c r="A41" s="6">
        <v>2025</v>
      </c>
      <c r="B41" s="7">
        <v>3324.7206848131264</v>
      </c>
      <c r="C41" s="7">
        <v>233.81991909467254</v>
      </c>
      <c r="D41" s="7">
        <v>3558.540603907799</v>
      </c>
      <c r="E41" s="7">
        <v>1.5303827610016696</v>
      </c>
      <c r="F41" s="7">
        <v>177.29794123577878</v>
      </c>
      <c r="G41" s="7">
        <v>178.82832399678045</v>
      </c>
      <c r="H41" s="7">
        <v>0</v>
      </c>
      <c r="I41" s="7">
        <v>3379.7122799110184</v>
      </c>
      <c r="J41" s="9">
        <v>40.478397256171945</v>
      </c>
    </row>
    <row r="42" spans="1:10" ht="15.75" thickBot="1">
      <c r="A42" s="6">
        <v>2026</v>
      </c>
      <c r="B42" s="7">
        <v>3370.344638709163</v>
      </c>
      <c r="C42" s="7">
        <v>235.50941753879988</v>
      </c>
      <c r="D42" s="7">
        <v>3605.854056247963</v>
      </c>
      <c r="E42" s="7">
        <v>1.582996638702449</v>
      </c>
      <c r="F42" s="7">
        <v>189.00964008966295</v>
      </c>
      <c r="G42" s="7">
        <v>190.5926367283654</v>
      </c>
      <c r="H42" s="7">
        <v>0</v>
      </c>
      <c r="I42" s="7">
        <v>3415.261419519598</v>
      </c>
      <c r="J42" s="9">
        <v>40.460732401079454</v>
      </c>
    </row>
    <row r="43" spans="1:10" ht="15.75" thickBot="1">
      <c r="A43" s="6">
        <v>2027</v>
      </c>
      <c r="B43" s="7">
        <v>3413.766262991699</v>
      </c>
      <c r="C43" s="7">
        <v>236.84415443696136</v>
      </c>
      <c r="D43" s="7">
        <v>3650.61041742866</v>
      </c>
      <c r="E43" s="7">
        <v>1.6344122034902824</v>
      </c>
      <c r="F43" s="7">
        <v>201.75819288632061</v>
      </c>
      <c r="G43" s="7">
        <v>203.3926050898109</v>
      </c>
      <c r="H43" s="7">
        <v>0</v>
      </c>
      <c r="I43" s="7">
        <v>3447.2178123388494</v>
      </c>
      <c r="J43" s="9">
        <v>40.44049074711702</v>
      </c>
    </row>
    <row r="44" spans="1:11" ht="15.75" thickBot="1">
      <c r="A44" s="6">
        <v>2028</v>
      </c>
      <c r="B44" s="7">
        <v>3456.0267272967208</v>
      </c>
      <c r="C44" s="7">
        <v>238.07163536316736</v>
      </c>
      <c r="D44" s="7">
        <v>3694.098362659888</v>
      </c>
      <c r="E44" s="7">
        <v>1.6846481699229015</v>
      </c>
      <c r="F44" s="7">
        <v>213.15805297574062</v>
      </c>
      <c r="G44" s="7">
        <v>214.8427011456635</v>
      </c>
      <c r="H44" s="7">
        <v>0</v>
      </c>
      <c r="I44" s="7">
        <v>3479.2556615142244</v>
      </c>
      <c r="J44" s="9">
        <v>40.43259811853188</v>
      </c>
      <c r="K44" s="1" t="s">
        <v>0</v>
      </c>
    </row>
    <row r="45" spans="1:10" ht="15">
      <c r="A45" s="32" t="s">
        <v>0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13.5" customHeight="1">
      <c r="A46" s="32" t="s">
        <v>43</v>
      </c>
      <c r="B46" s="32"/>
      <c r="C46" s="32"/>
      <c r="D46" s="32"/>
      <c r="E46" s="32"/>
      <c r="F46" s="32"/>
      <c r="G46" s="32"/>
      <c r="H46" s="32"/>
      <c r="I46" s="32"/>
      <c r="J46" s="32"/>
    </row>
    <row r="47" ht="13.5" customHeight="1">
      <c r="A47" s="4"/>
    </row>
    <row r="48" spans="1:10" ht="15.75">
      <c r="A48" s="30" t="s">
        <v>24</v>
      </c>
      <c r="B48" s="30"/>
      <c r="C48" s="30"/>
      <c r="D48" s="30"/>
      <c r="E48" s="30"/>
      <c r="F48" s="30"/>
      <c r="G48" s="30"/>
      <c r="H48" s="30"/>
      <c r="I48" s="30"/>
      <c r="J48" s="30"/>
    </row>
    <row r="49" spans="1:10" ht="15">
      <c r="A49" s="8" t="s">
        <v>25</v>
      </c>
      <c r="B49" s="13">
        <f>EXP((LN(B16/B6)/10))-1</f>
        <v>0.020517761824982994</v>
      </c>
      <c r="C49" s="13">
        <f aca="true" t="shared" si="0" ref="C49:J49">EXP((LN(C16/C6)/10))-1</f>
        <v>0.020473090463553723</v>
      </c>
      <c r="D49" s="13">
        <f t="shared" si="0"/>
        <v>0.020514584042822914</v>
      </c>
      <c r="E49" s="14" t="s">
        <v>59</v>
      </c>
      <c r="F49" s="14" t="s">
        <v>59</v>
      </c>
      <c r="G49" s="14" t="s">
        <v>59</v>
      </c>
      <c r="H49" s="14" t="s">
        <v>59</v>
      </c>
      <c r="I49" s="13">
        <f t="shared" si="0"/>
        <v>0.020473090463553723</v>
      </c>
      <c r="J49" s="13">
        <f t="shared" si="0"/>
        <v>-0.006613408680475108</v>
      </c>
    </row>
    <row r="50" spans="1:10" ht="15">
      <c r="A50" s="8" t="s">
        <v>44</v>
      </c>
      <c r="B50" s="13">
        <f>EXP((LN(B32/B16)/16))-1</f>
        <v>0.007943626188779307</v>
      </c>
      <c r="C50" s="13">
        <f aca="true" t="shared" si="1" ref="C50:J50">EXP((LN(C32/C16)/16))-1</f>
        <v>0.006794311930715002</v>
      </c>
      <c r="D50" s="13">
        <f t="shared" si="1"/>
        <v>0.00786253223482336</v>
      </c>
      <c r="E50" s="14" t="s">
        <v>59</v>
      </c>
      <c r="F50" s="13">
        <f t="shared" si="1"/>
        <v>0.27361323843529206</v>
      </c>
      <c r="G50" s="13">
        <f t="shared" si="1"/>
        <v>0.27377176047015306</v>
      </c>
      <c r="H50" s="14" t="s">
        <v>59</v>
      </c>
      <c r="I50" s="13">
        <f t="shared" si="1"/>
        <v>0.006794311930715002</v>
      </c>
      <c r="J50" s="13">
        <f t="shared" si="1"/>
        <v>-0.0018027620851833737</v>
      </c>
    </row>
    <row r="51" spans="1:10" ht="15">
      <c r="A51" s="8" t="s">
        <v>45</v>
      </c>
      <c r="B51" s="13">
        <f>EXP((LN(B36/B32)/4))-1</f>
        <v>0.019676127421754508</v>
      </c>
      <c r="C51" s="13">
        <f aca="true" t="shared" si="2" ref="C51:J51">EXP((LN(C36/C32)/4))-1</f>
        <v>0.011739172379884089</v>
      </c>
      <c r="D51" s="13">
        <f t="shared" si="2"/>
        <v>0.019127143323201867</v>
      </c>
      <c r="E51" s="13">
        <f t="shared" si="2"/>
        <v>0.85958022596622</v>
      </c>
      <c r="F51" s="13">
        <f t="shared" si="2"/>
        <v>0.20317901449294573</v>
      </c>
      <c r="G51" s="13">
        <f t="shared" si="2"/>
        <v>0.2059852502876438</v>
      </c>
      <c r="H51" s="14" t="s">
        <v>59</v>
      </c>
      <c r="I51" s="13">
        <f t="shared" si="2"/>
        <v>0.014809185929073765</v>
      </c>
      <c r="J51" s="13">
        <f t="shared" si="2"/>
        <v>-0.00885213617890368</v>
      </c>
    </row>
    <row r="52" spans="1:10" ht="15">
      <c r="A52" s="8" t="s">
        <v>74</v>
      </c>
      <c r="B52" s="13">
        <f>EXP((LN(B44/B32)/12))-1</f>
        <v>0.016679592809364374</v>
      </c>
      <c r="C52" s="13">
        <f aca="true" t="shared" si="3" ref="C52:J52">EXP((LN(C44/C32)/12))-1</f>
        <v>0.009297236986028246</v>
      </c>
      <c r="D52" s="13">
        <f t="shared" si="3"/>
        <v>0.016182174060807686</v>
      </c>
      <c r="E52" s="13">
        <f t="shared" si="3"/>
        <v>0.26081578751616075</v>
      </c>
      <c r="F52" s="13">
        <f t="shared" si="3"/>
        <v>0.1240849729496587</v>
      </c>
      <c r="G52" s="13">
        <f t="shared" si="3"/>
        <v>0.12463599167846073</v>
      </c>
      <c r="H52" s="14" t="s">
        <v>59</v>
      </c>
      <c r="I52" s="13">
        <f t="shared" si="3"/>
        <v>0.012585819534401077</v>
      </c>
      <c r="J52" s="13">
        <f t="shared" si="3"/>
        <v>-0.0032950205016804013</v>
      </c>
    </row>
    <row r="53" ht="13.5" customHeight="1">
      <c r="A53" s="4"/>
    </row>
  </sheetData>
  <sheetProtection/>
  <mergeCells count="6">
    <mergeCell ref="A1:J1"/>
    <mergeCell ref="A3:J3"/>
    <mergeCell ref="A45:J45"/>
    <mergeCell ref="A46:J46"/>
    <mergeCell ref="A48:J48"/>
    <mergeCell ref="A2:K2"/>
  </mergeCells>
  <printOptions horizontalCentered="1"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16384" width="9.140625" style="1" customWidth="1"/>
  </cols>
  <sheetData>
    <row r="1" spans="1:6" ht="15.75" customHeight="1">
      <c r="A1" s="31" t="s">
        <v>84</v>
      </c>
      <c r="B1" s="31"/>
      <c r="C1" s="31"/>
      <c r="D1" s="31"/>
      <c r="E1" s="31"/>
      <c r="F1" s="31"/>
    </row>
    <row r="2" spans="1:9" ht="15.75" customHeight="1">
      <c r="A2" s="31" t="s">
        <v>70</v>
      </c>
      <c r="B2" s="31"/>
      <c r="C2" s="31"/>
      <c r="D2" s="31"/>
      <c r="E2" s="31"/>
      <c r="F2" s="31"/>
      <c r="G2" s="31"/>
      <c r="H2" s="31"/>
      <c r="I2" s="31"/>
    </row>
    <row r="3" spans="1:6" ht="15.75" customHeight="1">
      <c r="A3" s="31" t="s">
        <v>46</v>
      </c>
      <c r="B3" s="31"/>
      <c r="C3" s="31"/>
      <c r="D3" s="31"/>
      <c r="E3" s="31"/>
      <c r="F3" s="31"/>
    </row>
    <row r="4" ht="13.5" customHeight="1" thickBot="1">
      <c r="A4" s="4"/>
    </row>
    <row r="5" spans="1:5" ht="27" thickBot="1">
      <c r="A5" s="5" t="s">
        <v>11</v>
      </c>
      <c r="B5" s="5" t="s">
        <v>47</v>
      </c>
      <c r="C5" s="5" t="s">
        <v>48</v>
      </c>
      <c r="D5" s="5" t="s">
        <v>49</v>
      </c>
      <c r="E5" s="5" t="s">
        <v>50</v>
      </c>
    </row>
    <row r="6" spans="1:8" ht="15.75" thickBot="1">
      <c r="A6" s="6">
        <v>2016</v>
      </c>
      <c r="B6" s="7">
        <f>'Form 1.4'!I32</f>
        <v>2994.361628937526</v>
      </c>
      <c r="C6" s="11">
        <v>3125.37859998204</v>
      </c>
      <c r="D6" s="11">
        <v>3280.3973785411495</v>
      </c>
      <c r="E6" s="11">
        <v>3418.4140975163564</v>
      </c>
      <c r="F6" s="26"/>
      <c r="G6" s="26"/>
      <c r="H6" s="26"/>
    </row>
    <row r="7" spans="1:8" ht="15.75" thickBot="1">
      <c r="A7" s="6">
        <v>2017</v>
      </c>
      <c r="B7" s="7">
        <f>'Form 1.4'!I33</f>
        <v>3080.1454169961903</v>
      </c>
      <c r="C7" s="11">
        <v>3215.41097566678</v>
      </c>
      <c r="D7" s="11">
        <v>3374.2469833311297</v>
      </c>
      <c r="E7" s="11">
        <v>3514.755759341901</v>
      </c>
      <c r="F7" s="26"/>
      <c r="G7" s="26"/>
      <c r="H7" s="26"/>
    </row>
    <row r="8" spans="1:8" ht="15.75" thickBot="1">
      <c r="A8" s="6">
        <v>2018</v>
      </c>
      <c r="B8" s="7">
        <f>'Form 1.4'!I34</f>
        <v>3109.2585820741797</v>
      </c>
      <c r="C8" s="11">
        <v>3246.3102956645794</v>
      </c>
      <c r="D8" s="11">
        <v>3405.5823945456223</v>
      </c>
      <c r="E8" s="11">
        <v>3548.622941948343</v>
      </c>
      <c r="F8" s="26"/>
      <c r="G8" s="26"/>
      <c r="H8" s="26"/>
    </row>
    <row r="9" spans="1:8" ht="15.75" thickBot="1">
      <c r="A9" s="6">
        <v>2019</v>
      </c>
      <c r="B9" s="7">
        <f>'Form 1.4'!I35</f>
        <v>3137.52396983564</v>
      </c>
      <c r="C9" s="11">
        <v>3274.985881890438</v>
      </c>
      <c r="D9" s="11">
        <v>3437.013631149088</v>
      </c>
      <c r="E9" s="11">
        <v>3581.825932049004</v>
      </c>
      <c r="F9" s="26"/>
      <c r="G9" s="26"/>
      <c r="H9" s="26"/>
    </row>
    <row r="10" spans="1:8" ht="15.75" thickBot="1">
      <c r="A10" s="6">
        <v>2020</v>
      </c>
      <c r="B10" s="7">
        <f>'Form 1.4'!I36</f>
        <v>3175.717102508667</v>
      </c>
      <c r="C10" s="11">
        <v>3314.8693362891804</v>
      </c>
      <c r="D10" s="11">
        <v>3479.0922208392867</v>
      </c>
      <c r="E10" s="11">
        <v>3626.081839726727</v>
      </c>
      <c r="F10" s="26"/>
      <c r="G10" s="26"/>
      <c r="H10" s="26"/>
    </row>
    <row r="11" spans="1:8" ht="15.75" thickBot="1">
      <c r="A11" s="6">
        <v>2021</v>
      </c>
      <c r="B11" s="7">
        <f>'Form 1.4'!I37</f>
        <v>3216.141584548683</v>
      </c>
      <c r="C11" s="11">
        <v>3357.153729744072</v>
      </c>
      <c r="D11" s="11">
        <v>3523.8425616175286</v>
      </c>
      <c r="E11" s="11">
        <v>3671.219882481256</v>
      </c>
      <c r="F11" s="26"/>
      <c r="G11" s="26"/>
      <c r="H11" s="26"/>
    </row>
    <row r="12" spans="1:8" ht="15.75" thickBot="1">
      <c r="A12" s="6">
        <v>2022</v>
      </c>
      <c r="B12" s="7">
        <f>'Form 1.4'!I38</f>
        <v>3261.7705069730923</v>
      </c>
      <c r="C12" s="11">
        <v>3404.938322882836</v>
      </c>
      <c r="D12" s="11">
        <v>3573.196730572464</v>
      </c>
      <c r="E12" s="11">
        <v>3723.0996756050417</v>
      </c>
      <c r="F12" s="26"/>
      <c r="G12" s="26"/>
      <c r="H12" s="26"/>
    </row>
    <row r="13" spans="1:8" ht="15.75" thickBot="1">
      <c r="A13" s="6">
        <v>2023</v>
      </c>
      <c r="B13" s="7">
        <f>'Form 1.4'!I39</f>
        <v>3303.491212185528</v>
      </c>
      <c r="C13" s="11">
        <v>3448.1902505090916</v>
      </c>
      <c r="D13" s="11">
        <v>3617.790126534131</v>
      </c>
      <c r="E13" s="11">
        <v>3770.021340556607</v>
      </c>
      <c r="F13" s="26"/>
      <c r="G13" s="26"/>
      <c r="H13" s="26"/>
    </row>
    <row r="14" spans="1:8" ht="15.75" thickBot="1">
      <c r="A14" s="6">
        <v>2024</v>
      </c>
      <c r="B14" s="7">
        <f>'Form 1.4'!I40</f>
        <v>3343.4703208935853</v>
      </c>
      <c r="C14" s="11">
        <v>3490.465797987862</v>
      </c>
      <c r="D14" s="11">
        <v>3662.3796807383637</v>
      </c>
      <c r="E14" s="11">
        <v>3816.897515829589</v>
      </c>
      <c r="F14" s="26"/>
      <c r="G14" s="26"/>
      <c r="H14" s="26"/>
    </row>
    <row r="15" spans="1:8" ht="15.75" thickBot="1">
      <c r="A15" s="6">
        <v>2025</v>
      </c>
      <c r="B15" s="7">
        <f>'Form 1.4'!I41</f>
        <v>3379.7122799110184</v>
      </c>
      <c r="C15" s="11">
        <v>3527.287810438451</v>
      </c>
      <c r="D15" s="11">
        <v>3702.5758707653836</v>
      </c>
      <c r="E15" s="11">
        <v>3857.3624035686985</v>
      </c>
      <c r="F15" s="26"/>
      <c r="G15" s="26"/>
      <c r="H15" s="26"/>
    </row>
    <row r="16" spans="1:8" ht="15.75" thickBot="1">
      <c r="A16" s="6">
        <v>2026</v>
      </c>
      <c r="B16" s="7">
        <f>'Form 1.4'!I42</f>
        <v>3415.261419519598</v>
      </c>
      <c r="C16" s="11">
        <v>3565.970479489865</v>
      </c>
      <c r="D16" s="11">
        <v>3741.4975238170864</v>
      </c>
      <c r="E16" s="11">
        <v>3898.5480371624953</v>
      </c>
      <c r="F16" s="26"/>
      <c r="G16" s="26"/>
      <c r="H16" s="26"/>
    </row>
    <row r="17" spans="1:8" ht="15.75" thickBot="1">
      <c r="A17" s="6">
        <v>2027</v>
      </c>
      <c r="B17" s="7">
        <f>'Form 1.4'!I43</f>
        <v>3447.2178123388494</v>
      </c>
      <c r="C17" s="11">
        <v>3597.9834829079214</v>
      </c>
      <c r="D17" s="11">
        <v>3776.5994960394414</v>
      </c>
      <c r="E17" s="11">
        <v>3934.684932948948</v>
      </c>
      <c r="F17" s="26"/>
      <c r="G17" s="26"/>
      <c r="H17" s="26"/>
    </row>
    <row r="18" spans="1:8" ht="15.75" thickBot="1">
      <c r="A18" s="6">
        <v>2028</v>
      </c>
      <c r="B18" s="7">
        <f>'Form 1.4'!I44</f>
        <v>3479.2556615142244</v>
      </c>
      <c r="C18" s="11">
        <v>3631.4225222828904</v>
      </c>
      <c r="D18" s="11">
        <v>3811.698561905493</v>
      </c>
      <c r="E18" s="11">
        <v>3971.253217663429</v>
      </c>
      <c r="F18" s="26"/>
      <c r="G18" s="26"/>
      <c r="H18" s="26"/>
    </row>
    <row r="19" ht="13.5" customHeight="1">
      <c r="A19" s="4"/>
    </row>
  </sheetData>
  <sheetProtection/>
  <mergeCells count="3">
    <mergeCell ref="A1:F1"/>
    <mergeCell ref="A3:F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8" width="14.28125" style="1" bestFit="1" customWidth="1"/>
    <col min="9" max="16384" width="9.140625" style="1" customWidth="1"/>
  </cols>
  <sheetData>
    <row r="1" spans="1:8" ht="15.75" customHeight="1">
      <c r="A1" s="31" t="s">
        <v>85</v>
      </c>
      <c r="B1" s="31"/>
      <c r="C1" s="31"/>
      <c r="D1" s="31"/>
      <c r="E1" s="31"/>
      <c r="F1" s="31"/>
      <c r="G1" s="31"/>
      <c r="H1" s="31"/>
    </row>
    <row r="2" spans="1:9" ht="15.75" customHeight="1">
      <c r="A2" s="31" t="s">
        <v>70</v>
      </c>
      <c r="B2" s="31"/>
      <c r="C2" s="31"/>
      <c r="D2" s="31"/>
      <c r="E2" s="31"/>
      <c r="F2" s="31"/>
      <c r="G2" s="31"/>
      <c r="H2" s="31"/>
      <c r="I2" s="31"/>
    </row>
    <row r="3" spans="1:8" ht="15.75" customHeight="1">
      <c r="A3" s="31" t="s">
        <v>51</v>
      </c>
      <c r="B3" s="31"/>
      <c r="C3" s="31"/>
      <c r="D3" s="31"/>
      <c r="E3" s="31"/>
      <c r="F3" s="31"/>
      <c r="G3" s="31"/>
      <c r="H3" s="31"/>
    </row>
    <row r="4" ht="13.5" customHeight="1" thickBot="1">
      <c r="A4" s="4"/>
    </row>
    <row r="5" spans="1:8" ht="27" thickBot="1">
      <c r="A5" s="5" t="s">
        <v>11</v>
      </c>
      <c r="B5" s="5" t="s">
        <v>12</v>
      </c>
      <c r="C5" s="5" t="s">
        <v>14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21</v>
      </c>
    </row>
    <row r="6" spans="1:8" ht="15.75" thickBot="1">
      <c r="A6" s="6">
        <v>1990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</row>
    <row r="7" spans="1:8" ht="15.75" thickBot="1">
      <c r="A7" s="6">
        <v>1991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</row>
    <row r="8" spans="1:8" ht="15.75" thickBot="1">
      <c r="A8" s="6">
        <v>1992</v>
      </c>
      <c r="B8" s="7">
        <v>0.00407148981291716</v>
      </c>
      <c r="C8" s="7">
        <v>0.0095001428968067</v>
      </c>
      <c r="D8" s="7">
        <v>0</v>
      </c>
      <c r="E8" s="7">
        <v>0</v>
      </c>
      <c r="F8" s="7">
        <v>0</v>
      </c>
      <c r="G8" s="7">
        <v>0</v>
      </c>
      <c r="H8" s="7">
        <v>0.01357163270972386</v>
      </c>
    </row>
    <row r="9" spans="1:8" ht="15.75" thickBot="1">
      <c r="A9" s="6">
        <v>1993</v>
      </c>
      <c r="B9" s="7">
        <v>0.00656371625732177</v>
      </c>
      <c r="C9" s="7">
        <v>0.0153153379337508</v>
      </c>
      <c r="D9" s="7">
        <v>0</v>
      </c>
      <c r="E9" s="7">
        <v>0</v>
      </c>
      <c r="F9" s="7">
        <v>0</v>
      </c>
      <c r="G9" s="7">
        <v>0</v>
      </c>
      <c r="H9" s="7">
        <v>0.02187905419107257</v>
      </c>
    </row>
    <row r="10" spans="1:8" ht="15.75" thickBot="1">
      <c r="A10" s="6">
        <v>1994</v>
      </c>
      <c r="B10" s="7">
        <v>0.275052849092316</v>
      </c>
      <c r="C10" s="7">
        <v>0.641789981215405</v>
      </c>
      <c r="D10" s="7">
        <v>0</v>
      </c>
      <c r="E10" s="7">
        <v>0</v>
      </c>
      <c r="F10" s="7">
        <v>0</v>
      </c>
      <c r="G10" s="7">
        <v>0</v>
      </c>
      <c r="H10" s="7">
        <v>0.916842830307721</v>
      </c>
    </row>
    <row r="11" spans="1:8" ht="15.75" thickBot="1">
      <c r="A11" s="6">
        <v>1995</v>
      </c>
      <c r="B11" s="7">
        <v>0.560470877518316</v>
      </c>
      <c r="C11" s="7">
        <v>1.30776538087607</v>
      </c>
      <c r="D11" s="7">
        <v>0</v>
      </c>
      <c r="E11" s="7">
        <v>0</v>
      </c>
      <c r="F11" s="7">
        <v>0</v>
      </c>
      <c r="G11" s="7">
        <v>0</v>
      </c>
      <c r="H11" s="7">
        <v>1.8682362583943861</v>
      </c>
    </row>
    <row r="12" spans="1:8" ht="15.75" thickBot="1">
      <c r="A12" s="6">
        <v>1996</v>
      </c>
      <c r="B12" s="7">
        <v>0.791041968534519</v>
      </c>
      <c r="C12" s="7">
        <v>1.84576459324721</v>
      </c>
      <c r="D12" s="7">
        <v>0</v>
      </c>
      <c r="E12" s="7">
        <v>0</v>
      </c>
      <c r="F12" s="7">
        <v>0</v>
      </c>
      <c r="G12" s="7">
        <v>0</v>
      </c>
      <c r="H12" s="7">
        <v>2.636806561781729</v>
      </c>
    </row>
    <row r="13" spans="1:8" ht="15.75" thickBot="1">
      <c r="A13" s="6">
        <v>1997</v>
      </c>
      <c r="B13" s="7">
        <v>0.987627027938044</v>
      </c>
      <c r="C13" s="7">
        <v>2.30446306518877</v>
      </c>
      <c r="D13" s="7">
        <v>0</v>
      </c>
      <c r="E13" s="7">
        <v>0</v>
      </c>
      <c r="F13" s="7">
        <v>0</v>
      </c>
      <c r="G13" s="7">
        <v>0</v>
      </c>
      <c r="H13" s="7">
        <v>3.292090093126814</v>
      </c>
    </row>
    <row r="14" spans="1:8" ht="15.75" thickBot="1">
      <c r="A14" s="6">
        <v>1998</v>
      </c>
      <c r="B14" s="7">
        <v>1.09252400385495</v>
      </c>
      <c r="C14" s="7">
        <v>2.54922267566156</v>
      </c>
      <c r="D14" s="7">
        <v>0</v>
      </c>
      <c r="E14" s="7">
        <v>0</v>
      </c>
      <c r="F14" s="7">
        <v>0</v>
      </c>
      <c r="G14" s="7">
        <v>0</v>
      </c>
      <c r="H14" s="7">
        <v>3.64174667951651</v>
      </c>
    </row>
    <row r="15" spans="1:8" ht="15.75" thickBot="1">
      <c r="A15" s="6">
        <v>1999</v>
      </c>
      <c r="B15" s="7">
        <v>1.1852086683741</v>
      </c>
      <c r="C15" s="7">
        <v>2.7654868928729</v>
      </c>
      <c r="D15" s="7">
        <v>0</v>
      </c>
      <c r="E15" s="7">
        <v>0</v>
      </c>
      <c r="F15" s="7">
        <v>0</v>
      </c>
      <c r="G15" s="7">
        <v>0</v>
      </c>
      <c r="H15" s="7">
        <v>3.9506955612470005</v>
      </c>
    </row>
    <row r="16" spans="1:8" ht="15.75" thickBot="1">
      <c r="A16" s="6">
        <v>2000</v>
      </c>
      <c r="B16" s="7">
        <v>1.36103522799684</v>
      </c>
      <c r="C16" s="7">
        <v>3.17574886532595</v>
      </c>
      <c r="D16" s="7">
        <v>0</v>
      </c>
      <c r="E16" s="7">
        <v>0</v>
      </c>
      <c r="F16" s="7">
        <v>0</v>
      </c>
      <c r="G16" s="7">
        <v>0</v>
      </c>
      <c r="H16" s="7">
        <v>4.53678409332279</v>
      </c>
    </row>
    <row r="17" spans="1:8" ht="15.75" thickBot="1">
      <c r="A17" s="6">
        <v>2001</v>
      </c>
      <c r="B17" s="7">
        <v>1.88284025567985</v>
      </c>
      <c r="C17" s="7">
        <v>4.39329392991965</v>
      </c>
      <c r="D17" s="7">
        <v>0</v>
      </c>
      <c r="E17" s="7">
        <v>0</v>
      </c>
      <c r="F17" s="7">
        <v>0</v>
      </c>
      <c r="G17" s="7">
        <v>0</v>
      </c>
      <c r="H17" s="7">
        <v>6.276134185599499</v>
      </c>
    </row>
    <row r="18" spans="1:8" ht="15.75" thickBot="1">
      <c r="A18" s="6">
        <v>2002</v>
      </c>
      <c r="B18" s="7">
        <v>2.68755781771507</v>
      </c>
      <c r="C18" s="7">
        <v>6.27096824133515</v>
      </c>
      <c r="D18" s="7">
        <v>0</v>
      </c>
      <c r="E18" s="7">
        <v>0</v>
      </c>
      <c r="F18" s="7">
        <v>0</v>
      </c>
      <c r="G18" s="7">
        <v>0</v>
      </c>
      <c r="H18" s="7">
        <v>8.95852605905022</v>
      </c>
    </row>
    <row r="19" spans="1:8" ht="15.75" thickBot="1">
      <c r="A19" s="6">
        <v>2003</v>
      </c>
      <c r="B19" s="7">
        <v>3.14136184056859</v>
      </c>
      <c r="C19" s="7">
        <v>7.33933956835236</v>
      </c>
      <c r="D19" s="7">
        <v>0</v>
      </c>
      <c r="E19" s="7">
        <v>0</v>
      </c>
      <c r="F19" s="7">
        <v>0</v>
      </c>
      <c r="G19" s="7">
        <v>0</v>
      </c>
      <c r="H19" s="7">
        <v>10.48070140892095</v>
      </c>
    </row>
    <row r="20" spans="1:8" ht="15.75" thickBot="1">
      <c r="A20" s="6">
        <v>2004</v>
      </c>
      <c r="B20" s="7">
        <v>3.59667117457608</v>
      </c>
      <c r="C20" s="7">
        <v>8.59512845316045</v>
      </c>
      <c r="D20" s="7">
        <v>0</v>
      </c>
      <c r="E20" s="7">
        <v>0</v>
      </c>
      <c r="F20" s="7">
        <v>0</v>
      </c>
      <c r="G20" s="7">
        <v>0</v>
      </c>
      <c r="H20" s="7">
        <v>12.19179962773653</v>
      </c>
    </row>
    <row r="21" spans="1:8" ht="15.75" thickBot="1">
      <c r="A21" s="6">
        <v>2005</v>
      </c>
      <c r="B21" s="7">
        <v>4.04558124000105</v>
      </c>
      <c r="C21" s="7">
        <v>10.758527719673</v>
      </c>
      <c r="D21" s="7">
        <v>0.0193959059784909</v>
      </c>
      <c r="E21" s="7">
        <v>0</v>
      </c>
      <c r="F21" s="7">
        <v>0</v>
      </c>
      <c r="G21" s="7">
        <v>0</v>
      </c>
      <c r="H21" s="7">
        <v>14.823504865652541</v>
      </c>
    </row>
    <row r="22" spans="1:8" ht="15.75" thickBot="1">
      <c r="A22" s="6">
        <v>2006</v>
      </c>
      <c r="B22" s="7">
        <v>4.2136247793348</v>
      </c>
      <c r="C22" s="7">
        <v>12.0349736166555</v>
      </c>
      <c r="D22" s="7">
        <v>0.111485323754917</v>
      </c>
      <c r="E22" s="7">
        <v>0</v>
      </c>
      <c r="F22" s="7">
        <v>0</v>
      </c>
      <c r="G22" s="7">
        <v>0.484655582826414</v>
      </c>
      <c r="H22" s="7">
        <v>16.84473930257163</v>
      </c>
    </row>
    <row r="23" spans="1:8" ht="15.75" thickBot="1">
      <c r="A23" s="6">
        <v>2007</v>
      </c>
      <c r="B23" s="7">
        <v>4.3759704702504</v>
      </c>
      <c r="C23" s="7">
        <v>12.4380371578956</v>
      </c>
      <c r="D23" s="7">
        <v>0.110370470517368</v>
      </c>
      <c r="E23" s="7">
        <v>0</v>
      </c>
      <c r="F23" s="7">
        <v>0</v>
      </c>
      <c r="G23" s="7">
        <v>0.14023902699815</v>
      </c>
      <c r="H23" s="7">
        <v>17.064617125661517</v>
      </c>
    </row>
    <row r="24" spans="1:8" ht="15.75" thickBot="1">
      <c r="A24" s="6">
        <v>2008</v>
      </c>
      <c r="B24" s="7">
        <v>6.7117725023339</v>
      </c>
      <c r="C24" s="7">
        <v>13.2372471867234</v>
      </c>
      <c r="D24" s="7">
        <v>0.116704812882809</v>
      </c>
      <c r="E24" s="7">
        <v>0</v>
      </c>
      <c r="F24" s="7">
        <v>0</v>
      </c>
      <c r="G24" s="7">
        <v>0.138836636728168</v>
      </c>
      <c r="H24" s="7">
        <v>20.204561138668275</v>
      </c>
    </row>
    <row r="25" spans="1:8" ht="15.75" thickBot="1">
      <c r="A25" s="6">
        <v>2009</v>
      </c>
      <c r="B25" s="7">
        <v>14.4509755650312</v>
      </c>
      <c r="C25" s="7">
        <v>13.483339210007701</v>
      </c>
      <c r="D25" s="7">
        <v>0.151186247970867</v>
      </c>
      <c r="E25" s="7">
        <v>0</v>
      </c>
      <c r="F25" s="7">
        <v>0.0155105753832319</v>
      </c>
      <c r="G25" s="7">
        <v>0.490448270360886</v>
      </c>
      <c r="H25" s="7">
        <v>28.591459868753887</v>
      </c>
    </row>
    <row r="26" spans="1:8" ht="15.75" thickBot="1">
      <c r="A26" s="6">
        <v>2010</v>
      </c>
      <c r="B26" s="7">
        <v>20.7960298170244</v>
      </c>
      <c r="C26" s="7">
        <v>16.93003835981042</v>
      </c>
      <c r="D26" s="7">
        <v>9.40277900343714</v>
      </c>
      <c r="E26" s="7">
        <v>0</v>
      </c>
      <c r="F26" s="7">
        <v>0.0250048558344277</v>
      </c>
      <c r="G26" s="7">
        <v>0.47907378765727804</v>
      </c>
      <c r="H26" s="7">
        <v>47.632925823763664</v>
      </c>
    </row>
    <row r="27" spans="1:8" ht="15.75" thickBot="1">
      <c r="A27" s="6">
        <v>2011</v>
      </c>
      <c r="B27" s="7">
        <v>26.2376404130655</v>
      </c>
      <c r="C27" s="7">
        <v>27.95559589190958</v>
      </c>
      <c r="D27" s="7">
        <v>11.8694833900256</v>
      </c>
      <c r="E27" s="7">
        <v>0</v>
      </c>
      <c r="F27" s="7">
        <v>0.0281368927799021</v>
      </c>
      <c r="G27" s="7">
        <v>0.48571304978070495</v>
      </c>
      <c r="H27" s="7">
        <v>66.57656963756129</v>
      </c>
    </row>
    <row r="28" spans="1:8" ht="15.75" thickBot="1">
      <c r="A28" s="6">
        <v>2012</v>
      </c>
      <c r="B28" s="7">
        <v>34.7997040730799</v>
      </c>
      <c r="C28" s="7">
        <v>45.72963197542516</v>
      </c>
      <c r="D28" s="7">
        <v>12.0015361275376</v>
      </c>
      <c r="E28" s="7">
        <v>0</v>
      </c>
      <c r="F28" s="7">
        <v>0.0553727130736769</v>
      </c>
      <c r="G28" s="7">
        <v>0.411365919282898</v>
      </c>
      <c r="H28" s="7">
        <v>92.99761080839923</v>
      </c>
    </row>
    <row r="29" spans="1:8" ht="15.75" thickBot="1">
      <c r="A29" s="6">
        <v>2013</v>
      </c>
      <c r="B29" s="7">
        <v>46.4176891976501</v>
      </c>
      <c r="C29" s="7">
        <v>66.63253067034346</v>
      </c>
      <c r="D29" s="7">
        <v>12.2969436782873</v>
      </c>
      <c r="E29" s="7">
        <v>0</v>
      </c>
      <c r="F29" s="7">
        <v>0.184036225327006</v>
      </c>
      <c r="G29" s="7">
        <v>0.49003226009006895</v>
      </c>
      <c r="H29" s="7">
        <v>126.02123203169795</v>
      </c>
    </row>
    <row r="30" spans="1:8" ht="15.75" thickBot="1">
      <c r="A30" s="6">
        <v>2014</v>
      </c>
      <c r="B30" s="7">
        <v>60.6074297490562</v>
      </c>
      <c r="C30" s="7">
        <v>70.8345537427418</v>
      </c>
      <c r="D30" s="7">
        <v>22.0795714287501</v>
      </c>
      <c r="E30" s="7">
        <v>0</v>
      </c>
      <c r="F30" s="7">
        <v>0.474539121439132</v>
      </c>
      <c r="G30" s="7">
        <v>0.496711937489168</v>
      </c>
      <c r="H30" s="7">
        <v>154.49280597947643</v>
      </c>
    </row>
    <row r="31" spans="1:8" ht="15.75" thickBot="1">
      <c r="A31" s="6">
        <v>2015</v>
      </c>
      <c r="B31" s="7">
        <v>85.1254713449588</v>
      </c>
      <c r="C31" s="7">
        <v>74.50621442688592</v>
      </c>
      <c r="D31" s="7">
        <v>21.9002757144626</v>
      </c>
      <c r="E31" s="7">
        <v>0</v>
      </c>
      <c r="F31" s="7">
        <v>0.519645845087459</v>
      </c>
      <c r="G31" s="7">
        <v>0.439404818114276</v>
      </c>
      <c r="H31" s="7">
        <v>182.49101214950906</v>
      </c>
    </row>
    <row r="32" spans="1:8" ht="15.75" thickBot="1">
      <c r="A32" s="6">
        <v>2016</v>
      </c>
      <c r="B32" s="7">
        <v>156.36334232819715</v>
      </c>
      <c r="C32" s="7">
        <v>75.53249547685547</v>
      </c>
      <c r="D32" s="7">
        <v>28.6430229573179</v>
      </c>
      <c r="E32" s="7">
        <v>0</v>
      </c>
      <c r="F32" s="7">
        <v>0.659790326829879</v>
      </c>
      <c r="G32" s="7">
        <v>0.438110769933134</v>
      </c>
      <c r="H32" s="7">
        <v>261.6367618591335</v>
      </c>
    </row>
    <row r="33" spans="1:8" ht="15.75" thickBot="1">
      <c r="A33" s="6">
        <v>2017</v>
      </c>
      <c r="B33" s="7">
        <v>221.66534457498236</v>
      </c>
      <c r="C33" s="7">
        <v>85.83565938829628</v>
      </c>
      <c r="D33" s="7">
        <v>28.461452727744803</v>
      </c>
      <c r="E33" s="7">
        <v>0</v>
      </c>
      <c r="F33" s="7">
        <v>0.917483220986456</v>
      </c>
      <c r="G33" s="7">
        <v>0.436829662233802</v>
      </c>
      <c r="H33" s="7">
        <v>337.31676957424366</v>
      </c>
    </row>
    <row r="34" spans="1:8" ht="15.75" thickBot="1">
      <c r="A34" s="6">
        <v>2018</v>
      </c>
      <c r="B34" s="7">
        <v>297.1410688787704</v>
      </c>
      <c r="C34" s="7">
        <v>89.98855457204294</v>
      </c>
      <c r="D34" s="7">
        <v>28.281698200467304</v>
      </c>
      <c r="E34" s="7">
        <v>0</v>
      </c>
      <c r="F34" s="7">
        <v>1.17405709876387</v>
      </c>
      <c r="G34" s="7">
        <v>0.43556136561146397</v>
      </c>
      <c r="H34" s="7">
        <v>417.020940115656</v>
      </c>
    </row>
    <row r="35" spans="1:8" ht="15.75" thickBot="1">
      <c r="A35" s="6">
        <v>2019</v>
      </c>
      <c r="B35" s="7">
        <v>358.59234297829624</v>
      </c>
      <c r="C35" s="7">
        <v>94.21251028107217</v>
      </c>
      <c r="D35" s="7">
        <v>28.1037412184626</v>
      </c>
      <c r="E35" s="7">
        <v>0</v>
      </c>
      <c r="F35" s="7">
        <v>1.42942535545094</v>
      </c>
      <c r="G35" s="7">
        <v>0.43430575195535</v>
      </c>
      <c r="H35" s="7">
        <v>482.77232558523735</v>
      </c>
    </row>
    <row r="36" spans="1:8" ht="15.75" thickBot="1">
      <c r="A36" s="6">
        <v>2020</v>
      </c>
      <c r="B36" s="7">
        <v>416.7475583971901</v>
      </c>
      <c r="C36" s="7">
        <v>98.63797320348144</v>
      </c>
      <c r="D36" s="7">
        <v>27.927563806278002</v>
      </c>
      <c r="E36" s="7">
        <v>0</v>
      </c>
      <c r="F36" s="7">
        <v>1.68357016948156</v>
      </c>
      <c r="G36" s="7">
        <v>0.433062694435796</v>
      </c>
      <c r="H36" s="7">
        <v>545.4297282708668</v>
      </c>
    </row>
    <row r="37" spans="1:8" ht="15.75" thickBot="1">
      <c r="A37" s="6">
        <v>2021</v>
      </c>
      <c r="B37" s="7">
        <v>479.0952983325302</v>
      </c>
      <c r="C37" s="7">
        <v>103.39278482674975</v>
      </c>
      <c r="D37" s="7">
        <v>27.75314816821521</v>
      </c>
      <c r="E37" s="7">
        <v>0</v>
      </c>
      <c r="F37" s="7">
        <v>1.93649926045491</v>
      </c>
      <c r="G37" s="7">
        <v>0.431832067491438</v>
      </c>
      <c r="H37" s="7">
        <v>612.6095626554414</v>
      </c>
    </row>
    <row r="38" spans="1:8" ht="15.75" thickBot="1">
      <c r="A38" s="6">
        <v>2022</v>
      </c>
      <c r="B38" s="7">
        <v>544.810921543681</v>
      </c>
      <c r="C38" s="7">
        <v>108.21963535767038</v>
      </c>
      <c r="D38" s="7">
        <v>27.58047668653302</v>
      </c>
      <c r="E38" s="7">
        <v>0</v>
      </c>
      <c r="F38" s="7">
        <v>2.18823130795314</v>
      </c>
      <c r="G38" s="7">
        <v>0.430613746816524</v>
      </c>
      <c r="H38" s="7">
        <v>683.2298786426542</v>
      </c>
    </row>
    <row r="39" spans="1:8" ht="15.75" thickBot="1">
      <c r="A39" s="6">
        <v>2023</v>
      </c>
      <c r="B39" s="7">
        <v>612.4098935733177</v>
      </c>
      <c r="C39" s="7">
        <v>113.06348502550428</v>
      </c>
      <c r="D39" s="7">
        <v>27.409531919667756</v>
      </c>
      <c r="E39" s="7">
        <v>0</v>
      </c>
      <c r="F39" s="7">
        <v>2.43879008368944</v>
      </c>
      <c r="G39" s="7">
        <v>0.429407609348359</v>
      </c>
      <c r="H39" s="7">
        <v>755.7511082115276</v>
      </c>
    </row>
    <row r="40" spans="1:8" ht="15.75" thickBot="1">
      <c r="A40" s="6">
        <v>2024</v>
      </c>
      <c r="B40" s="7">
        <v>676.9892413073871</v>
      </c>
      <c r="C40" s="7">
        <v>117.75286620901527</v>
      </c>
      <c r="D40" s="7">
        <v>27.24029660047107</v>
      </c>
      <c r="E40" s="7">
        <v>0</v>
      </c>
      <c r="F40" s="7">
        <v>2.68820178069083</v>
      </c>
      <c r="G40" s="7">
        <v>0.428213533254875</v>
      </c>
      <c r="H40" s="7">
        <v>825.0988194308192</v>
      </c>
    </row>
    <row r="41" spans="1:8" ht="15.75" thickBot="1">
      <c r="A41" s="6">
        <v>2025</v>
      </c>
      <c r="B41" s="7">
        <v>738.8948149652115</v>
      </c>
      <c r="C41" s="7">
        <v>121.13213207568747</v>
      </c>
      <c r="D41" s="7">
        <v>27.072753634466395</v>
      </c>
      <c r="E41" s="7">
        <v>0</v>
      </c>
      <c r="F41" s="7">
        <v>2.9364936830809</v>
      </c>
      <c r="G41" s="7">
        <v>0.42703139792232603</v>
      </c>
      <c r="H41" s="7">
        <v>890.4632257563685</v>
      </c>
    </row>
    <row r="42" spans="1:8" ht="15.75" thickBot="1">
      <c r="A42" s="6">
        <v>2026</v>
      </c>
      <c r="B42" s="7">
        <v>799.7367588342169</v>
      </c>
      <c r="C42" s="7">
        <v>124.2678742068935</v>
      </c>
      <c r="D42" s="7">
        <v>26.90688609812173</v>
      </c>
      <c r="E42" s="7">
        <v>0</v>
      </c>
      <c r="F42" s="7">
        <v>3.18369345739305</v>
      </c>
      <c r="G42" s="7">
        <v>0.425861083943103</v>
      </c>
      <c r="H42" s="7">
        <v>954.5210736805682</v>
      </c>
    </row>
    <row r="43" spans="1:8" ht="15.75" thickBot="1">
      <c r="A43" s="6">
        <v>2027</v>
      </c>
      <c r="B43" s="7">
        <v>868.0221607207741</v>
      </c>
      <c r="C43" s="7">
        <v>126.16504178185026</v>
      </c>
      <c r="D43" s="7">
        <v>26.742677237140448</v>
      </c>
      <c r="E43" s="7">
        <v>0</v>
      </c>
      <c r="F43" s="7">
        <v>3.42982875556311</v>
      </c>
      <c r="G43" s="7">
        <v>0.424702473103672</v>
      </c>
      <c r="H43" s="7">
        <v>1024.7844109684315</v>
      </c>
    </row>
    <row r="44" spans="1:8" ht="15.75" thickBot="1">
      <c r="A44" s="6">
        <v>2028</v>
      </c>
      <c r="B44" s="7">
        <v>930.8482767902586</v>
      </c>
      <c r="C44" s="7">
        <v>126.43407634742228</v>
      </c>
      <c r="D44" s="7">
        <v>26.58011046476911</v>
      </c>
      <c r="E44" s="7">
        <v>0</v>
      </c>
      <c r="F44" s="7">
        <v>3.67492698438236</v>
      </c>
      <c r="G44" s="7">
        <v>0.423555448372635</v>
      </c>
      <c r="H44" s="7">
        <v>1087.9609460352049</v>
      </c>
    </row>
    <row r="45" spans="1:8" ht="15">
      <c r="A45" s="27"/>
      <c r="B45" s="28"/>
      <c r="C45" s="28"/>
      <c r="D45" s="28"/>
      <c r="E45" s="28"/>
      <c r="F45" s="28"/>
      <c r="G45" s="28"/>
      <c r="H45" s="28"/>
    </row>
    <row r="46" spans="1:8" ht="15">
      <c r="A46" s="27"/>
      <c r="B46" s="28"/>
      <c r="C46" s="28"/>
      <c r="D46" s="28"/>
      <c r="E46" s="28"/>
      <c r="F46" s="28"/>
      <c r="G46" s="28"/>
      <c r="H46" s="28"/>
    </row>
    <row r="47" spans="1:10" ht="13.5" customHeight="1">
      <c r="A47" s="4"/>
      <c r="J47" s="1" t="s">
        <v>0</v>
      </c>
    </row>
    <row r="48" spans="1:8" ht="15.75">
      <c r="A48" s="36" t="s">
        <v>24</v>
      </c>
      <c r="B48" s="36"/>
      <c r="C48" s="36"/>
      <c r="D48" s="36"/>
      <c r="E48" s="36"/>
      <c r="F48" s="36"/>
      <c r="G48" s="36"/>
      <c r="H48" s="36"/>
    </row>
    <row r="49" spans="1:8" ht="15">
      <c r="A49" s="8" t="s">
        <v>25</v>
      </c>
      <c r="B49" s="14" t="s">
        <v>59</v>
      </c>
      <c r="C49" s="14" t="s">
        <v>59</v>
      </c>
      <c r="D49" s="14" t="s">
        <v>59</v>
      </c>
      <c r="E49" s="14" t="s">
        <v>59</v>
      </c>
      <c r="F49" s="14" t="s">
        <v>59</v>
      </c>
      <c r="G49" s="14" t="s">
        <v>59</v>
      </c>
      <c r="H49" s="14" t="s">
        <v>59</v>
      </c>
    </row>
    <row r="50" spans="1:8" ht="15">
      <c r="A50" s="8" t="s">
        <v>26</v>
      </c>
      <c r="B50" s="13">
        <f>EXP((LN(B31/B16)/15))-1</f>
        <v>0.31748600583567277</v>
      </c>
      <c r="C50" s="13">
        <f>EXP((LN(C31/C16)/15))-1</f>
        <v>0.23411725096681346</v>
      </c>
      <c r="D50" s="14" t="s">
        <v>59</v>
      </c>
      <c r="E50" s="14" t="s">
        <v>59</v>
      </c>
      <c r="F50" s="14" t="s">
        <v>59</v>
      </c>
      <c r="G50" s="14" t="s">
        <v>59</v>
      </c>
      <c r="H50" s="13">
        <f>EXP((LN(H31/H16)/15))-1</f>
        <v>0.2792818094755807</v>
      </c>
    </row>
    <row r="51" spans="1:8" ht="15">
      <c r="A51" s="8" t="s">
        <v>27</v>
      </c>
      <c r="B51" s="13">
        <f aca="true" t="shared" si="0" ref="B51:H51">EXP((LN(B36/B31)/5))-1</f>
        <v>0.3739239903317082</v>
      </c>
      <c r="C51" s="13">
        <f t="shared" si="0"/>
        <v>0.057719055153941046</v>
      </c>
      <c r="D51" s="13">
        <f t="shared" si="0"/>
        <v>0.04982447648711252</v>
      </c>
      <c r="E51" s="14" t="s">
        <v>59</v>
      </c>
      <c r="F51" s="13">
        <f t="shared" si="0"/>
        <v>0.265041440850319</v>
      </c>
      <c r="G51" s="13">
        <f t="shared" si="0"/>
        <v>-0.0029035000142016987</v>
      </c>
      <c r="H51" s="13">
        <f t="shared" si="0"/>
        <v>0.24479967154282378</v>
      </c>
    </row>
    <row r="52" spans="1:8" ht="15">
      <c r="A52" s="8" t="s">
        <v>58</v>
      </c>
      <c r="B52" s="13">
        <f aca="true" t="shared" si="1" ref="B52:H52">EXP((LN(B44/B31)/13))-1</f>
        <v>0.20201304870349013</v>
      </c>
      <c r="C52" s="13">
        <f t="shared" si="1"/>
        <v>0.04151864600981936</v>
      </c>
      <c r="D52" s="13">
        <f t="shared" si="1"/>
        <v>0.015008746241826909</v>
      </c>
      <c r="E52" s="14" t="s">
        <v>59</v>
      </c>
      <c r="F52" s="13">
        <f t="shared" si="1"/>
        <v>0.16238320775904813</v>
      </c>
      <c r="G52" s="13">
        <f t="shared" si="1"/>
        <v>-0.0028219101912440037</v>
      </c>
      <c r="H52" s="13">
        <f t="shared" si="1"/>
        <v>0.1472128069752563</v>
      </c>
    </row>
    <row r="53" ht="13.5" customHeight="1">
      <c r="A53" s="4"/>
    </row>
  </sheetData>
  <sheetProtection/>
  <mergeCells count="4">
    <mergeCell ref="A48:H48"/>
    <mergeCell ref="A1:H1"/>
    <mergeCell ref="A3:H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3"/>
  <sheetViews>
    <sheetView zoomScale="80" zoomScaleNormal="80" zoomScalePageLayoutView="0" workbookViewId="0" topLeftCell="A1">
      <selection activeCell="E6" sqref="E6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2.8515625" style="1" customWidth="1"/>
    <col min="6" max="6" width="25.7109375" style="1" bestFit="1" customWidth="1"/>
    <col min="7" max="16384" width="9.140625" style="1" customWidth="1"/>
  </cols>
  <sheetData>
    <row r="1" spans="2:8" ht="15.75" customHeight="1">
      <c r="B1" s="31" t="s">
        <v>86</v>
      </c>
      <c r="C1" s="31"/>
      <c r="D1" s="31"/>
      <c r="E1" s="31"/>
      <c r="F1" s="31"/>
      <c r="G1" s="16"/>
      <c r="H1" s="16"/>
    </row>
    <row r="2" spans="2:10" ht="15.75" customHeight="1">
      <c r="B2" s="31" t="s">
        <v>70</v>
      </c>
      <c r="C2" s="31"/>
      <c r="D2" s="31"/>
      <c r="E2" s="31"/>
      <c r="F2" s="31"/>
      <c r="G2" s="31"/>
      <c r="H2" s="16"/>
      <c r="I2" s="16"/>
      <c r="J2" s="16"/>
    </row>
    <row r="3" spans="1:8" ht="15.75" customHeight="1">
      <c r="A3" s="31" t="s">
        <v>52</v>
      </c>
      <c r="B3" s="31"/>
      <c r="C3" s="31"/>
      <c r="D3" s="31"/>
      <c r="E3" s="31"/>
      <c r="F3" s="31"/>
      <c r="G3" s="31"/>
      <c r="H3" s="31"/>
    </row>
    <row r="4" ht="13.5" customHeight="1" thickBot="1">
      <c r="A4" s="4"/>
    </row>
    <row r="5" spans="1:6" ht="39.75" thickBot="1">
      <c r="A5" s="5" t="s">
        <v>11</v>
      </c>
      <c r="B5" s="5" t="s">
        <v>53</v>
      </c>
      <c r="C5" s="5" t="s">
        <v>75</v>
      </c>
      <c r="D5" s="5" t="s">
        <v>76</v>
      </c>
      <c r="E5" s="5" t="s">
        <v>54</v>
      </c>
      <c r="F5" s="5" t="s">
        <v>77</v>
      </c>
    </row>
    <row r="6" spans="1:6" ht="15.75" thickBot="1">
      <c r="A6" s="6">
        <v>1990</v>
      </c>
      <c r="B6" s="7">
        <v>1038.94356</v>
      </c>
      <c r="C6" s="7">
        <v>391.5315719999999</v>
      </c>
      <c r="D6" s="7">
        <v>35553.7854220379</v>
      </c>
      <c r="E6" s="7">
        <v>2115.479319932796</v>
      </c>
      <c r="F6" s="7">
        <v>179.41914735026864</v>
      </c>
    </row>
    <row r="7" spans="1:6" ht="15.75" thickBot="1">
      <c r="A7" s="6">
        <v>1991</v>
      </c>
      <c r="B7" s="7">
        <v>1072.0206181199999</v>
      </c>
      <c r="C7" s="7">
        <v>402.57124638</v>
      </c>
      <c r="D7" s="7">
        <v>36218.95375722303</v>
      </c>
      <c r="E7" s="7">
        <v>2601.503325949653</v>
      </c>
      <c r="F7" s="7">
        <v>184.85443746754328</v>
      </c>
    </row>
    <row r="8" spans="1:6" ht="15.75" thickBot="1">
      <c r="A8" s="6">
        <v>1992</v>
      </c>
      <c r="B8" s="7">
        <v>1088.57983676</v>
      </c>
      <c r="C8" s="7">
        <v>409.89444756</v>
      </c>
      <c r="D8" s="7">
        <v>37439.94201783325</v>
      </c>
      <c r="E8" s="7">
        <v>2498.8895428184383</v>
      </c>
      <c r="F8" s="7">
        <v>190.80346549477485</v>
      </c>
    </row>
    <row r="9" spans="1:6" ht="15.75" thickBot="1">
      <c r="A9" s="6">
        <v>1993</v>
      </c>
      <c r="B9" s="7">
        <v>1103.11932354</v>
      </c>
      <c r="C9" s="7">
        <v>415.94591027999996</v>
      </c>
      <c r="D9" s="7">
        <v>37129.85545627598</v>
      </c>
      <c r="E9" s="7">
        <v>2423.771067757484</v>
      </c>
      <c r="F9" s="7">
        <v>194.69320125999357</v>
      </c>
    </row>
    <row r="10" spans="1:6" ht="15.75" thickBot="1">
      <c r="A10" s="6">
        <v>1994</v>
      </c>
      <c r="B10" s="7">
        <v>1108.5584172799997</v>
      </c>
      <c r="C10" s="7">
        <v>420.9951808</v>
      </c>
      <c r="D10" s="7">
        <v>37958.287241240716</v>
      </c>
      <c r="E10" s="7">
        <v>2406.05004634525</v>
      </c>
      <c r="F10" s="7">
        <v>197.6487185177518</v>
      </c>
    </row>
    <row r="11" spans="1:6" ht="15.75" thickBot="1">
      <c r="A11" s="6">
        <v>1995</v>
      </c>
      <c r="B11" s="7">
        <v>1112.9999423</v>
      </c>
      <c r="C11" s="7">
        <v>426.7579113</v>
      </c>
      <c r="D11" s="7">
        <v>39357.63375276872</v>
      </c>
      <c r="E11" s="7">
        <v>2381.3942456388254</v>
      </c>
      <c r="F11" s="7">
        <v>200.8239687302307</v>
      </c>
    </row>
    <row r="12" spans="1:6" ht="15.75" thickBot="1">
      <c r="A12" s="6">
        <v>1996</v>
      </c>
      <c r="B12" s="7">
        <v>1127.0165158799998</v>
      </c>
      <c r="C12" s="7">
        <v>431.53596252000006</v>
      </c>
      <c r="D12" s="7">
        <v>39960.3933433739</v>
      </c>
      <c r="E12" s="7">
        <v>2498.959802995233</v>
      </c>
      <c r="F12" s="7">
        <v>203.65443746392148</v>
      </c>
    </row>
    <row r="13" spans="1:6" ht="15.75" thickBot="1">
      <c r="A13" s="6">
        <v>1997</v>
      </c>
      <c r="B13" s="7">
        <v>1141.51977926</v>
      </c>
      <c r="C13" s="7">
        <v>436.03918409999994</v>
      </c>
      <c r="D13" s="7">
        <v>41422.49724285104</v>
      </c>
      <c r="E13" s="7">
        <v>2607.3537154363557</v>
      </c>
      <c r="F13" s="7">
        <v>206.7880694825325</v>
      </c>
    </row>
    <row r="14" spans="1:6" ht="15.75" thickBot="1">
      <c r="A14" s="6">
        <v>1998</v>
      </c>
      <c r="B14" s="7">
        <v>1158.21282984</v>
      </c>
      <c r="C14" s="7">
        <v>435.78867111999995</v>
      </c>
      <c r="D14" s="7">
        <v>43923.405584063374</v>
      </c>
      <c r="E14" s="7">
        <v>2743.410182432354</v>
      </c>
      <c r="F14" s="7">
        <v>211.76884082777903</v>
      </c>
    </row>
    <row r="15" spans="1:6" ht="15.75" thickBot="1">
      <c r="A15" s="6">
        <v>1999</v>
      </c>
      <c r="B15" s="7">
        <v>1197.02046828</v>
      </c>
      <c r="C15" s="7">
        <v>441.49208094</v>
      </c>
      <c r="D15" s="7">
        <v>45972.57550093412</v>
      </c>
      <c r="E15" s="7">
        <v>2908.7914804773773</v>
      </c>
      <c r="F15" s="7">
        <v>217.88930027170173</v>
      </c>
    </row>
    <row r="16" spans="1:6" ht="15.75" thickBot="1">
      <c r="A16" s="6">
        <v>2000</v>
      </c>
      <c r="B16" s="7">
        <v>1222.8718938</v>
      </c>
      <c r="C16" s="7">
        <v>450.7896676</v>
      </c>
      <c r="D16" s="7">
        <v>49048.26997948473</v>
      </c>
      <c r="E16" s="7">
        <v>3207.596656513464</v>
      </c>
      <c r="F16" s="7">
        <v>223.95567227522653</v>
      </c>
    </row>
    <row r="17" spans="1:6" ht="15.75" thickBot="1">
      <c r="A17" s="6">
        <v>2001</v>
      </c>
      <c r="B17" s="7">
        <v>1258.0331636300002</v>
      </c>
      <c r="C17" s="7">
        <v>454.80903345</v>
      </c>
      <c r="D17" s="7">
        <v>52236.89232247856</v>
      </c>
      <c r="E17" s="7">
        <v>2902.670227140918</v>
      </c>
      <c r="F17" s="7">
        <v>230.01089609529265</v>
      </c>
    </row>
    <row r="18" spans="1:6" ht="15.75" thickBot="1">
      <c r="A18" s="6">
        <v>2002</v>
      </c>
      <c r="B18" s="7">
        <v>1285.6962323399998</v>
      </c>
      <c r="C18" s="7">
        <v>461.9144337599999</v>
      </c>
      <c r="D18" s="7">
        <v>53430.39887258156</v>
      </c>
      <c r="E18" s="7">
        <v>3055.7374620371083</v>
      </c>
      <c r="F18" s="7">
        <v>235.79925647709092</v>
      </c>
    </row>
    <row r="19" spans="1:6" ht="15.75" thickBot="1">
      <c r="A19" s="6">
        <v>2003</v>
      </c>
      <c r="B19" s="7">
        <v>1313.12968941</v>
      </c>
      <c r="C19" s="7">
        <v>471.32636166</v>
      </c>
      <c r="D19" s="7">
        <v>55444.99720149792</v>
      </c>
      <c r="E19" s="7">
        <v>3259.262361166648</v>
      </c>
      <c r="F19" s="7">
        <v>242.15544920056055</v>
      </c>
    </row>
    <row r="20" spans="1:6" ht="15.75" thickBot="1">
      <c r="A20" s="6">
        <v>2004</v>
      </c>
      <c r="B20" s="7">
        <v>1335.0564698399999</v>
      </c>
      <c r="C20" s="7">
        <v>479.7120248</v>
      </c>
      <c r="D20" s="7">
        <v>57425.37423257281</v>
      </c>
      <c r="E20" s="7">
        <v>3494.206519481287</v>
      </c>
      <c r="F20" s="7">
        <v>247.79012907897362</v>
      </c>
    </row>
    <row r="21" spans="1:6" ht="15.75" thickBot="1">
      <c r="A21" s="6">
        <v>2005</v>
      </c>
      <c r="B21" s="7">
        <v>1350.3585339999997</v>
      </c>
      <c r="C21" s="7">
        <v>489.171</v>
      </c>
      <c r="D21" s="7">
        <v>58028.47068574151</v>
      </c>
      <c r="E21" s="7">
        <v>3869.0105592505033</v>
      </c>
      <c r="F21" s="7">
        <v>254.46732061630428</v>
      </c>
    </row>
    <row r="22" spans="1:6" ht="15.75" thickBot="1">
      <c r="A22" s="6">
        <v>2006</v>
      </c>
      <c r="B22" s="7">
        <v>1364.5079235</v>
      </c>
      <c r="C22" s="7">
        <v>498.11760602</v>
      </c>
      <c r="D22" s="7">
        <v>59571.18652951072</v>
      </c>
      <c r="E22" s="7">
        <v>3951.7736241490056</v>
      </c>
      <c r="F22" s="7">
        <v>258.00252160216564</v>
      </c>
    </row>
    <row r="23" spans="1:6" ht="15.75" thickBot="1">
      <c r="A23" s="6">
        <v>2007</v>
      </c>
      <c r="B23" s="7">
        <v>1380.3543609800001</v>
      </c>
      <c r="C23" s="7">
        <v>505.03121980000003</v>
      </c>
      <c r="D23" s="7">
        <v>60028.831642386496</v>
      </c>
      <c r="E23" s="7">
        <v>3944.552971929029</v>
      </c>
      <c r="F23" s="7">
        <v>263.77594245053984</v>
      </c>
    </row>
    <row r="24" spans="1:6" ht="15.75" thickBot="1">
      <c r="A24" s="6">
        <v>2008</v>
      </c>
      <c r="B24" s="7">
        <v>1393.26185428</v>
      </c>
      <c r="C24" s="7">
        <v>509.2389933999999</v>
      </c>
      <c r="D24" s="7">
        <v>61190.45463292012</v>
      </c>
      <c r="E24" s="7">
        <v>3859.103953877572</v>
      </c>
      <c r="F24" s="7">
        <v>267.2653449102053</v>
      </c>
    </row>
    <row r="25" spans="1:6" ht="15.75" thickBot="1">
      <c r="A25" s="6">
        <v>2009</v>
      </c>
      <c r="B25" s="7">
        <v>1403.79553783</v>
      </c>
      <c r="C25" s="7">
        <v>510.80881997</v>
      </c>
      <c r="D25" s="7">
        <v>59667.1508586461</v>
      </c>
      <c r="E25" s="7">
        <v>3571.076614821599</v>
      </c>
      <c r="F25" s="7">
        <v>272.89714201397624</v>
      </c>
    </row>
    <row r="26" spans="1:6" ht="15.75" thickBot="1">
      <c r="A26" s="6">
        <v>2010</v>
      </c>
      <c r="B26" s="7">
        <v>1414.0933716</v>
      </c>
      <c r="C26" s="7">
        <v>511.22109150000006</v>
      </c>
      <c r="D26" s="7">
        <v>59869.297833078075</v>
      </c>
      <c r="E26" s="7">
        <v>3521.301816137126</v>
      </c>
      <c r="F26" s="7">
        <v>274.3041792404632</v>
      </c>
    </row>
    <row r="27" spans="1:6" ht="15.75" thickBot="1">
      <c r="A27" s="6">
        <v>2011</v>
      </c>
      <c r="B27" s="7">
        <v>1426.27534544</v>
      </c>
      <c r="C27" s="7">
        <v>512.27225929</v>
      </c>
      <c r="D27" s="7">
        <v>61701.351819160765</v>
      </c>
      <c r="E27" s="7">
        <v>3739.7920097531824</v>
      </c>
      <c r="F27" s="7">
        <v>275.1044367628909</v>
      </c>
    </row>
    <row r="28" spans="1:6" ht="15.75" thickBot="1">
      <c r="A28" s="6">
        <v>2012</v>
      </c>
      <c r="B28" s="7">
        <v>1437.73648245</v>
      </c>
      <c r="C28" s="7">
        <v>513.6030882</v>
      </c>
      <c r="D28" s="7">
        <v>62987.907638042045</v>
      </c>
      <c r="E28" s="7">
        <v>3972.594049353416</v>
      </c>
      <c r="F28" s="7">
        <v>275.42126272756025</v>
      </c>
    </row>
    <row r="29" spans="1:6" ht="15.75" thickBot="1">
      <c r="A29" s="6">
        <v>2013</v>
      </c>
      <c r="B29" s="7">
        <v>1448.1384007450001</v>
      </c>
      <c r="C29" s="7">
        <v>515.36385245</v>
      </c>
      <c r="D29" s="7">
        <v>63940.148171142835</v>
      </c>
      <c r="E29" s="7">
        <v>3942.1872854543617</v>
      </c>
      <c r="F29" s="7">
        <v>275.3824332088267</v>
      </c>
    </row>
    <row r="30" spans="1:6" ht="15.75" thickBot="1">
      <c r="A30" s="6">
        <v>2014</v>
      </c>
      <c r="B30" s="7">
        <v>1466.34474781</v>
      </c>
      <c r="C30" s="7">
        <v>517.2710715100001</v>
      </c>
      <c r="D30" s="7">
        <v>66622.12510797767</v>
      </c>
      <c r="E30" s="7">
        <v>3946.854380637938</v>
      </c>
      <c r="F30" s="7">
        <v>275.2732001421375</v>
      </c>
    </row>
    <row r="31" spans="1:6" ht="15.75" thickBot="1">
      <c r="A31" s="6">
        <v>2015</v>
      </c>
      <c r="B31" s="7">
        <v>1482.4836156000001</v>
      </c>
      <c r="C31" s="7">
        <v>519.0242845125</v>
      </c>
      <c r="D31" s="7">
        <v>70438.72604724488</v>
      </c>
      <c r="E31" s="7">
        <v>4014.5286663450097</v>
      </c>
      <c r="F31" s="7">
        <v>274.9942518947154</v>
      </c>
    </row>
    <row r="32" spans="1:6" ht="15.75" thickBot="1">
      <c r="A32" s="6">
        <v>2016</v>
      </c>
      <c r="B32" s="7">
        <v>1499.2114154649998</v>
      </c>
      <c r="C32" s="7">
        <v>529.8395715099999</v>
      </c>
      <c r="D32" s="7">
        <v>72708.35009863</v>
      </c>
      <c r="E32" s="7">
        <v>4044.9583990824945</v>
      </c>
      <c r="F32" s="7">
        <v>274.64848385143875</v>
      </c>
    </row>
    <row r="33" spans="1:6" ht="15.75" thickBot="1">
      <c r="A33" s="6">
        <v>2017</v>
      </c>
      <c r="B33" s="7">
        <v>1517.0576437099999</v>
      </c>
      <c r="C33" s="7">
        <v>535.661685545</v>
      </c>
      <c r="D33" s="7">
        <v>75238.83210325464</v>
      </c>
      <c r="E33" s="7">
        <v>4111.496595984911</v>
      </c>
      <c r="F33" s="7">
        <v>279.1119981885664</v>
      </c>
    </row>
    <row r="34" spans="1:6" ht="15.75" thickBot="1">
      <c r="A34" s="6">
        <v>2018</v>
      </c>
      <c r="B34" s="7">
        <v>1534.86711312</v>
      </c>
      <c r="C34" s="7">
        <v>541.89347964</v>
      </c>
      <c r="D34" s="7">
        <v>77881.49270514412</v>
      </c>
      <c r="E34" s="7">
        <v>4254.390521280853</v>
      </c>
      <c r="F34" s="7">
        <v>283.5381903428366</v>
      </c>
    </row>
    <row r="35" spans="1:6" ht="15.75" thickBot="1">
      <c r="A35" s="6">
        <v>2019</v>
      </c>
      <c r="B35" s="7">
        <v>1552.70251567</v>
      </c>
      <c r="C35" s="7">
        <v>548.0165163749999</v>
      </c>
      <c r="D35" s="7">
        <v>80320.41981594039</v>
      </c>
      <c r="E35" s="7">
        <v>4371.797685401412</v>
      </c>
      <c r="F35" s="7">
        <v>287.89215488488156</v>
      </c>
    </row>
    <row r="36" spans="1:6" ht="15.75" thickBot="1">
      <c r="A36" s="6">
        <v>2020</v>
      </c>
      <c r="B36" s="7">
        <v>1570.572812975</v>
      </c>
      <c r="C36" s="7">
        <v>554.114379875</v>
      </c>
      <c r="D36" s="7">
        <v>82690.77033034933</v>
      </c>
      <c r="E36" s="7">
        <v>4448.389923017911</v>
      </c>
      <c r="F36" s="7">
        <v>292.0943877217615</v>
      </c>
    </row>
    <row r="37" spans="1:6" ht="15.75" thickBot="1">
      <c r="A37" s="6">
        <v>2021</v>
      </c>
      <c r="B37" s="7">
        <v>1588.9597516575</v>
      </c>
      <c r="C37" s="7">
        <v>560.4587914274999</v>
      </c>
      <c r="D37" s="7">
        <v>85064.5779388323</v>
      </c>
      <c r="E37" s="7">
        <v>4538.878029131708</v>
      </c>
      <c r="F37" s="7">
        <v>296.2133763759051</v>
      </c>
    </row>
    <row r="38" spans="1:6" ht="15.75" thickBot="1">
      <c r="A38" s="6">
        <v>2022</v>
      </c>
      <c r="B38" s="7">
        <v>1607.2253759100001</v>
      </c>
      <c r="C38" s="7">
        <v>567.0478028599999</v>
      </c>
      <c r="D38" s="7">
        <v>87798.50417040598</v>
      </c>
      <c r="E38" s="7">
        <v>4643.944367572896</v>
      </c>
      <c r="F38" s="7">
        <v>300.2746520150764</v>
      </c>
    </row>
    <row r="39" spans="1:6" ht="15.75" thickBot="1">
      <c r="A39" s="6">
        <v>2023</v>
      </c>
      <c r="B39" s="7">
        <v>1625.5886627925</v>
      </c>
      <c r="C39" s="7">
        <v>573.4494322200001</v>
      </c>
      <c r="D39" s="7">
        <v>90641.13375903876</v>
      </c>
      <c r="E39" s="7">
        <v>4796.930944936117</v>
      </c>
      <c r="F39" s="7">
        <v>304.35255960213146</v>
      </c>
    </row>
    <row r="40" spans="1:6" ht="15.75" thickBot="1">
      <c r="A40" s="6">
        <v>2024</v>
      </c>
      <c r="B40" s="7">
        <v>1644.113341185</v>
      </c>
      <c r="C40" s="7">
        <v>579.83586927</v>
      </c>
      <c r="D40" s="7">
        <v>93256.56374378617</v>
      </c>
      <c r="E40" s="7">
        <v>4928.908096183181</v>
      </c>
      <c r="F40" s="7">
        <v>308.6015246203951</v>
      </c>
    </row>
    <row r="41" spans="1:6" ht="15.75" thickBot="1">
      <c r="A41" s="6">
        <v>2025</v>
      </c>
      <c r="B41" s="7">
        <v>1662.420129375</v>
      </c>
      <c r="C41" s="7">
        <v>586.3275743125</v>
      </c>
      <c r="D41" s="7">
        <v>95715.19879939813</v>
      </c>
      <c r="E41" s="7">
        <v>5037.233493127386</v>
      </c>
      <c r="F41" s="7">
        <v>312.9686939639648</v>
      </c>
    </row>
    <row r="42" spans="1:6" ht="15.75" thickBot="1">
      <c r="A42" s="6">
        <v>2026</v>
      </c>
      <c r="B42" s="7">
        <v>1680.95602262</v>
      </c>
      <c r="C42" s="7">
        <v>592.63882252</v>
      </c>
      <c r="D42" s="7">
        <v>98254.17651989807</v>
      </c>
      <c r="E42" s="7">
        <v>5143.650902606119</v>
      </c>
      <c r="F42" s="7">
        <v>317.34797010167495</v>
      </c>
    </row>
    <row r="43" spans="1:6" ht="15.75" thickBot="1">
      <c r="A43" s="6">
        <v>2027</v>
      </c>
      <c r="B43" s="7">
        <v>1699.6503671475</v>
      </c>
      <c r="C43" s="7">
        <v>598.7307510750001</v>
      </c>
      <c r="D43" s="7">
        <v>101018.76810750873</v>
      </c>
      <c r="E43" s="7">
        <v>5269.300669164518</v>
      </c>
      <c r="F43" s="7">
        <v>321.63676961110116</v>
      </c>
    </row>
    <row r="44" spans="1:6" ht="15.75" thickBot="1">
      <c r="A44" s="6">
        <v>2028</v>
      </c>
      <c r="B44" s="7">
        <v>1718.14870838</v>
      </c>
      <c r="C44" s="7">
        <v>604.7248015250001</v>
      </c>
      <c r="D44" s="7">
        <v>103930.75539337395</v>
      </c>
      <c r="E44" s="7">
        <v>5412.910575534461</v>
      </c>
      <c r="F44" s="7">
        <v>325.88336864882933</v>
      </c>
    </row>
    <row r="45" spans="1:6" ht="15">
      <c r="A45" s="32" t="s">
        <v>0</v>
      </c>
      <c r="B45" s="32"/>
      <c r="C45" s="32"/>
      <c r="D45" s="32"/>
      <c r="E45" s="32"/>
      <c r="F45" s="32"/>
    </row>
    <row r="46" spans="1:6" ht="13.5" customHeight="1">
      <c r="A46" s="32" t="s">
        <v>55</v>
      </c>
      <c r="B46" s="32"/>
      <c r="C46" s="32"/>
      <c r="D46" s="32"/>
      <c r="E46" s="32"/>
      <c r="F46" s="32"/>
    </row>
    <row r="47" ht="13.5" customHeight="1">
      <c r="A47" s="4"/>
    </row>
    <row r="48" spans="1:6" ht="15.75">
      <c r="A48" s="30" t="s">
        <v>24</v>
      </c>
      <c r="B48" s="30"/>
      <c r="C48" s="30"/>
      <c r="D48" s="30"/>
      <c r="E48" s="30"/>
      <c r="F48" s="30"/>
    </row>
    <row r="49" spans="1:6" ht="15">
      <c r="A49" s="8" t="s">
        <v>25</v>
      </c>
      <c r="B49" s="13">
        <f>EXP((LN(B16/B6)/10))-1</f>
        <v>0.01643333743965214</v>
      </c>
      <c r="C49" s="13">
        <f>EXP((LN(C16/C6)/10))-1</f>
        <v>0.014193251750222347</v>
      </c>
      <c r="D49" s="13">
        <f>EXP((LN(D16/D6)/10))-1</f>
        <v>0.032699067025504736</v>
      </c>
      <c r="E49" s="13">
        <f>EXP((LN(E16/E6)/10))-1</f>
        <v>0.042502480011039845</v>
      </c>
      <c r="F49" s="13">
        <f>EXP((LN(F16/F6)/10))-1</f>
        <v>0.022419979973653748</v>
      </c>
    </row>
    <row r="50" spans="1:6" ht="15">
      <c r="A50" s="8" t="s">
        <v>26</v>
      </c>
      <c r="B50" s="13">
        <f>EXP((LN(B32/B16)/16))-1</f>
        <v>0.012814988576539621</v>
      </c>
      <c r="C50" s="13">
        <f>EXP((LN(C32/C16)/16))-1</f>
        <v>0.010149498009929925</v>
      </c>
      <c r="D50" s="13">
        <f>EXP((LN(D32/D16)/16))-1</f>
        <v>0.02490836388090245</v>
      </c>
      <c r="E50" s="13">
        <f>EXP((LN(E32/E16)/16))-1</f>
        <v>0.014602420834406216</v>
      </c>
      <c r="F50" s="13">
        <f>EXP((LN(F32/F16)/16))-1</f>
        <v>0.012834406686179634</v>
      </c>
    </row>
    <row r="51" spans="1:6" ht="15">
      <c r="A51" s="8" t="s">
        <v>27</v>
      </c>
      <c r="B51" s="13">
        <f>EXP((LN(B36/B31)/5))-1</f>
        <v>0.011611213207586513</v>
      </c>
      <c r="C51" s="13">
        <f>EXP((LN(C36/C31)/5))-1</f>
        <v>0.01317006211262095</v>
      </c>
      <c r="D51" s="13">
        <f>EXP((LN(D36/D31)/5))-1</f>
        <v>0.03259283924036205</v>
      </c>
      <c r="E51" s="13">
        <f>EXP((LN(E36/E31)/5))-1</f>
        <v>0.020736528689543565</v>
      </c>
      <c r="F51" s="13">
        <f>EXP((LN(F36/F31)/5))-1</f>
        <v>0.012138440155885721</v>
      </c>
    </row>
    <row r="52" spans="1:6" ht="15">
      <c r="A52" s="8" t="s">
        <v>58</v>
      </c>
      <c r="B52" s="13">
        <f>EXP((LN(B44/B31)/13))-1</f>
        <v>0.011412989045555877</v>
      </c>
      <c r="C52" s="13">
        <f>EXP((LN(C44/C31)/13))-1</f>
        <v>0.01182496924453491</v>
      </c>
      <c r="D52" s="13">
        <f>EXP((LN(D44/D31)/13))-1</f>
        <v>0.03037381812702411</v>
      </c>
      <c r="E52" s="13">
        <f>EXP((LN(E44/E31)/13))-1</f>
        <v>0.023256070800482087</v>
      </c>
      <c r="F52" s="13">
        <f>EXP((LN(F44/F31)/13))-1</f>
        <v>0.013146383524353489</v>
      </c>
    </row>
    <row r="53" ht="13.5" customHeight="1">
      <c r="A53" s="4"/>
    </row>
  </sheetData>
  <sheetProtection/>
  <mergeCells count="6">
    <mergeCell ref="A3:H3"/>
    <mergeCell ref="A45:F45"/>
    <mergeCell ref="A46:F46"/>
    <mergeCell ref="A48:F48"/>
    <mergeCell ref="B1:F1"/>
    <mergeCell ref="B2:G2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CED 2017 Preliminary SMUD Mid Demand Case</dc:title>
  <dc:subject/>
  <dc:creator>Garcia, Cary@Energy</dc:creator>
  <cp:keywords/>
  <dc:description/>
  <cp:lastModifiedBy>CNRA</cp:lastModifiedBy>
  <dcterms:created xsi:type="dcterms:W3CDTF">2016-12-06T18:18:16Z</dcterms:created>
  <dcterms:modified xsi:type="dcterms:W3CDTF">2017-07-05T02:35:58Z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Z5JXHV6S7NA6-3-112168</vt:lpwstr>
  </property>
  <property fmtid="{D5CDD505-2E9C-101B-9397-08002B2CF9AE}" pid="4" name="_dlc_DocIdItemGu">
    <vt:lpwstr>6baa0741-10f2-4590-ab91-c23a43c5dea5</vt:lpwstr>
  </property>
  <property fmtid="{D5CDD505-2E9C-101B-9397-08002B2CF9AE}" pid="5" name="_dlc_DocIdU">
    <vt:lpwstr>http://efilingspinternal/_layouts/DocIdRedir.aspx?ID=Z5JXHV6S7NA6-3-112168, Z5JXHV6S7NA6-3-112168</vt:lpwstr>
  </property>
  <property fmtid="{D5CDD505-2E9C-101B-9397-08002B2CF9AE}" pid="6" name="_CopySour">
    <vt:lpwstr>http://efilingspinternal/PendingDocuments/17-IEPR-03/20170726T155042_CED_2017_Preliminary_SMUD_Mid_Demand_Case.xls</vt:lpwstr>
  </property>
  <property fmtid="{D5CDD505-2E9C-101B-9397-08002B2CF9AE}" pid="7" name="Received Fr">
    <vt:lpwstr>California Energy Commission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8;#Commission Staff|33d9c16f-f938-4210-84d3-7f3ed959b9d5</vt:lpwstr>
  </property>
  <property fmtid="{D5CDD505-2E9C-101B-9397-08002B2CF9AE}" pid="10" name="Docket Numb">
    <vt:lpwstr>17-IEPR-03</vt:lpwstr>
  </property>
  <property fmtid="{D5CDD505-2E9C-101B-9397-08002B2CF9AE}" pid="11" name="Subject Are">
    <vt:lpwstr>145;#IEPR 2017-08-03 Workshop|8346dfa5-1a0d-4982-b666-5616bf6b0384</vt:lpwstr>
  </property>
  <property fmtid="{D5CDD505-2E9C-101B-9397-08002B2CF9AE}" pid="12" name="ia56c5f4991045989a786b6ecb7327">
    <vt:lpwstr>Commission Staff|33d9c16f-f938-4210-84d3-7f3ed959b9d5</vt:lpwstr>
  </property>
  <property fmtid="{D5CDD505-2E9C-101B-9397-08002B2CF9AE}" pid="13" name="Ord">
    <vt:lpwstr>2348300.00000000</vt:lpwstr>
  </property>
  <property fmtid="{D5CDD505-2E9C-101B-9397-08002B2CF9AE}" pid="14" name="k2a3b5fc29f742a38f72e68b777baa">
    <vt:lpwstr>Document|f3c81208-9d0f-49cc-afc5-e227f36ec0e7</vt:lpwstr>
  </property>
  <property fmtid="{D5CDD505-2E9C-101B-9397-08002B2CF9AE}" pid="15" name="bfc617c42d804116a0a5feb0906d72">
    <vt:lpwstr>IEPR 2017-08-03 Workshop|8346dfa5-1a0d-4982-b666-5616bf6b0384</vt:lpwstr>
  </property>
  <property fmtid="{D5CDD505-2E9C-101B-9397-08002B2CF9AE}" pid="16" name="Document Ty">
    <vt:lpwstr>3;#Document|f3c81208-9d0f-49cc-afc5-e227f36ec0e7</vt:lpwstr>
  </property>
  <property fmtid="{D5CDD505-2E9C-101B-9397-08002B2CF9AE}" pid="17" name="TaxCatchA">
    <vt:lpwstr>8;#Commission Staff|33d9c16f-f938-4210-84d3-7f3ed959b9d5;#6;#Document|6786e4f6-aafd-416d-a977-1b2d5f456edf;#3;#Document|f3c81208-9d0f-49cc-afc5-e227f36ec0e7;#145;#IEPR 2017-08-03 Workshop|8346dfa5-1a0d-4982-b666-5616bf6b0384</vt:lpwstr>
  </property>
  <property fmtid="{D5CDD505-2E9C-101B-9397-08002B2CF9AE}" pid="18" name="jbf85ac70d5848c6836ba15e22d94e">
    <vt:lpwstr>Document|6786e4f6-aafd-416d-a977-1b2d5f456edf</vt:lpwstr>
  </property>
  <property fmtid="{D5CDD505-2E9C-101B-9397-08002B2CF9AE}" pid="19" name="TemplateU">
    <vt:lpwstr/>
  </property>
  <property fmtid="{D5CDD505-2E9C-101B-9397-08002B2CF9AE}" pid="20" name="xd_Prog">
    <vt:lpwstr/>
  </property>
  <property fmtid="{D5CDD505-2E9C-101B-9397-08002B2CF9AE}" pid="21" name="_SourceU">
    <vt:lpwstr/>
  </property>
  <property fmtid="{D5CDD505-2E9C-101B-9397-08002B2CF9AE}" pid="22" name="_SharedFileInd">
    <vt:lpwstr/>
  </property>
</Properties>
</file>