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3" sheetId="5" r:id="rId5"/>
    <sheet name="Form 1.4" sheetId="6" r:id="rId6"/>
    <sheet name="Form 1.5" sheetId="7" r:id="rId7"/>
    <sheet name="Form 1.7a" sheetId="8" r:id="rId8"/>
    <sheet name="Form 2.2" sheetId="9" r:id="rId9"/>
    <sheet name="Form 2.3" sheetId="10" r:id="rId10"/>
  </sheets>
  <definedNames/>
  <calcPr fullCalcOnLoad="1"/>
</workbook>
</file>

<file path=xl/sharedStrings.xml><?xml version="1.0" encoding="utf-8"?>
<sst xmlns="http://schemas.openxmlformats.org/spreadsheetml/2006/main" count="189" uniqueCount="88">
  <si>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</si>
  <si>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</si>
  <si>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</si>
  <si>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</si>
  <si>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</si>
  <si>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</si>
  <si>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</si>
  <si>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</si>
  <si>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</si>
  <si>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</si>
  <si>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Form 1.1 - PGE Planning Area</t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</si>
  <si>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</si>
  <si>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</si>
  <si>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</si>
  <si>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</si>
  <si>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</si>
  <si>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</si>
  <si>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</si>
  <si>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</si>
  <si>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</si>
  <si>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</si>
  <si>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</si>
  <si>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</si>
  <si>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</si>
  <si>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2015. Consumption includes self-generation.</t>
  </si>
  <si>
    <t>Annual Growth Rates (%)</t>
  </si>
  <si>
    <t>1990-2000</t>
  </si>
  <si>
    <t>2000-2015</t>
  </si>
  <si>
    <t>2015-2020</t>
  </si>
  <si>
    <t>2015-2027</t>
  </si>
  <si>
    <t>Form 1.1b - PGE Planning Area</t>
  </si>
  <si>
    <t>Electricity Sales by Sector (GWh)</t>
  </si>
  <si>
    <t>Total Sales</t>
  </si>
  <si>
    <t>Last historic year is 2015. Sales excludes self-generation.</t>
  </si>
  <si>
    <t>Form 1.2 - PGE Planning Area</t>
  </si>
  <si>
    <t>Gross
Generation</t>
  </si>
  <si>
    <t>Non-PV
Self Generation</t>
  </si>
  <si>
    <t>PV</t>
  </si>
  <si>
    <t>Total
Private Supply</t>
  </si>
  <si>
    <t>Form 1.4 - PGE Planning Area</t>
  </si>
  <si>
    <t>Peak Demand (MW)</t>
  </si>
  <si>
    <t>Total
End Use Load</t>
  </si>
  <si>
    <t>Net Losses</t>
  </si>
  <si>
    <t>Non-PV Self
Generation</t>
  </si>
  <si>
    <t>Total Private
Supply</t>
  </si>
  <si>
    <t>Net Peak
Demand</t>
  </si>
  <si>
    <t>Load Factor
(%)</t>
  </si>
  <si>
    <t>Last historic year is weather normalized 2016. Net peak demand includes the impact of demand response programs.</t>
  </si>
  <si>
    <t>2000-2016</t>
  </si>
  <si>
    <t>2016-2020</t>
  </si>
  <si>
    <t>Form 1.5 - PGE Planning Area</t>
  </si>
  <si>
    <t>Extreme Temperature Peak Demand (MW)</t>
  </si>
  <si>
    <t>1-in-2
Temperatures</t>
  </si>
  <si>
    <t>1-in-5
Temperatures</t>
  </si>
  <si>
    <t>1-in-10
Temperatures</t>
  </si>
  <si>
    <t>1-in-20
Temperatures</t>
  </si>
  <si>
    <t>Form 1.7a - PGE Planning Area</t>
  </si>
  <si>
    <t>Private Supply by Sector (GWh)</t>
  </si>
  <si>
    <t>Form 2.2 - PGE Planning Area</t>
  </si>
  <si>
    <t>Planning Area Economic and Demographic Assumptions</t>
  </si>
  <si>
    <t>Population
(Thousands)</t>
  </si>
  <si>
    <t>Manufacturing
Output
(Millions 2009$)</t>
  </si>
  <si>
    <t>Last historic year is 2015.</t>
  </si>
  <si>
    <t>Form 2.3 - PGE Planning Area</t>
  </si>
  <si>
    <t>Industrial</t>
  </si>
  <si>
    <t>July 2017</t>
  </si>
  <si>
    <t>2015-2028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</si>
  <si>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</si>
  <si>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</si>
  <si>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</si>
  <si>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</si>
  <si>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</si>
  <si>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* Residential and commercial electric vehicle peak demand included in residential and commercial totals.</t>
  </si>
  <si>
    <t>Total
Demand</t>
  </si>
  <si>
    <t>Other</t>
  </si>
  <si>
    <t>Commercial
Electric
Vehicles*</t>
  </si>
  <si>
    <t>Residential
Electric
Vehicles*</t>
  </si>
  <si>
    <t>Coincident Peak Demand by Sector (MW)</t>
  </si>
  <si>
    <t>Form 1.3 - PGE Planning Area</t>
  </si>
  <si>
    <t>California Energy Demand 2018-2028 Preliminary Baseline Forecast - Mid Demand Case</t>
  </si>
  <si>
    <t>Form 1.3:  Coincident Peak Demand by Sector</t>
  </si>
  <si>
    <t>Last historic year is 2016.</t>
  </si>
  <si>
    <t>Load-Modifying Demand Response</t>
  </si>
  <si>
    <t>2016-2028</t>
  </si>
  <si>
    <t>Households (Thousands)</t>
  </si>
  <si>
    <t>Personal Income
(Millions 2016$)</t>
  </si>
  <si>
    <t>Commercial
Floor Space
(Million sq. ft.)</t>
  </si>
  <si>
    <t>Electricity Prices (2016 cents/kWh)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</si>
</sst>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171" fontId="2" fillId="0" borderId="12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35" fillId="33" borderId="0" xfId="55" applyNumberFormat="1" applyFont="1" applyFill="1" applyBorder="1" applyAlignment="1" applyProtection="1">
      <alignment/>
      <protection/>
    </xf>
    <xf numFmtId="0" fontId="4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 horizontal="left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168" fontId="2" fillId="0" borderId="12" xfId="55" applyNumberFormat="1" applyFont="1" applyFill="1" applyBorder="1" applyAlignment="1" applyProtection="1">
      <alignment horizontal="right" wrapText="1"/>
      <protection/>
    </xf>
    <xf numFmtId="0" fontId="2" fillId="0" borderId="12" xfId="55" applyNumberFormat="1" applyFont="1" applyFill="1" applyBorder="1" applyAlignment="1" applyProtection="1">
      <alignment horizontal="right" wrapText="1"/>
      <protection/>
    </xf>
    <xf numFmtId="0" fontId="2" fillId="34" borderId="11" xfId="55" applyNumberFormat="1" applyFont="1" applyFill="1" applyBorder="1" applyAlignment="1" applyProtection="1">
      <alignment horizontal="center" wrapText="1"/>
      <protection/>
    </xf>
    <xf numFmtId="168" fontId="35" fillId="33" borderId="0" xfId="55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0" xfId="55" applyNumberFormat="1" applyFont="1" applyFill="1" applyBorder="1" applyAlignment="1" applyProtection="1">
      <alignment horizontal="left" wrapText="1"/>
      <protection/>
    </xf>
    <xf numFmtId="0" fontId="3" fillId="33" borderId="0" xfId="55" applyNumberFormat="1" applyFont="1" applyFill="1" applyBorder="1" applyAlignment="1" applyProtection="1">
      <alignment horizontal="center" wrapText="1"/>
      <protection/>
    </xf>
    <xf numFmtId="0" fontId="2" fillId="33" borderId="0" xfId="55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9" t="s">
        <v>79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ht="15">
      <c r="A2" s="12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69</v>
      </c>
    </row>
    <row r="9" ht="15">
      <c r="A9" s="2" t="s">
        <v>80</v>
      </c>
    </row>
    <row r="10" ht="15">
      <c r="A10" s="2" t="s">
        <v>4</v>
      </c>
    </row>
    <row r="11" ht="15">
      <c r="A11" s="2" t="s">
        <v>5</v>
      </c>
    </row>
    <row r="12" ht="15">
      <c r="A12" s="2" t="s">
        <v>6</v>
      </c>
    </row>
    <row r="13" ht="15">
      <c r="A13" s="2" t="s">
        <v>7</v>
      </c>
    </row>
    <row r="14" ht="15">
      <c r="A14" s="2" t="s">
        <v>8</v>
      </c>
    </row>
    <row r="15" ht="15">
      <c r="A15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31" t="s">
        <v>63</v>
      </c>
      <c r="B1" s="31"/>
      <c r="C1" s="31"/>
      <c r="D1" s="31"/>
      <c r="E1" s="31"/>
    </row>
    <row r="2" spans="1:6" ht="15.75" customHeight="1">
      <c r="A2" s="31" t="s">
        <v>79</v>
      </c>
      <c r="B2" s="31"/>
      <c r="C2" s="31"/>
      <c r="D2" s="31"/>
      <c r="E2" s="31"/>
      <c r="F2" s="31"/>
    </row>
    <row r="3" spans="1:5" ht="15.75" customHeight="1">
      <c r="A3" s="31" t="s">
        <v>87</v>
      </c>
      <c r="B3" s="31"/>
      <c r="C3" s="31"/>
      <c r="D3" s="31"/>
      <c r="E3" s="31"/>
    </row>
    <row r="4" ht="13.5" customHeight="1" thickBot="1">
      <c r="A4" s="4"/>
    </row>
    <row r="5" spans="1:5" ht="15.75" thickBot="1">
      <c r="A5" s="5" t="s">
        <v>12</v>
      </c>
      <c r="B5" s="5" t="s">
        <v>13</v>
      </c>
      <c r="C5" s="5" t="s">
        <v>15</v>
      </c>
      <c r="D5" s="5" t="s">
        <v>64</v>
      </c>
      <c r="E5" s="5" t="s">
        <v>19</v>
      </c>
    </row>
    <row r="6" spans="1:5" ht="15.75" thickBot="1">
      <c r="A6" s="6">
        <v>1990</v>
      </c>
      <c r="B6" s="10">
        <v>17.2125731386698</v>
      </c>
      <c r="C6" s="10">
        <v>16.1493152692525</v>
      </c>
      <c r="D6" s="10">
        <v>10.9449710449772</v>
      </c>
      <c r="E6" s="10">
        <v>14.7468391708624</v>
      </c>
    </row>
    <row r="7" spans="1:5" ht="15.75" thickBot="1">
      <c r="A7" s="6">
        <v>1991</v>
      </c>
      <c r="B7" s="10">
        <v>18.5402343653452</v>
      </c>
      <c r="C7" s="10">
        <v>17.0379813236622</v>
      </c>
      <c r="D7" s="10">
        <v>11.517872668823</v>
      </c>
      <c r="E7" s="10">
        <v>15.2543911715039</v>
      </c>
    </row>
    <row r="8" spans="1:5" ht="15.75" thickBot="1">
      <c r="A8" s="6">
        <v>1992</v>
      </c>
      <c r="B8" s="10">
        <v>18.4480217179724</v>
      </c>
      <c r="C8" s="10">
        <v>16.9934291372884</v>
      </c>
      <c r="D8" s="10">
        <v>11.4798875804393</v>
      </c>
      <c r="E8" s="10">
        <v>15.6281567518234</v>
      </c>
    </row>
    <row r="9" spans="1:5" ht="15.75" thickBot="1">
      <c r="A9" s="6">
        <v>1993</v>
      </c>
      <c r="B9" s="10">
        <v>18.7006011914604</v>
      </c>
      <c r="C9" s="10">
        <v>17.1380886480132</v>
      </c>
      <c r="D9" s="10">
        <v>11.1362583496693</v>
      </c>
      <c r="E9" s="10">
        <v>17.0601270014897</v>
      </c>
    </row>
    <row r="10" spans="1:5" ht="15.75" thickBot="1">
      <c r="A10" s="6">
        <v>1994</v>
      </c>
      <c r="B10" s="10">
        <v>18.3216112683271</v>
      </c>
      <c r="C10" s="10">
        <v>16.5726575453715</v>
      </c>
      <c r="D10" s="10">
        <v>10.6088385015525</v>
      </c>
      <c r="E10" s="10">
        <v>16.074302941149</v>
      </c>
    </row>
    <row r="11" spans="1:5" ht="15.75" thickBot="1">
      <c r="A11" s="6">
        <v>1995</v>
      </c>
      <c r="B11" s="10">
        <v>17.8995765460023</v>
      </c>
      <c r="C11" s="10">
        <v>16.2566797269211</v>
      </c>
      <c r="D11" s="10">
        <v>10.269838673099</v>
      </c>
      <c r="E11" s="10">
        <v>15.4500711279906</v>
      </c>
    </row>
    <row r="12" spans="1:5" ht="15.75" thickBot="1">
      <c r="A12" s="6">
        <v>1996</v>
      </c>
      <c r="B12" s="10">
        <v>17.1600021129832</v>
      </c>
      <c r="C12" s="10">
        <v>14.9212518037607</v>
      </c>
      <c r="D12" s="10">
        <v>9.46318665994964</v>
      </c>
      <c r="E12" s="10">
        <v>15.4244325098292</v>
      </c>
    </row>
    <row r="13" spans="1:5" ht="15.75" thickBot="1">
      <c r="A13" s="6">
        <v>1997</v>
      </c>
      <c r="B13" s="10">
        <v>16.8261710864778</v>
      </c>
      <c r="C13" s="10">
        <v>14.5066186715727</v>
      </c>
      <c r="D13" s="10">
        <v>8.9222820451137</v>
      </c>
      <c r="E13" s="10">
        <v>15.1424206146309</v>
      </c>
    </row>
    <row r="14" spans="1:5" ht="15.75" thickBot="1">
      <c r="A14" s="6">
        <v>1998</v>
      </c>
      <c r="B14" s="10">
        <v>15.1360008151868</v>
      </c>
      <c r="C14" s="10">
        <v>13.8663046762402</v>
      </c>
      <c r="D14" s="10">
        <v>8.39188507599529</v>
      </c>
      <c r="E14" s="10">
        <v>16.4547170588457</v>
      </c>
    </row>
    <row r="15" spans="1:5" ht="15.75" thickBot="1">
      <c r="A15" s="6">
        <v>1999</v>
      </c>
      <c r="B15" s="10">
        <v>14.8498432219641</v>
      </c>
      <c r="C15" s="10">
        <v>13.8398237072771</v>
      </c>
      <c r="D15" s="10">
        <v>9.04640337739057</v>
      </c>
      <c r="E15" s="10">
        <v>14.7608395738556</v>
      </c>
    </row>
    <row r="16" spans="1:5" ht="15.75" thickBot="1">
      <c r="A16" s="6">
        <v>2000</v>
      </c>
      <c r="B16" s="10">
        <v>14.4161664480555</v>
      </c>
      <c r="C16" s="10">
        <v>13.6717277809858</v>
      </c>
      <c r="D16" s="10">
        <v>8.64308386638578</v>
      </c>
      <c r="E16" s="10">
        <v>13.7573702495325</v>
      </c>
    </row>
    <row r="17" spans="1:5" ht="15.75" thickBot="1">
      <c r="A17" s="6">
        <v>2001</v>
      </c>
      <c r="B17" s="10">
        <v>16.617872662839</v>
      </c>
      <c r="C17" s="10">
        <v>17.3455595223236</v>
      </c>
      <c r="D17" s="10">
        <v>11.4440682595288</v>
      </c>
      <c r="E17" s="10">
        <v>16.7048501366013</v>
      </c>
    </row>
    <row r="18" spans="1:5" ht="15.75" thickBot="1">
      <c r="A18" s="6">
        <v>2002</v>
      </c>
      <c r="B18" s="10">
        <v>17.203427957817</v>
      </c>
      <c r="C18" s="10">
        <v>18.749302048878</v>
      </c>
      <c r="D18" s="10">
        <v>13.2021515495595</v>
      </c>
      <c r="E18" s="10">
        <v>18.3667442813981</v>
      </c>
    </row>
    <row r="19" spans="1:5" ht="15.75" thickBot="1">
      <c r="A19" s="6">
        <v>2003</v>
      </c>
      <c r="B19" s="10">
        <v>16.0970412781057</v>
      </c>
      <c r="C19" s="10">
        <v>17.9300570416831</v>
      </c>
      <c r="D19" s="10">
        <v>13.0933597257304</v>
      </c>
      <c r="E19" s="10">
        <v>16.6660466018239</v>
      </c>
    </row>
    <row r="20" spans="1:5" ht="15.75" thickBot="1">
      <c r="A20" s="6">
        <v>2004</v>
      </c>
      <c r="B20" s="10">
        <v>15.7257307883367</v>
      </c>
      <c r="C20" s="10">
        <v>15.6039269208833</v>
      </c>
      <c r="D20" s="10">
        <v>12.3486444276167</v>
      </c>
      <c r="E20" s="10">
        <v>14.2597749248211</v>
      </c>
    </row>
    <row r="21" spans="1:5" ht="15.75" thickBot="1">
      <c r="A21" s="6">
        <v>2005</v>
      </c>
      <c r="B21" s="10">
        <v>15.5691030210002</v>
      </c>
      <c r="C21" s="10">
        <v>15.7249086542039</v>
      </c>
      <c r="D21" s="10">
        <v>12.1741794771403</v>
      </c>
      <c r="E21" s="10">
        <v>14.269769244656</v>
      </c>
    </row>
    <row r="22" spans="1:5" ht="15.75" thickBot="1">
      <c r="A22" s="6">
        <v>2006</v>
      </c>
      <c r="B22" s="10">
        <v>17.0656582754825</v>
      </c>
      <c r="C22" s="10">
        <v>16.0348755009571</v>
      </c>
      <c r="D22" s="10">
        <v>11.9537813320062</v>
      </c>
      <c r="E22" s="10">
        <v>14.8631688082107</v>
      </c>
    </row>
    <row r="23" spans="1:5" ht="15.75" thickBot="1">
      <c r="A23" s="6">
        <v>2007</v>
      </c>
      <c r="B23" s="10">
        <v>16.9857372716223</v>
      </c>
      <c r="C23" s="10">
        <v>15.4220578920913</v>
      </c>
      <c r="D23" s="10">
        <v>11.1667029324876</v>
      </c>
      <c r="E23" s="10">
        <v>14.2656195558627</v>
      </c>
    </row>
    <row r="24" spans="1:5" ht="15.75" thickBot="1">
      <c r="A24" s="6">
        <v>2008</v>
      </c>
      <c r="B24" s="10">
        <v>16.7975746990961</v>
      </c>
      <c r="C24" s="10">
        <v>15.015345145518</v>
      </c>
      <c r="D24" s="10">
        <v>10.4557931596684</v>
      </c>
      <c r="E24" s="10">
        <v>14.925485287794</v>
      </c>
    </row>
    <row r="25" spans="1:5" ht="15.75" thickBot="1">
      <c r="A25" s="6">
        <v>2009</v>
      </c>
      <c r="B25" s="10">
        <v>16.9150506825981</v>
      </c>
      <c r="C25" s="10">
        <v>14.9670584150218</v>
      </c>
      <c r="D25" s="10">
        <v>11.4714597622539</v>
      </c>
      <c r="E25" s="10">
        <v>15.2129335678793</v>
      </c>
    </row>
    <row r="26" spans="1:5" ht="15.75" thickBot="1">
      <c r="A26" s="6">
        <v>2010</v>
      </c>
      <c r="B26" s="10">
        <v>17.1428114199458</v>
      </c>
      <c r="C26" s="10">
        <v>15.3493609369891</v>
      </c>
      <c r="D26" s="10">
        <v>10.1303308779474</v>
      </c>
      <c r="E26" s="10">
        <v>16.5448353976835</v>
      </c>
    </row>
    <row r="27" spans="1:5" ht="15.75" thickBot="1">
      <c r="A27" s="6">
        <v>2011</v>
      </c>
      <c r="B27" s="10">
        <v>16.6892930990242</v>
      </c>
      <c r="C27" s="10">
        <v>15.1613404732171</v>
      </c>
      <c r="D27" s="10">
        <v>10.5810298874039</v>
      </c>
      <c r="E27" s="10">
        <v>16.5968656377397</v>
      </c>
    </row>
    <row r="28" spans="1:5" ht="15.75" thickBot="1">
      <c r="A28" s="6">
        <v>2012</v>
      </c>
      <c r="B28" s="10">
        <v>16.8893423359953</v>
      </c>
      <c r="C28" s="10">
        <v>15.4283327803347</v>
      </c>
      <c r="D28" s="10">
        <v>11.271724746091</v>
      </c>
      <c r="E28" s="10">
        <v>15.9624583949762</v>
      </c>
    </row>
    <row r="29" spans="1:5" ht="15.75" thickBot="1">
      <c r="A29" s="6">
        <v>2013</v>
      </c>
      <c r="B29" s="10">
        <v>17.1689049461452</v>
      </c>
      <c r="C29" s="10">
        <v>16.389054492517</v>
      </c>
      <c r="D29" s="10">
        <v>11.7594773011507</v>
      </c>
      <c r="E29" s="10">
        <v>15.5760421154975</v>
      </c>
    </row>
    <row r="30" spans="1:5" ht="15.75" thickBot="1">
      <c r="A30" s="6">
        <v>2014</v>
      </c>
      <c r="B30" s="10">
        <v>16.5293686833262</v>
      </c>
      <c r="C30" s="10">
        <v>17.4856322267072</v>
      </c>
      <c r="D30" s="10">
        <v>13.3125617402872</v>
      </c>
      <c r="E30" s="10">
        <v>15.4327884105116</v>
      </c>
    </row>
    <row r="31" spans="1:5" ht="15.75" thickBot="1">
      <c r="A31" s="6">
        <v>2015</v>
      </c>
      <c r="B31" s="10">
        <v>17.5287664891792</v>
      </c>
      <c r="C31" s="10">
        <v>17.7552682630184</v>
      </c>
      <c r="D31" s="10">
        <v>11.057498289191</v>
      </c>
      <c r="E31" s="10">
        <v>15.413088534750656</v>
      </c>
    </row>
    <row r="32" spans="1:5" ht="15.75" thickBot="1">
      <c r="A32" s="6">
        <v>2016</v>
      </c>
      <c r="B32" s="10">
        <v>18.5482896161053</v>
      </c>
      <c r="C32" s="10">
        <v>19.2940480575521</v>
      </c>
      <c r="D32" s="10">
        <v>13.7180036303415</v>
      </c>
      <c r="E32" s="10">
        <v>15.66</v>
      </c>
    </row>
    <row r="33" spans="1:5" ht="15.75" thickBot="1">
      <c r="A33" s="6">
        <v>2017</v>
      </c>
      <c r="B33" s="10">
        <v>19.390278653457</v>
      </c>
      <c r="C33" s="10">
        <v>19.8235175457436</v>
      </c>
      <c r="D33" s="10">
        <v>13.9715784824761</v>
      </c>
      <c r="E33" s="10">
        <v>15.949472308903957</v>
      </c>
    </row>
    <row r="34" spans="1:5" ht="15.75" thickBot="1">
      <c r="A34" s="6">
        <v>2018</v>
      </c>
      <c r="B34" s="10">
        <v>20.1450790723793</v>
      </c>
      <c r="C34" s="10">
        <v>20.4630582073444</v>
      </c>
      <c r="D34" s="10">
        <v>14.2970072686852</v>
      </c>
      <c r="E34" s="10">
        <v>16.320970591698014</v>
      </c>
    </row>
    <row r="35" spans="1:5" ht="15.75" thickBot="1">
      <c r="A35" s="6">
        <v>2019</v>
      </c>
      <c r="B35" s="10">
        <v>20.3289719528793</v>
      </c>
      <c r="C35" s="10">
        <v>20.8317017883135</v>
      </c>
      <c r="D35" s="10">
        <v>14.5708189058734</v>
      </c>
      <c r="E35" s="10">
        <v>16.633544516732066</v>
      </c>
    </row>
    <row r="36" spans="1:6" ht="15.75" thickBot="1">
      <c r="A36" s="6">
        <v>2020</v>
      </c>
      <c r="B36" s="10">
        <v>20.5108905421503</v>
      </c>
      <c r="C36" s="10">
        <v>21.3133943887954</v>
      </c>
      <c r="D36" s="10">
        <v>14.9187583285901</v>
      </c>
      <c r="E36" s="10">
        <v>17.030740166082385</v>
      </c>
      <c r="F36" s="1" t="s">
        <v>0</v>
      </c>
    </row>
    <row r="37" spans="1:5" ht="15.75" thickBot="1">
      <c r="A37" s="6">
        <v>2021</v>
      </c>
      <c r="B37" s="10">
        <v>20.2076296418874</v>
      </c>
      <c r="C37" s="10">
        <v>21.2710932789703</v>
      </c>
      <c r="D37" s="10">
        <v>14.8115824152459</v>
      </c>
      <c r="E37" s="10">
        <v>16.908391838425004</v>
      </c>
    </row>
    <row r="38" spans="1:5" ht="15.75" thickBot="1">
      <c r="A38" s="6">
        <v>2022</v>
      </c>
      <c r="B38" s="10">
        <v>20.3187570756119</v>
      </c>
      <c r="C38" s="10">
        <v>21.5198280411744</v>
      </c>
      <c r="D38" s="10">
        <v>15.0040821339079</v>
      </c>
      <c r="E38" s="10">
        <v>17.128142880594094</v>
      </c>
    </row>
    <row r="39" spans="1:5" ht="15.75" thickBot="1">
      <c r="A39" s="6">
        <v>2023</v>
      </c>
      <c r="B39" s="10">
        <v>20.1592925931779</v>
      </c>
      <c r="C39" s="10">
        <v>21.5444397951493</v>
      </c>
      <c r="D39" s="10">
        <v>14.9654228429919</v>
      </c>
      <c r="E39" s="10">
        <v>17.084010766909163</v>
      </c>
    </row>
    <row r="40" spans="1:5" ht="15.75" thickBot="1">
      <c r="A40" s="6">
        <v>2024</v>
      </c>
      <c r="B40" s="10">
        <v>20.2578873425712</v>
      </c>
      <c r="C40" s="10">
        <v>21.8799556017794</v>
      </c>
      <c r="D40" s="10">
        <v>15.1569227107453</v>
      </c>
      <c r="E40" s="10">
        <v>17.302620413752038</v>
      </c>
    </row>
    <row r="41" spans="1:5" ht="15.75" thickBot="1">
      <c r="A41" s="6">
        <v>2025</v>
      </c>
      <c r="B41" s="10">
        <v>21.6910956754078</v>
      </c>
      <c r="C41" s="10">
        <v>23.6470866439875</v>
      </c>
      <c r="D41" s="10">
        <v>16.3335791393956</v>
      </c>
      <c r="E41" s="10">
        <v>18.645850826077346</v>
      </c>
    </row>
    <row r="42" spans="1:5" ht="15.75" thickBot="1">
      <c r="A42" s="6">
        <v>2026</v>
      </c>
      <c r="B42" s="10">
        <v>21.7407850015021</v>
      </c>
      <c r="C42" s="10">
        <v>23.9285837995162</v>
      </c>
      <c r="D42" s="10">
        <v>16.4481991370031</v>
      </c>
      <c r="E42" s="10">
        <v>18.776697063686104</v>
      </c>
    </row>
    <row r="43" spans="1:5" ht="15.75" thickBot="1">
      <c r="A43" s="6">
        <v>2027</v>
      </c>
      <c r="B43" s="10">
        <v>21.8145571507435</v>
      </c>
      <c r="C43" s="10">
        <v>23.9885194564642</v>
      </c>
      <c r="D43" s="10">
        <v>16.4713906870916</v>
      </c>
      <c r="E43" s="10">
        <v>18.80317173771102</v>
      </c>
    </row>
    <row r="44" spans="1:5" ht="15.75" thickBot="1">
      <c r="A44" s="6">
        <v>2028</v>
      </c>
      <c r="B44" s="10">
        <v>21.8826115974643</v>
      </c>
      <c r="C44" s="10">
        <v>24.0416457123485</v>
      </c>
      <c r="D44" s="10">
        <v>16.4895791250836</v>
      </c>
      <c r="E44" s="10">
        <v>18.82393503145478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62</v>
      </c>
      <c r="B46" s="32"/>
      <c r="C46" s="32"/>
      <c r="D46" s="32"/>
      <c r="E46" s="32"/>
    </row>
    <row r="47" ht="13.5" customHeight="1">
      <c r="A47" s="4"/>
    </row>
    <row r="48" spans="1:5" ht="15.75">
      <c r="A48" s="30" t="s">
        <v>25</v>
      </c>
      <c r="B48" s="30"/>
      <c r="C48" s="30"/>
      <c r="D48" s="30"/>
      <c r="E48" s="30"/>
    </row>
    <row r="49" spans="1:5" ht="15">
      <c r="A49" s="8" t="s">
        <v>26</v>
      </c>
      <c r="B49" s="13">
        <f>EXP((LN(B16/B6)/10))-1</f>
        <v>-0.01757275280238313</v>
      </c>
      <c r="C49" s="13">
        <f>EXP((LN(C16/C6)/10))-1</f>
        <v>-0.01651683778207591</v>
      </c>
      <c r="D49" s="13">
        <f>EXP((LN(D16/D6)/10))-1</f>
        <v>-0.02333548013864084</v>
      </c>
      <c r="E49" s="13">
        <f>EXP((LN(E16/E6)/10))-1</f>
        <v>-0.006921343171822469</v>
      </c>
    </row>
    <row r="50" spans="1:5" ht="15">
      <c r="A50" s="8" t="s">
        <v>27</v>
      </c>
      <c r="B50" s="13">
        <f>EXP((LN(B32/B16)/16))-1</f>
        <v>0.015876420479706166</v>
      </c>
      <c r="C50" s="13">
        <f>EXP((LN(C32/C16)/16))-1</f>
        <v>0.02176258849935153</v>
      </c>
      <c r="D50" s="13">
        <f>EXP((LN(D32/D16)/16))-1</f>
        <v>0.02929268574298982</v>
      </c>
      <c r="E50" s="13">
        <f>EXP((LN(E32/E16)/16))-1</f>
        <v>0.008128797711771663</v>
      </c>
    </row>
    <row r="51" spans="1:5" ht="15">
      <c r="A51" s="8" t="s">
        <v>28</v>
      </c>
      <c r="B51" s="13">
        <f>EXP((LN(B36/B31)/5))-1</f>
        <v>0.03192143166953709</v>
      </c>
      <c r="C51" s="13">
        <f>EXP((LN(C36/C31)/5))-1</f>
        <v>0.03720613417944141</v>
      </c>
      <c r="D51" s="13">
        <f>EXP((LN(D36/D31)/5))-1</f>
        <v>0.06173261765351268</v>
      </c>
      <c r="E51" s="13">
        <f>EXP((LN(E36/E31)/5))-1</f>
        <v>0.020161125075104813</v>
      </c>
    </row>
    <row r="52" spans="1:5" ht="15">
      <c r="A52" s="8" t="s">
        <v>29</v>
      </c>
      <c r="B52" s="13">
        <f>EXP((LN(B44/B31)/13))-1</f>
        <v>0.01721175188542068</v>
      </c>
      <c r="C52" s="13">
        <f>EXP((LN(C44/C31)/13))-1</f>
        <v>0.02358972942208326</v>
      </c>
      <c r="D52" s="13">
        <f>EXP((LN(D44/D31)/13))-1</f>
        <v>0.031217339599957095</v>
      </c>
      <c r="E52" s="13">
        <f>EXP((LN(E44/E31)/13))-1</f>
        <v>0.015496705117528764</v>
      </c>
    </row>
    <row r="53" ht="13.5" customHeight="1">
      <c r="A53" s="4"/>
    </row>
  </sheetData>
  <sheetProtection/>
  <mergeCells count="6">
    <mergeCell ref="A48:E48"/>
    <mergeCell ref="A45:E45"/>
    <mergeCell ref="A46:E46"/>
    <mergeCell ref="A2:F2"/>
    <mergeCell ref="A1:E1"/>
    <mergeCell ref="A3:E3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 customHeight="1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ht="13.5" customHeight="1" thickBot="1">
      <c r="A4" s="4"/>
    </row>
    <row r="5" spans="1:11" ht="27" thickBot="1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2" ht="15.75" thickBot="1">
      <c r="A6" s="6">
        <v>1990</v>
      </c>
      <c r="B6" s="7">
        <v>24278.83715499999</v>
      </c>
      <c r="C6" s="7">
        <v>0</v>
      </c>
      <c r="D6" s="7">
        <v>24898.041624794023</v>
      </c>
      <c r="E6" s="7">
        <v>0</v>
      </c>
      <c r="F6" s="7">
        <v>19006.443867895912</v>
      </c>
      <c r="G6" s="7">
        <v>2953.5974</v>
      </c>
      <c r="H6" s="7">
        <v>7596.458680975729</v>
      </c>
      <c r="I6" s="7">
        <v>4775.097196446607</v>
      </c>
      <c r="J6" s="7">
        <v>487.0663040000001</v>
      </c>
      <c r="K6" s="7">
        <v>83995.54222911227</v>
      </c>
      <c r="L6" s="15"/>
    </row>
    <row r="7" spans="1:11" ht="15.75" thickBot="1">
      <c r="A7" s="6">
        <v>1991</v>
      </c>
      <c r="B7" s="7">
        <v>24652.214244</v>
      </c>
      <c r="C7" s="7">
        <v>0</v>
      </c>
      <c r="D7" s="7">
        <v>25168.461334866355</v>
      </c>
      <c r="E7" s="7">
        <v>0</v>
      </c>
      <c r="F7" s="7">
        <v>18630.420182034566</v>
      </c>
      <c r="G7" s="7">
        <v>2966.9399119182526</v>
      </c>
      <c r="H7" s="7">
        <v>6673.498451963172</v>
      </c>
      <c r="I7" s="7">
        <v>4695.617203658898</v>
      </c>
      <c r="J7" s="7">
        <v>494.778507</v>
      </c>
      <c r="K7" s="7">
        <v>83281.92983544125</v>
      </c>
    </row>
    <row r="8" spans="1:11" ht="15.75" thickBot="1">
      <c r="A8" s="6">
        <v>1992</v>
      </c>
      <c r="B8" s="7">
        <v>24497.613999999998</v>
      </c>
      <c r="C8" s="7">
        <v>0</v>
      </c>
      <c r="D8" s="7">
        <v>26271.285968303197</v>
      </c>
      <c r="E8" s="7">
        <v>0</v>
      </c>
      <c r="F8" s="7">
        <v>18660.601741576935</v>
      </c>
      <c r="G8" s="7">
        <v>2929.382703795912</v>
      </c>
      <c r="H8" s="7">
        <v>6585.786377000095</v>
      </c>
      <c r="I8" s="7">
        <v>4653.738848460272</v>
      </c>
      <c r="J8" s="7">
        <v>478.0278897529365</v>
      </c>
      <c r="K8" s="7">
        <v>84076.43752888935</v>
      </c>
    </row>
    <row r="9" spans="1:11" ht="15.75" thickBot="1">
      <c r="A9" s="6">
        <v>1993</v>
      </c>
      <c r="B9" s="7">
        <v>24961.067811574292</v>
      </c>
      <c r="C9" s="7">
        <v>0</v>
      </c>
      <c r="D9" s="7">
        <v>26680.387504238857</v>
      </c>
      <c r="E9" s="7">
        <v>0</v>
      </c>
      <c r="F9" s="7">
        <v>18874.70089967735</v>
      </c>
      <c r="G9" s="7">
        <v>2844.1776325727315</v>
      </c>
      <c r="H9" s="7">
        <v>6640.194423386938</v>
      </c>
      <c r="I9" s="7">
        <v>4756.651954379778</v>
      </c>
      <c r="J9" s="7">
        <v>485.7650720842718</v>
      </c>
      <c r="K9" s="7">
        <v>85242.94529791421</v>
      </c>
    </row>
    <row r="10" spans="1:11" ht="15.75" thickBot="1">
      <c r="A10" s="6">
        <v>1994</v>
      </c>
      <c r="B10" s="7">
        <v>25179.195939976194</v>
      </c>
      <c r="C10" s="7">
        <v>0</v>
      </c>
      <c r="D10" s="7">
        <v>26792.95444278612</v>
      </c>
      <c r="E10" s="7">
        <v>0</v>
      </c>
      <c r="F10" s="7">
        <v>18878.16799161361</v>
      </c>
      <c r="G10" s="7">
        <v>2419.6554124462587</v>
      </c>
      <c r="H10" s="7">
        <v>6511.802270141524</v>
      </c>
      <c r="I10" s="7">
        <v>4663.360904885539</v>
      </c>
      <c r="J10" s="7">
        <v>485.4918998680921</v>
      </c>
      <c r="K10" s="7">
        <v>84930.62886171734</v>
      </c>
    </row>
    <row r="11" spans="1:11" ht="15.75" thickBot="1">
      <c r="A11" s="6">
        <v>1995</v>
      </c>
      <c r="B11" s="7">
        <v>25242.822730576427</v>
      </c>
      <c r="C11" s="7">
        <v>0</v>
      </c>
      <c r="D11" s="7">
        <v>27481.250893246044</v>
      </c>
      <c r="E11" s="7">
        <v>0</v>
      </c>
      <c r="F11" s="7">
        <v>19868.272713535218</v>
      </c>
      <c r="G11" s="7">
        <v>2255.970252448317</v>
      </c>
      <c r="H11" s="7">
        <v>5791.716499845365</v>
      </c>
      <c r="I11" s="7">
        <v>4778.973316627754</v>
      </c>
      <c r="J11" s="7">
        <v>504.8661630124066</v>
      </c>
      <c r="K11" s="7">
        <v>85923.87256929153</v>
      </c>
    </row>
    <row r="12" spans="1:11" ht="15.75" thickBot="1">
      <c r="A12" s="6">
        <v>1996</v>
      </c>
      <c r="B12" s="7">
        <v>26339.294609157383</v>
      </c>
      <c r="C12" s="7">
        <v>0</v>
      </c>
      <c r="D12" s="7">
        <v>28292.078737083215</v>
      </c>
      <c r="E12" s="7">
        <v>0</v>
      </c>
      <c r="F12" s="7">
        <v>19323.156097815005</v>
      </c>
      <c r="G12" s="7">
        <v>2369.655747187713</v>
      </c>
      <c r="H12" s="7">
        <v>6639.644708064108</v>
      </c>
      <c r="I12" s="7">
        <v>4895.86594565247</v>
      </c>
      <c r="J12" s="7">
        <v>531.3204930732759</v>
      </c>
      <c r="K12" s="7">
        <v>88391.01633803318</v>
      </c>
    </row>
    <row r="13" spans="1:11" ht="15.75" thickBot="1">
      <c r="A13" s="6">
        <v>1997</v>
      </c>
      <c r="B13" s="7">
        <v>26827.676983177233</v>
      </c>
      <c r="C13" s="7">
        <v>0</v>
      </c>
      <c r="D13" s="7">
        <v>29837.853940475732</v>
      </c>
      <c r="E13" s="7">
        <v>0</v>
      </c>
      <c r="F13" s="7">
        <v>20396.564314939158</v>
      </c>
      <c r="G13" s="7">
        <v>2451.348642377837</v>
      </c>
      <c r="H13" s="7">
        <v>6691.242424808183</v>
      </c>
      <c r="I13" s="7">
        <v>4708.572713414899</v>
      </c>
      <c r="J13" s="7">
        <v>539.3684197817913</v>
      </c>
      <c r="K13" s="7">
        <v>91452.62743897483</v>
      </c>
    </row>
    <row r="14" spans="1:11" ht="15.75" thickBot="1">
      <c r="A14" s="6">
        <v>1998</v>
      </c>
      <c r="B14" s="7">
        <v>27763.32742525049</v>
      </c>
      <c r="C14" s="7">
        <v>0</v>
      </c>
      <c r="D14" s="7">
        <v>29406.796172315288</v>
      </c>
      <c r="E14" s="7">
        <v>0</v>
      </c>
      <c r="F14" s="7">
        <v>19371.28851794982</v>
      </c>
      <c r="G14" s="7">
        <v>2304.5837331346906</v>
      </c>
      <c r="H14" s="7">
        <v>5145.786509396027</v>
      </c>
      <c r="I14" s="7">
        <v>4620.1019004410555</v>
      </c>
      <c r="J14" s="7">
        <v>566.2884690393889</v>
      </c>
      <c r="K14" s="7">
        <v>89178.17272752675</v>
      </c>
    </row>
    <row r="15" spans="1:11" ht="15.75" thickBot="1">
      <c r="A15" s="6">
        <v>1999</v>
      </c>
      <c r="B15" s="7">
        <v>28675.61761537964</v>
      </c>
      <c r="C15" s="7">
        <v>0</v>
      </c>
      <c r="D15" s="7">
        <v>32070.49209254131</v>
      </c>
      <c r="E15" s="7">
        <v>0</v>
      </c>
      <c r="F15" s="7">
        <v>19287.40810404843</v>
      </c>
      <c r="G15" s="7">
        <v>2456.748213707289</v>
      </c>
      <c r="H15" s="7">
        <v>7323.248870735744</v>
      </c>
      <c r="I15" s="7">
        <v>5612.5708727348765</v>
      </c>
      <c r="J15" s="7">
        <v>486.7213351982899</v>
      </c>
      <c r="K15" s="7">
        <v>95912.80710434559</v>
      </c>
    </row>
    <row r="16" spans="1:11" ht="15.75" thickBot="1">
      <c r="A16" s="6">
        <v>2000</v>
      </c>
      <c r="B16" s="7">
        <v>29501.10281110512</v>
      </c>
      <c r="C16" s="7">
        <v>0</v>
      </c>
      <c r="D16" s="7">
        <v>33215.93836340088</v>
      </c>
      <c r="E16" s="7">
        <v>0</v>
      </c>
      <c r="F16" s="7">
        <v>19155.14663062846</v>
      </c>
      <c r="G16" s="7">
        <v>2514.0741796004413</v>
      </c>
      <c r="H16" s="7">
        <v>6552.403007576758</v>
      </c>
      <c r="I16" s="7">
        <v>5206.602447671826</v>
      </c>
      <c r="J16" s="7">
        <v>466.0320333431854</v>
      </c>
      <c r="K16" s="7">
        <v>96611.29947332667</v>
      </c>
    </row>
    <row r="17" spans="1:11" ht="15.75" thickBot="1">
      <c r="A17" s="6">
        <v>2001</v>
      </c>
      <c r="B17" s="7">
        <v>27726.351825554073</v>
      </c>
      <c r="C17" s="7">
        <v>0</v>
      </c>
      <c r="D17" s="7">
        <v>32096.30954648328</v>
      </c>
      <c r="E17" s="7">
        <v>0</v>
      </c>
      <c r="F17" s="7">
        <v>17717.565110255266</v>
      </c>
      <c r="G17" s="7">
        <v>2761.157418216735</v>
      </c>
      <c r="H17" s="7">
        <v>7054.688570565981</v>
      </c>
      <c r="I17" s="7">
        <v>4503.199744802449</v>
      </c>
      <c r="J17" s="7">
        <v>468.7213937815435</v>
      </c>
      <c r="K17" s="7">
        <v>92327.99360965932</v>
      </c>
    </row>
    <row r="18" spans="1:11" ht="15.75" thickBot="1">
      <c r="A18" s="6">
        <v>2002</v>
      </c>
      <c r="B18" s="7">
        <v>28457.290000469104</v>
      </c>
      <c r="C18" s="7">
        <v>0</v>
      </c>
      <c r="D18" s="7">
        <v>32715.396643853433</v>
      </c>
      <c r="E18" s="7">
        <v>0</v>
      </c>
      <c r="F18" s="7">
        <v>16785.814738343983</v>
      </c>
      <c r="G18" s="7">
        <v>2674.986134586593</v>
      </c>
      <c r="H18" s="7">
        <v>7042.696411304708</v>
      </c>
      <c r="I18" s="7">
        <v>4636.570271575547</v>
      </c>
      <c r="J18" s="7">
        <v>447.8942501316392</v>
      </c>
      <c r="K18" s="7">
        <v>92760.648450265</v>
      </c>
    </row>
    <row r="19" spans="1:11" ht="15.75" thickBot="1">
      <c r="A19" s="6">
        <v>2003</v>
      </c>
      <c r="B19" s="7">
        <v>29720.105957045416</v>
      </c>
      <c r="C19" s="7">
        <v>0</v>
      </c>
      <c r="D19" s="7">
        <v>32881.93062456659</v>
      </c>
      <c r="E19" s="7">
        <v>0</v>
      </c>
      <c r="F19" s="7">
        <v>16594.25845698114</v>
      </c>
      <c r="G19" s="7">
        <v>2859.5023227386473</v>
      </c>
      <c r="H19" s="7">
        <v>6797.819835277382</v>
      </c>
      <c r="I19" s="7">
        <v>4232.58201238512</v>
      </c>
      <c r="J19" s="7">
        <v>452.81420032494816</v>
      </c>
      <c r="K19" s="7">
        <v>93539.01340931925</v>
      </c>
    </row>
    <row r="20" spans="1:11" ht="15.75" thickBot="1">
      <c r="A20" s="6">
        <v>2004</v>
      </c>
      <c r="B20" s="7">
        <v>30302.509789143387</v>
      </c>
      <c r="C20" s="7">
        <v>0</v>
      </c>
      <c r="D20" s="7">
        <v>33893.62201542119</v>
      </c>
      <c r="E20" s="7">
        <v>0</v>
      </c>
      <c r="F20" s="7">
        <v>16849.176467551362</v>
      </c>
      <c r="G20" s="7">
        <v>2950.975266368323</v>
      </c>
      <c r="H20" s="7">
        <v>7679.366711906865</v>
      </c>
      <c r="I20" s="7">
        <v>4724.848185107309</v>
      </c>
      <c r="J20" s="7">
        <v>482.97341341877615</v>
      </c>
      <c r="K20" s="7">
        <v>96883.47184891722</v>
      </c>
    </row>
    <row r="21" spans="1:11" ht="15.75" thickBot="1">
      <c r="A21" s="6">
        <v>2005</v>
      </c>
      <c r="B21" s="7">
        <v>30907.604397657153</v>
      </c>
      <c r="C21" s="7">
        <v>0</v>
      </c>
      <c r="D21" s="7">
        <v>33968.77859766675</v>
      </c>
      <c r="E21" s="7">
        <v>0</v>
      </c>
      <c r="F21" s="7">
        <v>17051.42106817949</v>
      </c>
      <c r="G21" s="7">
        <v>3153.5856031318863</v>
      </c>
      <c r="H21" s="7">
        <v>7371.028598948116</v>
      </c>
      <c r="I21" s="7">
        <v>5040.145839327886</v>
      </c>
      <c r="J21" s="7">
        <v>484.380386436991</v>
      </c>
      <c r="K21" s="7">
        <v>97976.94449134827</v>
      </c>
    </row>
    <row r="22" spans="1:11" ht="15.75" thickBot="1">
      <c r="A22" s="6">
        <v>2006</v>
      </c>
      <c r="B22" s="7">
        <v>32127.629072885884</v>
      </c>
      <c r="C22" s="7">
        <v>0</v>
      </c>
      <c r="D22" s="7">
        <v>34827.988374275985</v>
      </c>
      <c r="E22" s="7">
        <v>0</v>
      </c>
      <c r="F22" s="7">
        <v>17128.33126517007</v>
      </c>
      <c r="G22" s="7">
        <v>3335.3052404853465</v>
      </c>
      <c r="H22" s="7">
        <v>7603.766771269431</v>
      </c>
      <c r="I22" s="7">
        <v>5146.8024123040905</v>
      </c>
      <c r="J22" s="7">
        <v>482.82767180469654</v>
      </c>
      <c r="K22" s="7">
        <v>100652.65080819551</v>
      </c>
    </row>
    <row r="23" spans="1:11" ht="15.75" thickBot="1">
      <c r="A23" s="6">
        <v>2007</v>
      </c>
      <c r="B23" s="7">
        <v>31851.88435754456</v>
      </c>
      <c r="C23" s="7">
        <v>0</v>
      </c>
      <c r="D23" s="7">
        <v>36300.015777808374</v>
      </c>
      <c r="E23" s="7">
        <v>0</v>
      </c>
      <c r="F23" s="7">
        <v>16751.925635028314</v>
      </c>
      <c r="G23" s="7">
        <v>3679.90987534497</v>
      </c>
      <c r="H23" s="7">
        <v>9272.243742335004</v>
      </c>
      <c r="I23" s="7">
        <v>5367.711133178792</v>
      </c>
      <c r="J23" s="7">
        <v>488.13919335731913</v>
      </c>
      <c r="K23" s="7">
        <v>103711.82971459733</v>
      </c>
    </row>
    <row r="24" spans="1:11" ht="15.75" thickBot="1">
      <c r="A24" s="6">
        <v>2008</v>
      </c>
      <c r="B24" s="7">
        <v>32264.979892233772</v>
      </c>
      <c r="C24" s="7">
        <v>0</v>
      </c>
      <c r="D24" s="7">
        <v>36286.19166893478</v>
      </c>
      <c r="E24" s="7">
        <v>0</v>
      </c>
      <c r="F24" s="7">
        <v>17054.430974122613</v>
      </c>
      <c r="G24" s="7">
        <v>3697.905069235797</v>
      </c>
      <c r="H24" s="7">
        <v>7939.5238577910695</v>
      </c>
      <c r="I24" s="7">
        <v>5737.730966165056</v>
      </c>
      <c r="J24" s="7">
        <v>500.4135658566653</v>
      </c>
      <c r="K24" s="7">
        <v>103481.17599433975</v>
      </c>
    </row>
    <row r="25" spans="1:11" ht="15.75" thickBot="1">
      <c r="A25" s="6">
        <v>2009</v>
      </c>
      <c r="B25" s="7">
        <v>32520.032528587828</v>
      </c>
      <c r="C25" s="7">
        <v>0</v>
      </c>
      <c r="D25" s="7">
        <v>35210.70379648715</v>
      </c>
      <c r="E25" s="7">
        <v>0</v>
      </c>
      <c r="F25" s="7">
        <v>15727.410585747384</v>
      </c>
      <c r="G25" s="7">
        <v>3792.6358830559657</v>
      </c>
      <c r="H25" s="7">
        <v>7919.092260349018</v>
      </c>
      <c r="I25" s="7">
        <v>5895.9183352141645</v>
      </c>
      <c r="J25" s="7">
        <v>505.92182021904773</v>
      </c>
      <c r="K25" s="7">
        <v>101571.71520966056</v>
      </c>
    </row>
    <row r="26" spans="1:11" ht="15.75" thickBot="1">
      <c r="A26" s="6">
        <v>2010</v>
      </c>
      <c r="B26" s="7">
        <v>32152.997078552882</v>
      </c>
      <c r="C26" s="7">
        <v>0</v>
      </c>
      <c r="D26" s="7">
        <v>35020.09766860958</v>
      </c>
      <c r="E26" s="7">
        <v>0</v>
      </c>
      <c r="F26" s="7">
        <v>15641.792993265733</v>
      </c>
      <c r="G26" s="7">
        <v>3841.2457157391113</v>
      </c>
      <c r="H26" s="7">
        <v>7873.085780233255</v>
      </c>
      <c r="I26" s="7">
        <v>5545.4078208300425</v>
      </c>
      <c r="J26" s="7">
        <v>504.5966464267523</v>
      </c>
      <c r="K26" s="7">
        <v>100579.22370365736</v>
      </c>
    </row>
    <row r="27" spans="1:11" ht="15.75" thickBot="1">
      <c r="A27" s="6">
        <v>2011</v>
      </c>
      <c r="B27" s="7">
        <v>32359.945812909707</v>
      </c>
      <c r="C27" s="7">
        <v>0</v>
      </c>
      <c r="D27" s="7">
        <v>35333.73387851206</v>
      </c>
      <c r="E27" s="7">
        <v>0</v>
      </c>
      <c r="F27" s="7">
        <v>15733.635427574309</v>
      </c>
      <c r="G27" s="7">
        <v>3991.3207793680003</v>
      </c>
      <c r="H27" s="7">
        <v>7879.694383834707</v>
      </c>
      <c r="I27" s="7">
        <v>5714.279296894346</v>
      </c>
      <c r="J27" s="7">
        <v>493.22871592453953</v>
      </c>
      <c r="K27" s="7">
        <v>101505.83829501766</v>
      </c>
    </row>
    <row r="28" spans="1:11" ht="15.75" thickBot="1">
      <c r="A28" s="6">
        <v>2012</v>
      </c>
      <c r="B28" s="7">
        <v>32653.619233143778</v>
      </c>
      <c r="C28" s="7">
        <v>0</v>
      </c>
      <c r="D28" s="7">
        <v>36004.66305947545</v>
      </c>
      <c r="E28" s="7">
        <v>0</v>
      </c>
      <c r="F28" s="7">
        <v>15780.766522870832</v>
      </c>
      <c r="G28" s="7">
        <v>3827.3973625046065</v>
      </c>
      <c r="H28" s="7">
        <v>8680.004997375623</v>
      </c>
      <c r="I28" s="7">
        <v>5895.985183218014</v>
      </c>
      <c r="J28" s="7">
        <v>485.58772863640763</v>
      </c>
      <c r="K28" s="7">
        <v>103328.02408722472</v>
      </c>
    </row>
    <row r="29" spans="1:11" ht="15.75" thickBot="1">
      <c r="A29" s="6">
        <v>2013</v>
      </c>
      <c r="B29" s="7">
        <v>32493.39425594842</v>
      </c>
      <c r="C29" s="7">
        <v>0</v>
      </c>
      <c r="D29" s="7">
        <v>36594.92374512357</v>
      </c>
      <c r="E29" s="7">
        <v>0</v>
      </c>
      <c r="F29" s="7">
        <v>15690.834176519027</v>
      </c>
      <c r="G29" s="7">
        <v>3442.6890623495283</v>
      </c>
      <c r="H29" s="7">
        <v>9079.72200505817</v>
      </c>
      <c r="I29" s="7">
        <v>5915.021877082296</v>
      </c>
      <c r="J29" s="7">
        <v>472.49526092358906</v>
      </c>
      <c r="K29" s="7">
        <v>103689.0803830046</v>
      </c>
    </row>
    <row r="30" spans="1:11" ht="15.75" thickBot="1">
      <c r="A30" s="6">
        <v>2014</v>
      </c>
      <c r="B30" s="7">
        <v>31826.217849631164</v>
      </c>
      <c r="C30" s="7">
        <v>0</v>
      </c>
      <c r="D30" s="7">
        <v>36436.67859124354</v>
      </c>
      <c r="E30" s="7">
        <v>0</v>
      </c>
      <c r="F30" s="7">
        <v>16580.74787747841</v>
      </c>
      <c r="G30" s="7">
        <v>3703.844024557696</v>
      </c>
      <c r="H30" s="7">
        <v>9045.47805397252</v>
      </c>
      <c r="I30" s="7">
        <v>5730.395202193549</v>
      </c>
      <c r="J30" s="7">
        <v>451.4708360048632</v>
      </c>
      <c r="K30" s="7">
        <v>103774.83243508176</v>
      </c>
    </row>
    <row r="31" spans="1:11" ht="15.75" thickBot="1">
      <c r="A31" s="6">
        <v>2015</v>
      </c>
      <c r="B31" s="7">
        <v>31704.799468503435</v>
      </c>
      <c r="C31" s="7">
        <v>227.15629965511778</v>
      </c>
      <c r="D31" s="7">
        <v>36516.88676837104</v>
      </c>
      <c r="E31" s="7">
        <v>31.10385557248597</v>
      </c>
      <c r="F31" s="7">
        <v>16291.940442458375</v>
      </c>
      <c r="G31" s="7">
        <v>4863.746642890419</v>
      </c>
      <c r="H31" s="7">
        <v>8764.816495548552</v>
      </c>
      <c r="I31" s="7">
        <v>5979.875638984289</v>
      </c>
      <c r="J31" s="7">
        <v>426.2919087961532</v>
      </c>
      <c r="K31" s="7">
        <v>104548.35736555226</v>
      </c>
    </row>
    <row r="32" spans="1:11" ht="15.75" thickBot="1">
      <c r="A32" s="6">
        <v>2016</v>
      </c>
      <c r="B32" s="7">
        <v>31709.162664583582</v>
      </c>
      <c r="C32" s="7">
        <v>369.2361107083962</v>
      </c>
      <c r="D32" s="7">
        <v>36320.713626839315</v>
      </c>
      <c r="E32" s="7">
        <v>59.921507521234325</v>
      </c>
      <c r="F32" s="7">
        <v>15664.1445554537</v>
      </c>
      <c r="G32" s="7">
        <v>4625.919149234993</v>
      </c>
      <c r="H32" s="7">
        <v>9204.521960792912</v>
      </c>
      <c r="I32" s="7">
        <v>6039.630681045759</v>
      </c>
      <c r="J32" s="7">
        <v>426.2919087961532</v>
      </c>
      <c r="K32" s="7">
        <v>103990.3845467464</v>
      </c>
    </row>
    <row r="33" spans="1:11" ht="15.75" thickBot="1">
      <c r="A33" s="6">
        <v>2017</v>
      </c>
      <c r="B33" s="7">
        <v>32283.493736942386</v>
      </c>
      <c r="C33" s="7">
        <v>477.36519832800764</v>
      </c>
      <c r="D33" s="7">
        <v>36767.2439551669</v>
      </c>
      <c r="E33" s="7">
        <v>99.09492597646062</v>
      </c>
      <c r="F33" s="7">
        <v>15630.07547995051</v>
      </c>
      <c r="G33" s="7">
        <v>4597.2088065974685</v>
      </c>
      <c r="H33" s="7">
        <v>9099.937606798747</v>
      </c>
      <c r="I33" s="7">
        <v>6093.003964854081</v>
      </c>
      <c r="J33" s="7">
        <v>426.2919087961532</v>
      </c>
      <c r="K33" s="7">
        <v>104897.25545910625</v>
      </c>
    </row>
    <row r="34" spans="1:11" ht="15.75" thickBot="1">
      <c r="A34" s="6">
        <v>2018</v>
      </c>
      <c r="B34" s="7">
        <v>32889.58956857958</v>
      </c>
      <c r="C34" s="7">
        <v>580.0197704730326</v>
      </c>
      <c r="D34" s="7">
        <v>37258.808220697225</v>
      </c>
      <c r="E34" s="7">
        <v>141.66185373391</v>
      </c>
      <c r="F34" s="7">
        <v>15668.794706850511</v>
      </c>
      <c r="G34" s="7">
        <v>4600.584747391095</v>
      </c>
      <c r="H34" s="7">
        <v>9081.438306372984</v>
      </c>
      <c r="I34" s="7">
        <v>6137.5955954246065</v>
      </c>
      <c r="J34" s="7">
        <v>426.2919087961532</v>
      </c>
      <c r="K34" s="7">
        <v>106063.10305411213</v>
      </c>
    </row>
    <row r="35" spans="1:11" ht="15.75" thickBot="1">
      <c r="A35" s="6">
        <v>2019</v>
      </c>
      <c r="B35" s="7">
        <v>33458.51570412962</v>
      </c>
      <c r="C35" s="7">
        <v>700.7930086635287</v>
      </c>
      <c r="D35" s="7">
        <v>37834.6716648914</v>
      </c>
      <c r="E35" s="7">
        <v>200.60492289915504</v>
      </c>
      <c r="F35" s="7">
        <v>15659.949946975481</v>
      </c>
      <c r="G35" s="7">
        <v>4599.780066174048</v>
      </c>
      <c r="H35" s="7">
        <v>9107.778127381644</v>
      </c>
      <c r="I35" s="7">
        <v>6181.468702065963</v>
      </c>
      <c r="J35" s="7">
        <v>426.2919087961532</v>
      </c>
      <c r="K35" s="7">
        <v>107268.45612041431</v>
      </c>
    </row>
    <row r="36" spans="1:11" ht="15.75" thickBot="1">
      <c r="A36" s="6">
        <v>2020</v>
      </c>
      <c r="B36" s="7">
        <v>34172.424357932694</v>
      </c>
      <c r="C36" s="7">
        <v>814.358050992615</v>
      </c>
      <c r="D36" s="7">
        <v>38442.39045902962</v>
      </c>
      <c r="E36" s="7">
        <v>253.90382604386733</v>
      </c>
      <c r="F36" s="7">
        <v>15586.342754386384</v>
      </c>
      <c r="G36" s="7">
        <v>4586.880285058972</v>
      </c>
      <c r="H36" s="7">
        <v>9144.572661207903</v>
      </c>
      <c r="I36" s="7">
        <v>6222.073883453299</v>
      </c>
      <c r="J36" s="7">
        <v>426.2919087961532</v>
      </c>
      <c r="K36" s="7">
        <v>108580.97630986501</v>
      </c>
    </row>
    <row r="37" spans="1:11" ht="15.75" thickBot="1">
      <c r="A37" s="6">
        <v>2021</v>
      </c>
      <c r="B37" s="7">
        <v>34921.28435734464</v>
      </c>
      <c r="C37" s="7">
        <v>932.3814934424041</v>
      </c>
      <c r="D37" s="7">
        <v>39084.22206554933</v>
      </c>
      <c r="E37" s="7">
        <v>309.52065493103396</v>
      </c>
      <c r="F37" s="7">
        <v>15619.619051062755</v>
      </c>
      <c r="G37" s="7">
        <v>4593.805944460901</v>
      </c>
      <c r="H37" s="7">
        <v>9192.037150578664</v>
      </c>
      <c r="I37" s="7">
        <v>6255.991599902731</v>
      </c>
      <c r="J37" s="7">
        <v>426.2919087961532</v>
      </c>
      <c r="K37" s="7">
        <v>110093.25207769517</v>
      </c>
    </row>
    <row r="38" spans="1:11" ht="15.75" thickBot="1">
      <c r="A38" s="6">
        <v>2022</v>
      </c>
      <c r="B38" s="7">
        <v>35695.57357755874</v>
      </c>
      <c r="C38" s="7">
        <v>1053.5847431071595</v>
      </c>
      <c r="D38" s="7">
        <v>39710.740045471655</v>
      </c>
      <c r="E38" s="7">
        <v>365.6107610876866</v>
      </c>
      <c r="F38" s="7">
        <v>15645.061559058757</v>
      </c>
      <c r="G38" s="7">
        <v>4585.8513928634875</v>
      </c>
      <c r="H38" s="7">
        <v>9238.178071098655</v>
      </c>
      <c r="I38" s="7">
        <v>6290.272191183906</v>
      </c>
      <c r="J38" s="7">
        <v>426.2919087961532</v>
      </c>
      <c r="K38" s="7">
        <v>111591.96874603134</v>
      </c>
    </row>
    <row r="39" spans="1:11" ht="15.75" thickBot="1">
      <c r="A39" s="6">
        <v>2023</v>
      </c>
      <c r="B39" s="7">
        <v>36492.235019613276</v>
      </c>
      <c r="C39" s="7">
        <v>1182.8910310789454</v>
      </c>
      <c r="D39" s="7">
        <v>40215.08576235645</v>
      </c>
      <c r="E39" s="7">
        <v>425.7394566645252</v>
      </c>
      <c r="F39" s="7">
        <v>15779.27547206206</v>
      </c>
      <c r="G39" s="7">
        <v>4597.758765875253</v>
      </c>
      <c r="H39" s="7">
        <v>9290.561497650278</v>
      </c>
      <c r="I39" s="7">
        <v>6332.65403591861</v>
      </c>
      <c r="J39" s="7">
        <v>426.2919087961532</v>
      </c>
      <c r="K39" s="7">
        <v>113133.86246227207</v>
      </c>
    </row>
    <row r="40" spans="1:11" ht="15.75" thickBot="1">
      <c r="A40" s="6">
        <v>2024</v>
      </c>
      <c r="B40" s="7">
        <v>37229.89425877799</v>
      </c>
      <c r="C40" s="7">
        <v>1308.5905758863353</v>
      </c>
      <c r="D40" s="7">
        <v>40605.395187511676</v>
      </c>
      <c r="E40" s="7">
        <v>479.9059010874989</v>
      </c>
      <c r="F40" s="7">
        <v>15831.635496672276</v>
      </c>
      <c r="G40" s="7">
        <v>4591.201943030717</v>
      </c>
      <c r="H40" s="7">
        <v>9328.991386402808</v>
      </c>
      <c r="I40" s="7">
        <v>6375.73931612438</v>
      </c>
      <c r="J40" s="7">
        <v>426.2919087961532</v>
      </c>
      <c r="K40" s="7">
        <v>114389.14949731599</v>
      </c>
    </row>
    <row r="41" spans="1:11" ht="15.75" thickBot="1">
      <c r="A41" s="6">
        <v>2025</v>
      </c>
      <c r="B41" s="7">
        <v>37908.90796389797</v>
      </c>
      <c r="C41" s="7">
        <v>1423.292456610421</v>
      </c>
      <c r="D41" s="7">
        <v>40711.413204742785</v>
      </c>
      <c r="E41" s="7">
        <v>527.691383754856</v>
      </c>
      <c r="F41" s="7">
        <v>15690.027883612549</v>
      </c>
      <c r="G41" s="7">
        <v>4523.916872181422</v>
      </c>
      <c r="H41" s="7">
        <v>9343.100263479562</v>
      </c>
      <c r="I41" s="7">
        <v>6509.40126766645</v>
      </c>
      <c r="J41" s="7">
        <v>426.2919087961532</v>
      </c>
      <c r="K41" s="7">
        <v>115113.05936437688</v>
      </c>
    </row>
    <row r="42" spans="1:11" ht="15.75" thickBot="1">
      <c r="A42" s="6">
        <v>2026</v>
      </c>
      <c r="B42" s="7">
        <v>38620.60449148925</v>
      </c>
      <c r="C42" s="7">
        <v>1532.9646345840267</v>
      </c>
      <c r="D42" s="7">
        <v>40984.55411325805</v>
      </c>
      <c r="E42" s="7">
        <v>581.4163102026148</v>
      </c>
      <c r="F42" s="7">
        <v>15735.935054775271</v>
      </c>
      <c r="G42" s="7">
        <v>4511.436249552841</v>
      </c>
      <c r="H42" s="7">
        <v>9383.83904922707</v>
      </c>
      <c r="I42" s="7">
        <v>6552.227619260328</v>
      </c>
      <c r="J42" s="7">
        <v>426.2919087961532</v>
      </c>
      <c r="K42" s="7">
        <v>116214.88848635896</v>
      </c>
    </row>
    <row r="43" spans="1:11" ht="15.75" thickBot="1">
      <c r="A43" s="6">
        <v>2027</v>
      </c>
      <c r="B43" s="7">
        <v>39309.49734286889</v>
      </c>
      <c r="C43" s="7">
        <v>1642.178836667529</v>
      </c>
      <c r="D43" s="7">
        <v>41195.423448980124</v>
      </c>
      <c r="E43" s="7">
        <v>626.4463142877356</v>
      </c>
      <c r="F43" s="7">
        <v>15805.38433773744</v>
      </c>
      <c r="G43" s="7">
        <v>4504.963994465009</v>
      </c>
      <c r="H43" s="7">
        <v>9428.772690863432</v>
      </c>
      <c r="I43" s="7">
        <v>6592.414014598974</v>
      </c>
      <c r="J43" s="7">
        <v>426.2919087961532</v>
      </c>
      <c r="K43" s="7">
        <v>117262.74773831003</v>
      </c>
    </row>
    <row r="44" spans="1:11" ht="15.75" thickBot="1">
      <c r="A44" s="6">
        <v>2028</v>
      </c>
      <c r="B44" s="7">
        <v>39981.803318411556</v>
      </c>
      <c r="C44" s="7">
        <v>1751.9924258903607</v>
      </c>
      <c r="D44" s="7">
        <v>41341.79122977144</v>
      </c>
      <c r="E44" s="7">
        <v>670.2172615803495</v>
      </c>
      <c r="F44" s="7">
        <v>15881.959878655281</v>
      </c>
      <c r="G44" s="7">
        <v>4498.72340650644</v>
      </c>
      <c r="H44" s="7">
        <v>9476.249817186123</v>
      </c>
      <c r="I44" s="7">
        <v>6634.007064781504</v>
      </c>
      <c r="J44" s="7">
        <v>426.2919087961532</v>
      </c>
      <c r="K44" s="7">
        <v>118240.82662410848</v>
      </c>
    </row>
    <row r="45" spans="1:11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3.5" customHeight="1">
      <c r="A46" s="32" t="s">
        <v>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5" customHeight="1">
      <c r="A47" s="32" t="s">
        <v>24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ht="13.5" customHeight="1">
      <c r="A48" s="4"/>
    </row>
    <row r="49" spans="1:11" ht="15.75">
      <c r="A49" s="30" t="s">
        <v>25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5">
      <c r="A50" s="8" t="s">
        <v>26</v>
      </c>
      <c r="B50" s="13">
        <f>EXP((LN(B16/B6)/10))-1</f>
        <v>0.019673275060594797</v>
      </c>
      <c r="C50" s="14" t="s">
        <v>67</v>
      </c>
      <c r="D50" s="13">
        <f>EXP((LN(D16/D6)/10))-1</f>
        <v>0.02924350179528412</v>
      </c>
      <c r="E50" s="14" t="s">
        <v>67</v>
      </c>
      <c r="F50" s="13">
        <f aca="true" t="shared" si="0" ref="F50:K50">EXP((LN(F16/F6)/10))-1</f>
        <v>0.0007796398079282785</v>
      </c>
      <c r="G50" s="13">
        <f t="shared" si="0"/>
        <v>-0.015982824071995694</v>
      </c>
      <c r="H50" s="13">
        <f t="shared" si="0"/>
        <v>-0.014676270279058268</v>
      </c>
      <c r="I50" s="13">
        <f t="shared" si="0"/>
        <v>0.0086888500819291</v>
      </c>
      <c r="J50" s="13">
        <f t="shared" si="0"/>
        <v>-0.004404858907351539</v>
      </c>
      <c r="K50" s="13">
        <f t="shared" si="0"/>
        <v>0.014091560802324876</v>
      </c>
    </row>
    <row r="51" spans="1:11" ht="15">
      <c r="A51" s="8" t="s">
        <v>27</v>
      </c>
      <c r="B51" s="13">
        <f>EXP((LN(B31/B16)/15))-1</f>
        <v>0.004814246501289032</v>
      </c>
      <c r="C51" s="14" t="s">
        <v>67</v>
      </c>
      <c r="D51" s="13">
        <f>EXP((LN(D31/D16)/15))-1</f>
        <v>0.006336321612792517</v>
      </c>
      <c r="E51" s="14" t="s">
        <v>67</v>
      </c>
      <c r="F51" s="13">
        <f aca="true" t="shared" si="1" ref="F51:K51">EXP((LN(F31/F16)/15))-1</f>
        <v>-0.01073535359548583</v>
      </c>
      <c r="G51" s="13">
        <f t="shared" si="1"/>
        <v>0.04497569758829445</v>
      </c>
      <c r="H51" s="13">
        <f t="shared" si="1"/>
        <v>0.019583538728790373</v>
      </c>
      <c r="I51" s="13">
        <f t="shared" si="1"/>
        <v>0.009274224891407723</v>
      </c>
      <c r="J51" s="13">
        <f t="shared" si="1"/>
        <v>-0.00592438317538857</v>
      </c>
      <c r="K51" s="13">
        <f t="shared" si="1"/>
        <v>0.00527747762427877</v>
      </c>
    </row>
    <row r="52" spans="1:11" ht="15">
      <c r="A52" s="8" t="s">
        <v>28</v>
      </c>
      <c r="B52" s="13">
        <f aca="true" t="shared" si="2" ref="B52:K52">EXP((LN(B36/B31)/5))-1</f>
        <v>0.015103104637310238</v>
      </c>
      <c r="C52" s="13">
        <f t="shared" si="2"/>
        <v>0.29091641065559615</v>
      </c>
      <c r="D52" s="13">
        <f t="shared" si="2"/>
        <v>0.010330184554290911</v>
      </c>
      <c r="E52" s="13">
        <f t="shared" si="2"/>
        <v>0.5218470392607029</v>
      </c>
      <c r="F52" s="13">
        <f t="shared" si="2"/>
        <v>-0.008816002688189606</v>
      </c>
      <c r="G52" s="13">
        <f t="shared" si="2"/>
        <v>-0.011653355202334015</v>
      </c>
      <c r="H52" s="13">
        <f t="shared" si="2"/>
        <v>0.008519076432927042</v>
      </c>
      <c r="I52" s="13">
        <f t="shared" si="2"/>
        <v>0.007972311249239583</v>
      </c>
      <c r="J52" s="13">
        <f t="shared" si="2"/>
        <v>0</v>
      </c>
      <c r="K52" s="13">
        <f t="shared" si="2"/>
        <v>0.007598020731830024</v>
      </c>
    </row>
    <row r="53" spans="1:11" ht="15">
      <c r="A53" s="8" t="s">
        <v>66</v>
      </c>
      <c r="B53" s="13">
        <f aca="true" t="shared" si="3" ref="B53:K53">EXP((LN(B44/B31)/13))-1</f>
        <v>0.018002930723234556</v>
      </c>
      <c r="C53" s="13">
        <f t="shared" si="3"/>
        <v>0.17016398146074296</v>
      </c>
      <c r="D53" s="13">
        <f t="shared" si="3"/>
        <v>0.009591792084874262</v>
      </c>
      <c r="E53" s="13">
        <f t="shared" si="3"/>
        <v>0.26639543720237224</v>
      </c>
      <c r="F53" s="13">
        <f t="shared" si="3"/>
        <v>-0.0019585923647289505</v>
      </c>
      <c r="G53" s="13">
        <f t="shared" si="3"/>
        <v>-0.005983212403808391</v>
      </c>
      <c r="H53" s="13">
        <f t="shared" si="3"/>
        <v>0.006021368841753194</v>
      </c>
      <c r="I53" s="13">
        <f t="shared" si="3"/>
        <v>0.008017293429729344</v>
      </c>
      <c r="J53" s="13">
        <f t="shared" si="3"/>
        <v>0</v>
      </c>
      <c r="K53" s="13">
        <f t="shared" si="3"/>
        <v>0.009512166097258135</v>
      </c>
    </row>
    <row r="54" ht="13.5" customHeight="1">
      <c r="A54" s="4"/>
    </row>
  </sheetData>
  <sheetProtection/>
  <mergeCells count="7">
    <mergeCell ref="A49:K49"/>
    <mergeCell ref="A1:K1"/>
    <mergeCell ref="A2:K2"/>
    <mergeCell ref="A3:K3"/>
    <mergeCell ref="A45:K45"/>
    <mergeCell ref="A46:K46"/>
    <mergeCell ref="A47:K47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29">
      <selection activeCell="A52" sqref="A52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</row>
    <row r="2" spans="1:11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9" ht="15.7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</row>
    <row r="4" ht="13.5" customHeight="1" thickBot="1">
      <c r="A4" s="4"/>
    </row>
    <row r="5" spans="1:9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32</v>
      </c>
    </row>
    <row r="6" spans="1:9" ht="15.75" thickBot="1">
      <c r="A6" s="6">
        <v>1990</v>
      </c>
      <c r="B6" s="7">
        <v>24278.83715499999</v>
      </c>
      <c r="C6" s="7">
        <v>24485.904479915265</v>
      </c>
      <c r="D6" s="7">
        <v>17050.319867895912</v>
      </c>
      <c r="E6" s="7">
        <v>1780.5024</v>
      </c>
      <c r="F6" s="7">
        <v>7596.458680975729</v>
      </c>
      <c r="G6" s="7">
        <v>4390.254396992856</v>
      </c>
      <c r="H6" s="7">
        <v>487.0663040000001</v>
      </c>
      <c r="I6" s="7">
        <v>80069.34328477975</v>
      </c>
    </row>
    <row r="7" spans="1:9" ht="15.75" thickBot="1">
      <c r="A7" s="6">
        <v>1991</v>
      </c>
      <c r="B7" s="7">
        <v>24652.214244</v>
      </c>
      <c r="C7" s="7">
        <v>24729.60490585365</v>
      </c>
      <c r="D7" s="7">
        <v>16684.807182034565</v>
      </c>
      <c r="E7" s="7">
        <v>1775.4809119182528</v>
      </c>
      <c r="F7" s="7">
        <v>6673.498451963172</v>
      </c>
      <c r="G7" s="7">
        <v>4493.838274577364</v>
      </c>
      <c r="H7" s="7">
        <v>494.778507</v>
      </c>
      <c r="I7" s="7">
        <v>79504.22247734701</v>
      </c>
    </row>
    <row r="8" spans="1:9" ht="15.75" thickBot="1">
      <c r="A8" s="6">
        <v>1992</v>
      </c>
      <c r="B8" s="7">
        <v>24497.613999999998</v>
      </c>
      <c r="C8" s="7">
        <v>25840.48073742888</v>
      </c>
      <c r="D8" s="7">
        <v>16689.695741576936</v>
      </c>
      <c r="E8" s="7">
        <v>1798.1767037959123</v>
      </c>
      <c r="F8" s="7">
        <v>6585.786377000095</v>
      </c>
      <c r="G8" s="7">
        <v>4507.618402133074</v>
      </c>
      <c r="H8" s="7">
        <v>478.0278897529365</v>
      </c>
      <c r="I8" s="7">
        <v>80397.39985168783</v>
      </c>
    </row>
    <row r="9" spans="1:9" ht="15.75" thickBot="1">
      <c r="A9" s="6">
        <v>1993</v>
      </c>
      <c r="B9" s="7">
        <v>24961.061999999994</v>
      </c>
      <c r="C9" s="7">
        <v>26232.25872161085</v>
      </c>
      <c r="D9" s="7">
        <v>16078.871899677351</v>
      </c>
      <c r="E9" s="7">
        <v>1722.5376325727316</v>
      </c>
      <c r="F9" s="7">
        <v>6640.194423386938</v>
      </c>
      <c r="G9" s="7">
        <v>4601.062748589744</v>
      </c>
      <c r="H9" s="7">
        <v>485.7650720842718</v>
      </c>
      <c r="I9" s="7">
        <v>80721.75249792187</v>
      </c>
    </row>
    <row r="10" spans="1:9" ht="15.75" thickBot="1">
      <c r="A10" s="6">
        <v>1994</v>
      </c>
      <c r="B10" s="7">
        <v>25179.175</v>
      </c>
      <c r="C10" s="7">
        <v>26345.41351802072</v>
      </c>
      <c r="D10" s="7">
        <v>15940.35799161361</v>
      </c>
      <c r="E10" s="7">
        <v>1483.0824124462588</v>
      </c>
      <c r="F10" s="7">
        <v>6511.802270141524</v>
      </c>
      <c r="G10" s="7">
        <v>4513.329191304748</v>
      </c>
      <c r="H10" s="7">
        <v>485.4918998680921</v>
      </c>
      <c r="I10" s="7">
        <v>80458.65228339496</v>
      </c>
    </row>
    <row r="11" spans="1:9" ht="15.75" thickBot="1">
      <c r="A11" s="6">
        <v>1995</v>
      </c>
      <c r="B11" s="7">
        <v>25242.801999999996</v>
      </c>
      <c r="C11" s="7">
        <v>27033.65464054241</v>
      </c>
      <c r="D11" s="7">
        <v>16941.301713535217</v>
      </c>
      <c r="E11" s="7">
        <v>1268.387994147161</v>
      </c>
      <c r="F11" s="7">
        <v>5791.716499845365</v>
      </c>
      <c r="G11" s="7">
        <v>4630.250005217433</v>
      </c>
      <c r="H11" s="7">
        <v>504.8661630124066</v>
      </c>
      <c r="I11" s="7">
        <v>81412.97901629999</v>
      </c>
    </row>
    <row r="12" spans="1:9" ht="15.75" thickBot="1">
      <c r="A12" s="6">
        <v>1996</v>
      </c>
      <c r="B12" s="7">
        <v>26339.27299999999</v>
      </c>
      <c r="C12" s="7">
        <v>27844.1358808243</v>
      </c>
      <c r="D12" s="7">
        <v>15939.898097815005</v>
      </c>
      <c r="E12" s="7">
        <v>1303.91832531932</v>
      </c>
      <c r="F12" s="7">
        <v>6639.644708064108</v>
      </c>
      <c r="G12" s="7">
        <v>4748.183662597037</v>
      </c>
      <c r="H12" s="7">
        <v>531.3204930732759</v>
      </c>
      <c r="I12" s="7">
        <v>83346.37416769305</v>
      </c>
    </row>
    <row r="13" spans="1:9" ht="15.75" thickBot="1">
      <c r="A13" s="6">
        <v>1997</v>
      </c>
      <c r="B13" s="7">
        <v>26827.617999999988</v>
      </c>
      <c r="C13" s="7">
        <v>29401.822022548466</v>
      </c>
      <c r="D13" s="7">
        <v>16953.96031493916</v>
      </c>
      <c r="E13" s="7">
        <v>1345.4343583667544</v>
      </c>
      <c r="F13" s="7">
        <v>6691.242424808183</v>
      </c>
      <c r="G13" s="7">
        <v>4567.219723453164</v>
      </c>
      <c r="H13" s="7">
        <v>539.3684197817913</v>
      </c>
      <c r="I13" s="7">
        <v>86326.66526389749</v>
      </c>
    </row>
    <row r="14" spans="1:9" ht="15.75" thickBot="1">
      <c r="A14" s="6">
        <v>1998</v>
      </c>
      <c r="B14" s="7">
        <v>27763.18583600001</v>
      </c>
      <c r="C14" s="7">
        <v>28975.46210646443</v>
      </c>
      <c r="D14" s="7">
        <v>16322.77551794982</v>
      </c>
      <c r="E14" s="7">
        <v>1151.9388988452665</v>
      </c>
      <c r="F14" s="7">
        <v>5145.786509396027</v>
      </c>
      <c r="G14" s="7">
        <v>4479.911218677348</v>
      </c>
      <c r="H14" s="7">
        <v>566.2884690393889</v>
      </c>
      <c r="I14" s="7">
        <v>84405.34855637228</v>
      </c>
    </row>
    <row r="15" spans="1:9" ht="15.75" thickBot="1">
      <c r="A15" s="6">
        <v>1999</v>
      </c>
      <c r="B15" s="7">
        <v>28675.15314000002</v>
      </c>
      <c r="C15" s="7">
        <v>31641.758007269702</v>
      </c>
      <c r="D15" s="7">
        <v>16247.731104048431</v>
      </c>
      <c r="E15" s="7">
        <v>1321.374041510569</v>
      </c>
      <c r="F15" s="7">
        <v>7323.248870735744</v>
      </c>
      <c r="G15" s="7">
        <v>5469.848872734877</v>
      </c>
      <c r="H15" s="7">
        <v>486.7213351982899</v>
      </c>
      <c r="I15" s="7">
        <v>91165.83537149764</v>
      </c>
    </row>
    <row r="16" spans="1:9" ht="15.75" thickBot="1">
      <c r="A16" s="6">
        <v>2000</v>
      </c>
      <c r="B16" s="7">
        <v>29500.01975600001</v>
      </c>
      <c r="C16" s="7">
        <v>32794.246685829894</v>
      </c>
      <c r="D16" s="7">
        <v>16702.28963062846</v>
      </c>
      <c r="E16" s="7">
        <v>1342.8730578990612</v>
      </c>
      <c r="F16" s="7">
        <v>6552.403007576758</v>
      </c>
      <c r="G16" s="7">
        <v>5065.238447671826</v>
      </c>
      <c r="H16" s="7">
        <v>466.0320333431854</v>
      </c>
      <c r="I16" s="7">
        <v>92423.1026189492</v>
      </c>
    </row>
    <row r="17" spans="1:9" ht="15.75" thickBot="1">
      <c r="A17" s="6">
        <v>2001</v>
      </c>
      <c r="B17" s="7">
        <v>27724.039200000003</v>
      </c>
      <c r="C17" s="7">
        <v>31874.436395120083</v>
      </c>
      <c r="D17" s="7">
        <v>14978.023110255266</v>
      </c>
      <c r="E17" s="7">
        <v>1378.466418216735</v>
      </c>
      <c r="F17" s="7">
        <v>7054.688570565981</v>
      </c>
      <c r="G17" s="7">
        <v>4489.186744802449</v>
      </c>
      <c r="H17" s="7">
        <v>468.7213937815435</v>
      </c>
      <c r="I17" s="7">
        <v>87967.56183274205</v>
      </c>
    </row>
    <row r="18" spans="1:9" ht="15.75" thickBot="1">
      <c r="A18" s="6">
        <v>2002</v>
      </c>
      <c r="B18" s="7">
        <v>28448.693723999993</v>
      </c>
      <c r="C18" s="7">
        <v>32354.005497645023</v>
      </c>
      <c r="D18" s="7">
        <v>13992.89917994148</v>
      </c>
      <c r="E18" s="7">
        <v>1206.841134586593</v>
      </c>
      <c r="F18" s="7">
        <v>7042.696411304708</v>
      </c>
      <c r="G18" s="7">
        <v>4615.898271575547</v>
      </c>
      <c r="H18" s="7">
        <v>447.8942501316392</v>
      </c>
      <c r="I18" s="7">
        <v>88108.92846918498</v>
      </c>
    </row>
    <row r="19" spans="1:9" ht="15.75" thickBot="1">
      <c r="A19" s="6">
        <v>2003</v>
      </c>
      <c r="B19" s="7">
        <v>29702.238896000003</v>
      </c>
      <c r="C19" s="7">
        <v>32534.55398424521</v>
      </c>
      <c r="D19" s="7">
        <v>13340.023228726179</v>
      </c>
      <c r="E19" s="7">
        <v>1336.1987551386474</v>
      </c>
      <c r="F19" s="7">
        <v>6797.819835277382</v>
      </c>
      <c r="G19" s="7">
        <v>4214.01371478512</v>
      </c>
      <c r="H19" s="7">
        <v>452.81420032494816</v>
      </c>
      <c r="I19" s="7">
        <v>88377.6626144975</v>
      </c>
    </row>
    <row r="20" spans="1:9" ht="15.75" thickBot="1">
      <c r="A20" s="6">
        <v>2004</v>
      </c>
      <c r="B20" s="7">
        <v>30265.81415099999</v>
      </c>
      <c r="C20" s="7">
        <v>33468.893154711026</v>
      </c>
      <c r="D20" s="7">
        <v>13654.726410051873</v>
      </c>
      <c r="E20" s="7">
        <v>1423.3962644443232</v>
      </c>
      <c r="F20" s="7">
        <v>7678.326023906865</v>
      </c>
      <c r="G20" s="7">
        <v>4700.403769683309</v>
      </c>
      <c r="H20" s="7">
        <v>482.97341341877615</v>
      </c>
      <c r="I20" s="7">
        <v>91674.53318721618</v>
      </c>
    </row>
    <row r="21" spans="1:9" ht="15.75" thickBot="1">
      <c r="A21" s="6">
        <v>2005</v>
      </c>
      <c r="B21" s="7">
        <v>30850.85926000001</v>
      </c>
      <c r="C21" s="7">
        <v>33451.6256379525</v>
      </c>
      <c r="D21" s="7">
        <v>13911.363771284883</v>
      </c>
      <c r="E21" s="7">
        <v>1714.0506940271264</v>
      </c>
      <c r="F21" s="7">
        <v>7369.869317828116</v>
      </c>
      <c r="G21" s="7">
        <v>5007.276297290869</v>
      </c>
      <c r="H21" s="7">
        <v>484.380386436991</v>
      </c>
      <c r="I21" s="7">
        <v>92789.42536482049</v>
      </c>
    </row>
    <row r="22" spans="1:9" ht="15.75" thickBot="1">
      <c r="A22" s="6">
        <v>2006</v>
      </c>
      <c r="B22" s="7">
        <v>32044.195924000007</v>
      </c>
      <c r="C22" s="7">
        <v>34278.080500969096</v>
      </c>
      <c r="D22" s="7">
        <v>13853.422098279936</v>
      </c>
      <c r="E22" s="7">
        <v>1925.2175924716341</v>
      </c>
      <c r="F22" s="7">
        <v>7601.734111575876</v>
      </c>
      <c r="G22" s="7">
        <v>5108.23139910446</v>
      </c>
      <c r="H22" s="7">
        <v>482.82767180469654</v>
      </c>
      <c r="I22" s="7">
        <v>95293.70929820572</v>
      </c>
    </row>
    <row r="23" spans="1:9" ht="15.75" thickBot="1">
      <c r="A23" s="6">
        <v>2007</v>
      </c>
      <c r="B23" s="7">
        <v>31727.867954999994</v>
      </c>
      <c r="C23" s="7">
        <v>35713.59212851434</v>
      </c>
      <c r="D23" s="7">
        <v>13474.976471174727</v>
      </c>
      <c r="E23" s="7">
        <v>2245.996811017899</v>
      </c>
      <c r="F23" s="7">
        <v>9270.543642235392</v>
      </c>
      <c r="G23" s="7">
        <v>5328.0464162286335</v>
      </c>
      <c r="H23" s="7">
        <v>488.13919335731913</v>
      </c>
      <c r="I23" s="7">
        <v>98249.1626175283</v>
      </c>
    </row>
    <row r="24" spans="1:9" ht="15.75" thickBot="1">
      <c r="A24" s="6">
        <v>2008</v>
      </c>
      <c r="B24" s="7">
        <v>32087.004915999998</v>
      </c>
      <c r="C24" s="7">
        <v>35663.33676187128</v>
      </c>
      <c r="D24" s="7">
        <v>13281.466987114418</v>
      </c>
      <c r="E24" s="7">
        <v>2313.166004055275</v>
      </c>
      <c r="F24" s="7">
        <v>7935.610792369328</v>
      </c>
      <c r="G24" s="7">
        <v>5696.868658239667</v>
      </c>
      <c r="H24" s="7">
        <v>500.4135658566653</v>
      </c>
      <c r="I24" s="7">
        <v>97477.86768550663</v>
      </c>
    </row>
    <row r="25" spans="1:9" ht="15.75" thickBot="1">
      <c r="A25" s="6">
        <v>2009</v>
      </c>
      <c r="B25" s="7">
        <v>32282.864311000034</v>
      </c>
      <c r="C25" s="7">
        <v>34521.44116026876</v>
      </c>
      <c r="D25" s="7">
        <v>12121.682955256809</v>
      </c>
      <c r="E25" s="7">
        <v>2412.710911622109</v>
      </c>
      <c r="F25" s="7">
        <v>7911.228864672216</v>
      </c>
      <c r="G25" s="7">
        <v>5846.942868020446</v>
      </c>
      <c r="H25" s="7">
        <v>505.92182021904773</v>
      </c>
      <c r="I25" s="7">
        <v>95602.79289105942</v>
      </c>
    </row>
    <row r="26" spans="1:9" ht="15.75" thickBot="1">
      <c r="A26" s="6">
        <v>2010</v>
      </c>
      <c r="B26" s="7">
        <v>31834.96697899999</v>
      </c>
      <c r="C26" s="7">
        <v>34224.52712250522</v>
      </c>
      <c r="D26" s="7">
        <v>12026.967207266332</v>
      </c>
      <c r="E26" s="7">
        <v>2547.5095559213883</v>
      </c>
      <c r="F26" s="7">
        <v>7861.207196492139</v>
      </c>
      <c r="G26" s="7">
        <v>5432.25839868803</v>
      </c>
      <c r="H26" s="7">
        <v>504.5966464267523</v>
      </c>
      <c r="I26" s="7">
        <v>94432.03310629986</v>
      </c>
    </row>
    <row r="27" spans="1:9" ht="15.75" thickBot="1">
      <c r="A27" s="6">
        <v>2011</v>
      </c>
      <c r="B27" s="7">
        <v>31940.286697000007</v>
      </c>
      <c r="C27" s="7">
        <v>34365.685930814034</v>
      </c>
      <c r="D27" s="7">
        <v>12096.740270859078</v>
      </c>
      <c r="E27" s="7">
        <v>2665.853390339712</v>
      </c>
      <c r="F27" s="7">
        <v>7862.15042602905</v>
      </c>
      <c r="G27" s="7">
        <v>5563.819739868752</v>
      </c>
      <c r="H27" s="7">
        <v>493.22871592453953</v>
      </c>
      <c r="I27" s="7">
        <v>94987.76517083516</v>
      </c>
    </row>
    <row r="28" spans="1:9" ht="15.75" thickBot="1">
      <c r="A28" s="6">
        <v>2012</v>
      </c>
      <c r="B28" s="7">
        <v>32118.546168999997</v>
      </c>
      <c r="C28" s="7">
        <v>34953.07633051724</v>
      </c>
      <c r="D28" s="7">
        <v>12122.59340009666</v>
      </c>
      <c r="E28" s="7">
        <v>2539.5969875830397</v>
      </c>
      <c r="F28" s="7">
        <v>8650.687383959399</v>
      </c>
      <c r="G28" s="7">
        <v>5714.529663345686</v>
      </c>
      <c r="H28" s="7">
        <v>485.58772863640763</v>
      </c>
      <c r="I28" s="7">
        <v>96584.61766313843</v>
      </c>
    </row>
    <row r="29" spans="1:9" ht="15.75" thickBot="1">
      <c r="A29" s="6">
        <v>2013</v>
      </c>
      <c r="B29" s="7">
        <v>31768.84973900001</v>
      </c>
      <c r="C29" s="7">
        <v>35412.70689936849</v>
      </c>
      <c r="D29" s="7">
        <v>11976.080792960853</v>
      </c>
      <c r="E29" s="7">
        <v>2303.7724453636256</v>
      </c>
      <c r="F29" s="7">
        <v>9036.654005073831</v>
      </c>
      <c r="G29" s="7">
        <v>5715.747554035377</v>
      </c>
      <c r="H29" s="7">
        <v>472.49526092358906</v>
      </c>
      <c r="I29" s="7">
        <v>96686.30669672578</v>
      </c>
    </row>
    <row r="30" spans="1:9" ht="15.75" thickBot="1">
      <c r="A30" s="6">
        <v>2014</v>
      </c>
      <c r="B30" s="7">
        <v>30770.13197399999</v>
      </c>
      <c r="C30" s="7">
        <v>35142.36597661076</v>
      </c>
      <c r="D30" s="7">
        <v>12401.874481031573</v>
      </c>
      <c r="E30" s="7">
        <v>2540.1936903515757</v>
      </c>
      <c r="F30" s="7">
        <v>8996.430038966282</v>
      </c>
      <c r="G30" s="7">
        <v>5523.614982523054</v>
      </c>
      <c r="H30" s="7">
        <v>451.4708360048632</v>
      </c>
      <c r="I30" s="7">
        <v>95826.08197948811</v>
      </c>
    </row>
    <row r="31" spans="1:9" ht="15.75" thickBot="1">
      <c r="A31" s="6">
        <v>2015</v>
      </c>
      <c r="B31" s="7">
        <v>30099.94443342292</v>
      </c>
      <c r="C31" s="7">
        <v>35318.60399774891</v>
      </c>
      <c r="D31" s="7">
        <v>12199.579819080409</v>
      </c>
      <c r="E31" s="7">
        <v>2412.395806473372</v>
      </c>
      <c r="F31" s="7">
        <v>8713.337832067986</v>
      </c>
      <c r="G31" s="7">
        <v>5765.856578158195</v>
      </c>
      <c r="H31" s="7">
        <v>426.2919087961532</v>
      </c>
      <c r="I31" s="7">
        <v>94936.01037574794</v>
      </c>
    </row>
    <row r="32" spans="1:9" ht="15.75" thickBot="1">
      <c r="A32" s="6">
        <v>2016</v>
      </c>
      <c r="B32" s="7">
        <v>29363.013785085164</v>
      </c>
      <c r="C32" s="7">
        <v>34740.800418295614</v>
      </c>
      <c r="D32" s="7">
        <v>11384.045771524907</v>
      </c>
      <c r="E32" s="7">
        <v>2108.2379122051843</v>
      </c>
      <c r="F32" s="7">
        <v>9153.779810911215</v>
      </c>
      <c r="G32" s="7">
        <v>5785.527203193574</v>
      </c>
      <c r="H32" s="7">
        <v>426.2919087961532</v>
      </c>
      <c r="I32" s="7">
        <v>92961.6968100118</v>
      </c>
    </row>
    <row r="33" spans="1:9" ht="15.75" thickBot="1">
      <c r="A33" s="6">
        <v>2017</v>
      </c>
      <c r="B33" s="7">
        <v>29118.10464490999</v>
      </c>
      <c r="C33" s="7">
        <v>34885.806560973666</v>
      </c>
      <c r="D33" s="7">
        <v>11245.029971153297</v>
      </c>
      <c r="E33" s="7">
        <v>2079.770564597071</v>
      </c>
      <c r="F33" s="7">
        <v>9044.522284376468</v>
      </c>
      <c r="G33" s="7">
        <v>5763.465255396729</v>
      </c>
      <c r="H33" s="7">
        <v>426.2919087961532</v>
      </c>
      <c r="I33" s="7">
        <v>92562.99119020338</v>
      </c>
    </row>
    <row r="34" spans="1:10" ht="15.75" thickBot="1">
      <c r="A34" s="6">
        <v>2018</v>
      </c>
      <c r="B34" s="7">
        <v>28916.12974487037</v>
      </c>
      <c r="C34" s="7">
        <v>35234.084226753046</v>
      </c>
      <c r="D34" s="7">
        <v>11177.012868936907</v>
      </c>
      <c r="E34" s="7">
        <v>2083.4206918987184</v>
      </c>
      <c r="F34" s="7">
        <v>9017.916621220907</v>
      </c>
      <c r="G34" s="7">
        <v>5805.508593923791</v>
      </c>
      <c r="H34" s="7">
        <v>426.2919087961532</v>
      </c>
      <c r="I34" s="7">
        <v>92660.36465639988</v>
      </c>
      <c r="J34" s="15"/>
    </row>
    <row r="35" spans="1:9" ht="15.75" thickBot="1">
      <c r="A35" s="6">
        <v>2019</v>
      </c>
      <c r="B35" s="7">
        <v>28868.077017704418</v>
      </c>
      <c r="C35" s="7">
        <v>35668.10851515933</v>
      </c>
      <c r="D35" s="7">
        <v>11079.930717311538</v>
      </c>
      <c r="E35" s="7">
        <v>2082.9024826206746</v>
      </c>
      <c r="F35" s="7">
        <v>9040.772110689215</v>
      </c>
      <c r="G35" s="7">
        <v>5847.220952992499</v>
      </c>
      <c r="H35" s="7">
        <v>426.2919087961532</v>
      </c>
      <c r="I35" s="7">
        <v>93013.30370527382</v>
      </c>
    </row>
    <row r="36" spans="1:9" ht="15.75" thickBot="1">
      <c r="A36" s="6">
        <v>2020</v>
      </c>
      <c r="B36" s="7">
        <v>29007.19536853077</v>
      </c>
      <c r="C36" s="7">
        <v>36129.57650309113</v>
      </c>
      <c r="D36" s="7">
        <v>10918.840971196643</v>
      </c>
      <c r="E36" s="7">
        <v>2070.3003338382664</v>
      </c>
      <c r="F36" s="7">
        <v>9074.298990042464</v>
      </c>
      <c r="G36" s="7">
        <v>5885.729759857788</v>
      </c>
      <c r="H36" s="7">
        <v>426.2919087961532</v>
      </c>
      <c r="I36" s="7">
        <v>93512.2338353532</v>
      </c>
    </row>
    <row r="37" spans="1:9" ht="15.75" thickBot="1">
      <c r="A37" s="6">
        <v>2021</v>
      </c>
      <c r="B37" s="7">
        <v>29211.017324186643</v>
      </c>
      <c r="C37" s="7">
        <v>36623.64345315154</v>
      </c>
      <c r="D37" s="7">
        <v>10865.319634423238</v>
      </c>
      <c r="E37" s="7">
        <v>2077.5337869679483</v>
      </c>
      <c r="F37" s="7">
        <v>9118.635077494195</v>
      </c>
      <c r="G37" s="7">
        <v>5917.614403449524</v>
      </c>
      <c r="H37" s="7">
        <v>426.2919087961532</v>
      </c>
      <c r="I37" s="7">
        <v>94240.05558846924</v>
      </c>
    </row>
    <row r="38" spans="1:9" ht="15.75" thickBot="1">
      <c r="A38" s="6">
        <v>2022</v>
      </c>
      <c r="B38" s="7">
        <v>29435.21366823669</v>
      </c>
      <c r="C38" s="7">
        <v>37099.956629304535</v>
      </c>
      <c r="D38" s="7">
        <v>10804.594055029764</v>
      </c>
      <c r="E38" s="7">
        <v>2069.896299255202</v>
      </c>
      <c r="F38" s="7">
        <v>9161.744032393353</v>
      </c>
      <c r="G38" s="7">
        <v>5949.924167141515</v>
      </c>
      <c r="H38" s="7">
        <v>426.2919087961532</v>
      </c>
      <c r="I38" s="7">
        <v>94947.62076015721</v>
      </c>
    </row>
    <row r="39" spans="1:9" ht="15.75" thickBot="1">
      <c r="A39" s="6">
        <v>2023</v>
      </c>
      <c r="B39" s="7">
        <v>29689.67367082054</v>
      </c>
      <c r="C39" s="7">
        <v>37459.27398694842</v>
      </c>
      <c r="D39" s="7">
        <v>10853.223430772772</v>
      </c>
      <c r="E39" s="7">
        <v>2082.1292077045564</v>
      </c>
      <c r="F39" s="7">
        <v>9211.166172540134</v>
      </c>
      <c r="G39" s="7">
        <v>5990.396387957463</v>
      </c>
      <c r="H39" s="7">
        <v>426.2919087961532</v>
      </c>
      <c r="I39" s="7">
        <v>95712.15476554002</v>
      </c>
    </row>
    <row r="40" spans="1:9" ht="15.75" thickBot="1">
      <c r="A40" s="6">
        <v>2024</v>
      </c>
      <c r="B40" s="7">
        <v>29905.756950713047</v>
      </c>
      <c r="C40" s="7">
        <v>37699.22733507999</v>
      </c>
      <c r="D40" s="7">
        <v>10820.543139605834</v>
      </c>
      <c r="E40" s="7">
        <v>2075.9056732872473</v>
      </c>
      <c r="F40" s="7">
        <v>9246.688949281292</v>
      </c>
      <c r="G40" s="7">
        <v>6031.632220924257</v>
      </c>
      <c r="H40" s="7">
        <v>426.2919087961532</v>
      </c>
      <c r="I40" s="7">
        <v>96206.04617768781</v>
      </c>
    </row>
    <row r="41" spans="1:9" ht="15.75" thickBot="1">
      <c r="A41" s="6">
        <v>2025</v>
      </c>
      <c r="B41" s="7">
        <v>30093.085062816826</v>
      </c>
      <c r="C41" s="7">
        <v>37653.852375901886</v>
      </c>
      <c r="D41" s="7">
        <v>10594.405136013853</v>
      </c>
      <c r="E41" s="7">
        <v>2008.960994787551</v>
      </c>
      <c r="F41" s="7">
        <v>9257.933772626386</v>
      </c>
      <c r="G41" s="7">
        <v>6163.503889335927</v>
      </c>
      <c r="H41" s="7">
        <v>426.2919087961532</v>
      </c>
      <c r="I41" s="7">
        <v>96198.03314027858</v>
      </c>
    </row>
    <row r="42" spans="1:9" ht="15.75" thickBot="1">
      <c r="A42" s="6">
        <v>2026</v>
      </c>
      <c r="B42" s="7">
        <v>30348.067897601955</v>
      </c>
      <c r="C42" s="7">
        <v>37774.53787461038</v>
      </c>
      <c r="D42" s="7">
        <v>10556.261496243984</v>
      </c>
      <c r="E42" s="7">
        <v>1996.8272799830333</v>
      </c>
      <c r="F42" s="7">
        <v>9295.843765166495</v>
      </c>
      <c r="G42" s="7">
        <v>6204.598123570533</v>
      </c>
      <c r="H42" s="7">
        <v>426.2919087961532</v>
      </c>
      <c r="I42" s="7">
        <v>96602.42834597254</v>
      </c>
    </row>
    <row r="43" spans="1:9" ht="15.75" thickBot="1">
      <c r="A43" s="6">
        <v>2027</v>
      </c>
      <c r="B43" s="7">
        <v>30581.004439291966</v>
      </c>
      <c r="C43" s="7">
        <v>37827.567263642515</v>
      </c>
      <c r="D43" s="7">
        <v>10542.112390168375</v>
      </c>
      <c r="E43" s="7">
        <v>1990.7079128545397</v>
      </c>
      <c r="F43" s="7">
        <v>9337.978213968836</v>
      </c>
      <c r="G43" s="7">
        <v>6243.109583033926</v>
      </c>
      <c r="H43" s="7">
        <v>426.2919087961532</v>
      </c>
      <c r="I43" s="7">
        <v>96948.77171175633</v>
      </c>
    </row>
    <row r="44" spans="1:11" ht="15.75" thickBot="1">
      <c r="A44" s="6">
        <v>2028</v>
      </c>
      <c r="B44" s="7">
        <v>30849.883944072186</v>
      </c>
      <c r="C44" s="7">
        <v>37806.9152779017</v>
      </c>
      <c r="D44" s="7">
        <v>10535.517432052793</v>
      </c>
      <c r="E44" s="7">
        <v>1984.825704374523</v>
      </c>
      <c r="F44" s="7">
        <v>9382.681517065863</v>
      </c>
      <c r="G44" s="7">
        <v>6283.083908407276</v>
      </c>
      <c r="H44" s="7">
        <v>426.2919087961532</v>
      </c>
      <c r="I44" s="7">
        <v>97269.19969267047</v>
      </c>
      <c r="K44" s="1" t="s">
        <v>0</v>
      </c>
    </row>
    <row r="45" spans="1:9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</row>
    <row r="46" spans="1:9" ht="13.5" customHeight="1">
      <c r="A46" s="32" t="s">
        <v>33</v>
      </c>
      <c r="B46" s="32"/>
      <c r="C46" s="32"/>
      <c r="D46" s="32"/>
      <c r="E46" s="32"/>
      <c r="F46" s="32"/>
      <c r="G46" s="32"/>
      <c r="H46" s="32"/>
      <c r="I46" s="32"/>
    </row>
    <row r="47" ht="13.5" customHeight="1">
      <c r="A47" s="4"/>
    </row>
    <row r="48" spans="1:9" ht="15.75">
      <c r="A48" s="30" t="s">
        <v>25</v>
      </c>
      <c r="B48" s="30"/>
      <c r="C48" s="30"/>
      <c r="D48" s="30"/>
      <c r="E48" s="30"/>
      <c r="F48" s="30"/>
      <c r="G48" s="30"/>
      <c r="H48" s="30"/>
      <c r="I48" s="30"/>
    </row>
    <row r="49" spans="1:9" ht="15">
      <c r="A49" s="8" t="s">
        <v>26</v>
      </c>
      <c r="B49" s="13">
        <f>EXP((LN(B16/B6)/10))-1</f>
        <v>0.01966953153751949</v>
      </c>
      <c r="C49" s="13">
        <f aca="true" t="shared" si="0" ref="C49:I49">EXP((LN(C16/C6)/10))-1</f>
        <v>0.02964650771696209</v>
      </c>
      <c r="D49" s="13">
        <f t="shared" si="0"/>
        <v>-0.002060189937319379</v>
      </c>
      <c r="E49" s="13">
        <f t="shared" si="0"/>
        <v>-0.027814275309153813</v>
      </c>
      <c r="F49" s="13">
        <f t="shared" si="0"/>
        <v>-0.014676270279058268</v>
      </c>
      <c r="G49" s="13">
        <f t="shared" si="0"/>
        <v>0.01440415828788666</v>
      </c>
      <c r="H49" s="13">
        <f t="shared" si="0"/>
        <v>-0.004404858907351539</v>
      </c>
      <c r="I49" s="13">
        <f t="shared" si="0"/>
        <v>0.014451824833149995</v>
      </c>
    </row>
    <row r="50" spans="1:9" ht="15">
      <c r="A50" s="8" t="s">
        <v>27</v>
      </c>
      <c r="B50" s="13">
        <f>EXP((LN(B31/B16)/15))-1</f>
        <v>0.0013430606089679387</v>
      </c>
      <c r="C50" s="13">
        <f aca="true" t="shared" si="1" ref="C50:I50">EXP((LN(C31/C16)/15))-1</f>
        <v>0.004956024426184147</v>
      </c>
      <c r="D50" s="13">
        <f t="shared" si="1"/>
        <v>-0.020725172892246957</v>
      </c>
      <c r="E50" s="13">
        <f t="shared" si="1"/>
        <v>0.03982656154377562</v>
      </c>
      <c r="F50" s="13">
        <f t="shared" si="1"/>
        <v>0.019183216940800163</v>
      </c>
      <c r="G50" s="13">
        <f t="shared" si="1"/>
        <v>0.008674239132447026</v>
      </c>
      <c r="H50" s="13">
        <f t="shared" si="1"/>
        <v>-0.00592438317538857</v>
      </c>
      <c r="I50" s="13">
        <f t="shared" si="1"/>
        <v>0.0017900077489954036</v>
      </c>
    </row>
    <row r="51" spans="1:9" ht="15">
      <c r="A51" s="8" t="s">
        <v>28</v>
      </c>
      <c r="B51" s="13">
        <f aca="true" t="shared" si="2" ref="B51:I51">EXP((LN(B36/B31)/5))-1</f>
        <v>-0.007368599828503575</v>
      </c>
      <c r="C51" s="13">
        <f t="shared" si="2"/>
        <v>0.004550717824184813</v>
      </c>
      <c r="D51" s="13">
        <f t="shared" si="2"/>
        <v>-0.021938117798556034</v>
      </c>
      <c r="E51" s="13">
        <f t="shared" si="2"/>
        <v>-0.03012233669398079</v>
      </c>
      <c r="F51" s="13">
        <f t="shared" si="2"/>
        <v>0.00815128126847231</v>
      </c>
      <c r="G51" s="13">
        <f t="shared" si="2"/>
        <v>0.004123882137962553</v>
      </c>
      <c r="H51" s="13">
        <f t="shared" si="2"/>
        <v>0</v>
      </c>
      <c r="I51" s="13">
        <f t="shared" si="2"/>
        <v>-0.003017601612245513</v>
      </c>
    </row>
    <row r="52" spans="1:9" ht="15">
      <c r="A52" s="8" t="s">
        <v>66</v>
      </c>
      <c r="B52" s="13">
        <f aca="true" t="shared" si="3" ref="B52:I52">EXP((LN(B44/B31)/13))-1</f>
        <v>0.001894843930232426</v>
      </c>
      <c r="C52" s="13">
        <f t="shared" si="3"/>
        <v>0.005250828239184546</v>
      </c>
      <c r="D52" s="13">
        <f t="shared" si="3"/>
        <v>-0.011217330385171587</v>
      </c>
      <c r="E52" s="13">
        <f t="shared" si="3"/>
        <v>-0.014894824330238143</v>
      </c>
      <c r="F52" s="13">
        <f t="shared" si="3"/>
        <v>0.005709364523438065</v>
      </c>
      <c r="G52" s="13">
        <f t="shared" si="3"/>
        <v>0.006630129017951347</v>
      </c>
      <c r="H52" s="13">
        <f t="shared" si="3"/>
        <v>0</v>
      </c>
      <c r="I52" s="13">
        <f t="shared" si="3"/>
        <v>0.0018693835462313402</v>
      </c>
    </row>
    <row r="53" ht="13.5" customHeight="1">
      <c r="A53" s="4"/>
    </row>
  </sheetData>
  <sheetProtection/>
  <mergeCells count="6">
    <mergeCell ref="A1:I1"/>
    <mergeCell ref="A3:I3"/>
    <mergeCell ref="A45:I45"/>
    <mergeCell ref="A46:I46"/>
    <mergeCell ref="A48:I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29">
      <selection activeCell="B52" sqref="B52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1" t="s">
        <v>34</v>
      </c>
      <c r="B1" s="31"/>
      <c r="C1" s="31"/>
      <c r="D1" s="31"/>
      <c r="E1" s="31"/>
      <c r="F1" s="31"/>
      <c r="G1" s="31"/>
      <c r="H1" s="31"/>
    </row>
    <row r="2" spans="1:11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8" ht="15.75" customHeight="1">
      <c r="A3" s="31" t="s">
        <v>68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12</v>
      </c>
      <c r="B5" s="5" t="s">
        <v>22</v>
      </c>
      <c r="C5" s="5" t="s">
        <v>70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71</v>
      </c>
    </row>
    <row r="6" spans="1:9" ht="15.75" thickBot="1">
      <c r="A6" s="6">
        <v>1990</v>
      </c>
      <c r="B6" s="7">
        <v>83995.54222911227</v>
      </c>
      <c r="C6" s="7">
        <v>7588.262275338862</v>
      </c>
      <c r="D6" s="7">
        <v>91583.80450445112</v>
      </c>
      <c r="E6" s="7">
        <v>3926.19894433251</v>
      </c>
      <c r="F6" s="7">
        <v>0</v>
      </c>
      <c r="G6" s="7">
        <v>3926.19894433251</v>
      </c>
      <c r="H6" s="7">
        <v>87657.60556011861</v>
      </c>
      <c r="I6" s="15"/>
    </row>
    <row r="7" spans="1:9" ht="15.75" thickBot="1">
      <c r="A7" s="6">
        <v>1991</v>
      </c>
      <c r="B7" s="7">
        <v>83281.92983544125</v>
      </c>
      <c r="C7" s="7">
        <v>7559.20413782532</v>
      </c>
      <c r="D7" s="7">
        <v>90841.13397326657</v>
      </c>
      <c r="E7" s="7">
        <v>3777.707358094242</v>
      </c>
      <c r="F7" s="7">
        <v>0</v>
      </c>
      <c r="G7" s="7">
        <v>3777.707358094242</v>
      </c>
      <c r="H7" s="7">
        <v>87063.42661517233</v>
      </c>
      <c r="I7" s="15"/>
    </row>
    <row r="8" spans="1:9" ht="15.75" thickBot="1">
      <c r="A8" s="6">
        <v>1992</v>
      </c>
      <c r="B8" s="7">
        <v>84076.43752888935</v>
      </c>
      <c r="C8" s="7">
        <v>7653.500532870326</v>
      </c>
      <c r="D8" s="7">
        <v>91729.93806175968</v>
      </c>
      <c r="E8" s="7">
        <v>3679.0376772015165</v>
      </c>
      <c r="F8" s="7">
        <v>0</v>
      </c>
      <c r="G8" s="7">
        <v>3679.0376772015165</v>
      </c>
      <c r="H8" s="7">
        <v>88050.90038455816</v>
      </c>
      <c r="I8" s="15"/>
    </row>
    <row r="9" spans="1:9" ht="15.75" thickBot="1">
      <c r="A9" s="6">
        <v>1993</v>
      </c>
      <c r="B9" s="7">
        <v>85242.94529791421</v>
      </c>
      <c r="C9" s="7">
        <v>7645.647032213567</v>
      </c>
      <c r="D9" s="7">
        <v>92888.59233012778</v>
      </c>
      <c r="E9" s="7">
        <v>4521.1869884180405</v>
      </c>
      <c r="F9" s="7">
        <v>0.00581157429737629</v>
      </c>
      <c r="G9" s="7">
        <v>4521.192799992338</v>
      </c>
      <c r="H9" s="7">
        <v>88367.39953013544</v>
      </c>
      <c r="I9" s="15"/>
    </row>
    <row r="10" spans="1:9" ht="15.75" thickBot="1">
      <c r="A10" s="6">
        <v>1994</v>
      </c>
      <c r="B10" s="7">
        <v>84930.62886171734</v>
      </c>
      <c r="C10" s="7">
        <v>7646.56029284099</v>
      </c>
      <c r="D10" s="7">
        <v>92577.18915455833</v>
      </c>
      <c r="E10" s="7">
        <v>4471.955638346188</v>
      </c>
      <c r="F10" s="7">
        <v>0.0209399761942535</v>
      </c>
      <c r="G10" s="7">
        <v>4471.976578322382</v>
      </c>
      <c r="H10" s="7">
        <v>88105.21257623595</v>
      </c>
      <c r="I10" s="15"/>
    </row>
    <row r="11" spans="1:9" ht="15.75" thickBot="1">
      <c r="A11" s="6">
        <v>1995</v>
      </c>
      <c r="B11" s="7">
        <v>85923.87256929153</v>
      </c>
      <c r="C11" s="7">
        <v>7741.4013455648055</v>
      </c>
      <c r="D11" s="7">
        <v>93665.27391485634</v>
      </c>
      <c r="E11" s="7">
        <v>4510.872822415114</v>
      </c>
      <c r="F11" s="7">
        <v>0.020730576432311</v>
      </c>
      <c r="G11" s="7">
        <v>4510.893552991546</v>
      </c>
      <c r="H11" s="7">
        <v>89154.3803618648</v>
      </c>
      <c r="I11" s="15"/>
    </row>
    <row r="12" spans="1:9" ht="15.75" thickBot="1">
      <c r="A12" s="6">
        <v>1996</v>
      </c>
      <c r="B12" s="7">
        <v>88391.01633803318</v>
      </c>
      <c r="C12" s="7">
        <v>7896.595640207095</v>
      </c>
      <c r="D12" s="7">
        <v>96287.61197824028</v>
      </c>
      <c r="E12" s="7">
        <v>5044.620561182742</v>
      </c>
      <c r="F12" s="7">
        <v>0.02160915739275951</v>
      </c>
      <c r="G12" s="7">
        <v>5044.642170340135</v>
      </c>
      <c r="H12" s="7">
        <v>91242.96980790014</v>
      </c>
      <c r="I12" s="15"/>
    </row>
    <row r="13" spans="1:9" ht="15.75" thickBot="1">
      <c r="A13" s="6">
        <v>1997</v>
      </c>
      <c r="B13" s="7">
        <v>91452.62743897483</v>
      </c>
      <c r="C13" s="7">
        <v>8192.046600260936</v>
      </c>
      <c r="D13" s="7">
        <v>99644.67403923576</v>
      </c>
      <c r="E13" s="7">
        <v>5125.903191900085</v>
      </c>
      <c r="F13" s="7">
        <v>0.0589831772466424</v>
      </c>
      <c r="G13" s="7">
        <v>5125.962175077332</v>
      </c>
      <c r="H13" s="7">
        <v>94518.71186415842</v>
      </c>
      <c r="I13" s="15"/>
    </row>
    <row r="14" spans="1:9" ht="15.75" thickBot="1">
      <c r="A14" s="6">
        <v>1998</v>
      </c>
      <c r="B14" s="7">
        <v>89178.17272752675</v>
      </c>
      <c r="C14" s="7">
        <v>8043.789232807404</v>
      </c>
      <c r="D14" s="7">
        <v>97221.96196033416</v>
      </c>
      <c r="E14" s="7">
        <v>4772.679424407242</v>
      </c>
      <c r="F14" s="7">
        <v>0.14474674722275016</v>
      </c>
      <c r="G14" s="7">
        <v>4772.824171154464</v>
      </c>
      <c r="H14" s="7">
        <v>92449.13778917969</v>
      </c>
      <c r="I14" s="15"/>
    </row>
    <row r="15" spans="1:9" ht="15.75" thickBot="1">
      <c r="A15" s="6">
        <v>1999</v>
      </c>
      <c r="B15" s="7">
        <v>95912.80710434559</v>
      </c>
      <c r="C15" s="7">
        <v>8664.637742841802</v>
      </c>
      <c r="D15" s="7">
        <v>104577.44484718739</v>
      </c>
      <c r="E15" s="7">
        <v>4746.474172196719</v>
      </c>
      <c r="F15" s="7">
        <v>0.49756065122526405</v>
      </c>
      <c r="G15" s="7">
        <v>4746.971732847945</v>
      </c>
      <c r="H15" s="7">
        <v>99830.47311433945</v>
      </c>
      <c r="I15" s="15"/>
    </row>
    <row r="16" spans="1:8" ht="15.75" thickBot="1">
      <c r="A16" s="6">
        <v>2000</v>
      </c>
      <c r="B16" s="7">
        <v>96611.29947332667</v>
      </c>
      <c r="C16" s="7">
        <v>8796.334177446779</v>
      </c>
      <c r="D16" s="7">
        <v>105407.63365077345</v>
      </c>
      <c r="E16" s="7">
        <v>4187.03112170138</v>
      </c>
      <c r="F16" s="7">
        <v>1.1657326760923856</v>
      </c>
      <c r="G16" s="7">
        <v>4188.196854377472</v>
      </c>
      <c r="H16" s="7">
        <v>101219.43679639598</v>
      </c>
    </row>
    <row r="17" spans="1:8" ht="15.75" thickBot="1">
      <c r="A17" s="6">
        <v>2001</v>
      </c>
      <c r="B17" s="7">
        <v>92327.99360965932</v>
      </c>
      <c r="C17" s="7">
        <v>8366.287724590171</v>
      </c>
      <c r="D17" s="7">
        <v>100694.28133424949</v>
      </c>
      <c r="E17" s="7">
        <v>4357.903648</v>
      </c>
      <c r="F17" s="7">
        <v>2.528128917266477</v>
      </c>
      <c r="G17" s="7">
        <v>4360.431776917267</v>
      </c>
      <c r="H17" s="7">
        <v>96333.84955733223</v>
      </c>
    </row>
    <row r="18" spans="1:8" ht="15.75" thickBot="1">
      <c r="A18" s="6">
        <v>2002</v>
      </c>
      <c r="B18" s="7">
        <v>92760.648450265</v>
      </c>
      <c r="C18" s="7">
        <v>8368.338139548958</v>
      </c>
      <c r="D18" s="7">
        <v>101128.98658981395</v>
      </c>
      <c r="E18" s="7">
        <v>4641.816708</v>
      </c>
      <c r="F18" s="7">
        <v>9.903273080023078</v>
      </c>
      <c r="G18" s="7">
        <v>4651.719981080023</v>
      </c>
      <c r="H18" s="7">
        <v>96477.26660873393</v>
      </c>
    </row>
    <row r="19" spans="1:8" ht="15.75" thickBot="1">
      <c r="A19" s="6">
        <v>2003</v>
      </c>
      <c r="B19" s="7">
        <v>93539.01340931925</v>
      </c>
      <c r="C19" s="7">
        <v>8369.513465795646</v>
      </c>
      <c r="D19" s="7">
        <v>101908.5268751149</v>
      </c>
      <c r="E19" s="7">
        <v>5136.834148679999</v>
      </c>
      <c r="F19" s="7">
        <v>24.516646141752553</v>
      </c>
      <c r="G19" s="7">
        <v>5161.350794821752</v>
      </c>
      <c r="H19" s="7">
        <v>96747.17608029315</v>
      </c>
    </row>
    <row r="20" spans="1:8" ht="15.75" thickBot="1">
      <c r="A20" s="6">
        <v>2004</v>
      </c>
      <c r="B20" s="7">
        <v>96883.47184891722</v>
      </c>
      <c r="C20" s="7">
        <v>8696.376512998308</v>
      </c>
      <c r="D20" s="7">
        <v>105579.84836191553</v>
      </c>
      <c r="E20" s="7">
        <v>5153.194508633199</v>
      </c>
      <c r="F20" s="7">
        <v>55.74415306784764</v>
      </c>
      <c r="G20" s="7">
        <v>5208.938661701047</v>
      </c>
      <c r="H20" s="7">
        <v>100370.90970021448</v>
      </c>
    </row>
    <row r="21" spans="1:8" ht="15.75" thickBot="1">
      <c r="A21" s="6">
        <v>2005</v>
      </c>
      <c r="B21" s="7">
        <v>97976.94449134827</v>
      </c>
      <c r="C21" s="7">
        <v>8783.242165323047</v>
      </c>
      <c r="D21" s="7">
        <v>106760.18665667131</v>
      </c>
      <c r="E21" s="7">
        <v>5094.710560946868</v>
      </c>
      <c r="F21" s="7">
        <v>92.80856558091025</v>
      </c>
      <c r="G21" s="7">
        <v>5187.519126527778</v>
      </c>
      <c r="H21" s="7">
        <v>101572.66753014353</v>
      </c>
    </row>
    <row r="22" spans="1:8" ht="15.75" thickBot="1">
      <c r="A22" s="6">
        <v>2006</v>
      </c>
      <c r="B22" s="7">
        <v>100652.65080819551</v>
      </c>
      <c r="C22" s="7">
        <v>9040.28913653488</v>
      </c>
      <c r="D22" s="7">
        <v>109692.93994473039</v>
      </c>
      <c r="E22" s="7">
        <v>5215.6679882973995</v>
      </c>
      <c r="F22" s="7">
        <v>143.2735216923946</v>
      </c>
      <c r="G22" s="7">
        <v>5358.941509989794</v>
      </c>
      <c r="H22" s="7">
        <v>104333.9984347406</v>
      </c>
    </row>
    <row r="23" spans="1:8" ht="15.75" thickBot="1">
      <c r="A23" s="6">
        <v>2007</v>
      </c>
      <c r="B23" s="7">
        <v>103711.82971459733</v>
      </c>
      <c r="C23" s="7">
        <v>9271.313292776726</v>
      </c>
      <c r="D23" s="7">
        <v>112983.14300737406</v>
      </c>
      <c r="E23" s="7">
        <v>5244.547845562425</v>
      </c>
      <c r="F23" s="7">
        <v>218.11925150660142</v>
      </c>
      <c r="G23" s="7">
        <v>5462.667097069027</v>
      </c>
      <c r="H23" s="7">
        <v>107520.47591030503</v>
      </c>
    </row>
    <row r="24" spans="1:8" ht="15.75" thickBot="1">
      <c r="A24" s="6">
        <v>2008</v>
      </c>
      <c r="B24" s="7">
        <v>103481.17599433975</v>
      </c>
      <c r="C24" s="7">
        <v>9293.690323356166</v>
      </c>
      <c r="D24" s="7">
        <v>112774.86631769591</v>
      </c>
      <c r="E24" s="7">
        <v>5671.9579482668005</v>
      </c>
      <c r="F24" s="7">
        <v>331.3503605663188</v>
      </c>
      <c r="G24" s="7">
        <v>6003.30830883312</v>
      </c>
      <c r="H24" s="7">
        <v>106771.55800886279</v>
      </c>
    </row>
    <row r="25" spans="1:8" ht="15.75" thickBot="1">
      <c r="A25" s="6">
        <v>2009</v>
      </c>
      <c r="B25" s="7">
        <v>101571.71520966056</v>
      </c>
      <c r="C25" s="7">
        <v>9102.857717110812</v>
      </c>
      <c r="D25" s="7">
        <v>110674.57292677136</v>
      </c>
      <c r="E25" s="7">
        <v>5495.756475584133</v>
      </c>
      <c r="F25" s="7">
        <v>473.16584301700107</v>
      </c>
      <c r="G25" s="7">
        <v>5968.922318601134</v>
      </c>
      <c r="H25" s="7">
        <v>104705.65060817022</v>
      </c>
    </row>
    <row r="26" spans="1:8" ht="15.75" thickBot="1">
      <c r="A26" s="6">
        <v>2010</v>
      </c>
      <c r="B26" s="7">
        <v>100579.22370365736</v>
      </c>
      <c r="C26" s="7">
        <v>8947.542329306794</v>
      </c>
      <c r="D26" s="7">
        <v>109526.76603296417</v>
      </c>
      <c r="E26" s="7">
        <v>5532.7423745882925</v>
      </c>
      <c r="F26" s="7">
        <v>614.448222769215</v>
      </c>
      <c r="G26" s="7">
        <v>6147.190597357508</v>
      </c>
      <c r="H26" s="7">
        <v>103379.57543560665</v>
      </c>
    </row>
    <row r="27" spans="1:8" ht="15.75" thickBot="1">
      <c r="A27" s="6">
        <v>2011</v>
      </c>
      <c r="B27" s="7">
        <v>101505.83829501766</v>
      </c>
      <c r="C27" s="7">
        <v>8982.918852594185</v>
      </c>
      <c r="D27" s="7">
        <v>110488.75714761185</v>
      </c>
      <c r="E27" s="7">
        <v>5666.2983225265025</v>
      </c>
      <c r="F27" s="7">
        <v>851.7748016559933</v>
      </c>
      <c r="G27" s="7">
        <v>6518.073124182496</v>
      </c>
      <c r="H27" s="7">
        <v>103970.68402342935</v>
      </c>
    </row>
    <row r="28" spans="1:8" ht="15.75" thickBot="1">
      <c r="A28" s="6">
        <v>2012</v>
      </c>
      <c r="B28" s="7">
        <v>103328.02408722472</v>
      </c>
      <c r="C28" s="7">
        <v>9178.931352019297</v>
      </c>
      <c r="D28" s="7">
        <v>112506.95543924402</v>
      </c>
      <c r="E28" s="7">
        <v>5586.889705001238</v>
      </c>
      <c r="F28" s="7">
        <v>1156.5167190850516</v>
      </c>
      <c r="G28" s="7">
        <v>6743.40642408629</v>
      </c>
      <c r="H28" s="7">
        <v>105763.54901515773</v>
      </c>
    </row>
    <row r="29" spans="1:8" ht="15.75" thickBot="1">
      <c r="A29" s="6">
        <v>2013</v>
      </c>
      <c r="B29" s="7">
        <v>103689.0803830046</v>
      </c>
      <c r="C29" s="7">
        <v>9209.350857949681</v>
      </c>
      <c r="D29" s="7">
        <v>112898.43124095429</v>
      </c>
      <c r="E29" s="7">
        <v>5477.915842007225</v>
      </c>
      <c r="F29" s="7">
        <v>1524.8578442716002</v>
      </c>
      <c r="G29" s="7">
        <v>7002.773686278826</v>
      </c>
      <c r="H29" s="7">
        <v>105895.65755467546</v>
      </c>
    </row>
    <row r="30" spans="1:8" ht="15.75" thickBot="1">
      <c r="A30" s="6">
        <v>2014</v>
      </c>
      <c r="B30" s="7">
        <v>103774.83243508176</v>
      </c>
      <c r="C30" s="7">
        <v>9150.781080006867</v>
      </c>
      <c r="D30" s="7">
        <v>112925.61351508863</v>
      </c>
      <c r="E30" s="7">
        <v>5905.298331487152</v>
      </c>
      <c r="F30" s="7">
        <v>2043.4521241064901</v>
      </c>
      <c r="G30" s="7">
        <v>7948.750455593642</v>
      </c>
      <c r="H30" s="7">
        <v>104976.86305949498</v>
      </c>
    </row>
    <row r="31" spans="1:8" ht="15.75" thickBot="1">
      <c r="A31" s="6">
        <v>2015</v>
      </c>
      <c r="B31" s="7">
        <v>104548.35736555226</v>
      </c>
      <c r="C31" s="7">
        <v>9068.65317908181</v>
      </c>
      <c r="D31" s="7">
        <v>113617.01054463407</v>
      </c>
      <c r="E31" s="7">
        <v>6811.216138472282</v>
      </c>
      <c r="F31" s="7">
        <v>2801.1308513320423</v>
      </c>
      <c r="G31" s="7">
        <v>9612.346989804324</v>
      </c>
      <c r="H31" s="7">
        <v>104004.66355482975</v>
      </c>
    </row>
    <row r="32" spans="1:8" ht="15.75" thickBot="1">
      <c r="A32" s="6">
        <v>2016</v>
      </c>
      <c r="B32" s="7">
        <v>103990.3845467464</v>
      </c>
      <c r="C32" s="7">
        <v>8817.177721671682</v>
      </c>
      <c r="D32" s="7">
        <v>112807.56226841809</v>
      </c>
      <c r="E32" s="7">
        <v>7317.45467227759</v>
      </c>
      <c r="F32" s="7">
        <v>3711.233064457007</v>
      </c>
      <c r="G32" s="7">
        <v>11028.687736734597</v>
      </c>
      <c r="H32" s="7">
        <v>101778.87453168348</v>
      </c>
    </row>
    <row r="33" spans="1:8" ht="15.75" thickBot="1">
      <c r="A33" s="6">
        <v>2017</v>
      </c>
      <c r="B33" s="7">
        <v>104897.25545910625</v>
      </c>
      <c r="C33" s="7">
        <v>8777.774957049629</v>
      </c>
      <c r="D33" s="7">
        <v>113675.03041615587</v>
      </c>
      <c r="E33" s="7">
        <v>7532.049279583232</v>
      </c>
      <c r="F33" s="7">
        <v>4802.21498931964</v>
      </c>
      <c r="G33" s="7">
        <v>12334.264268902873</v>
      </c>
      <c r="H33" s="7">
        <v>101340.766147253</v>
      </c>
    </row>
    <row r="34" spans="1:8" ht="15.75" thickBot="1">
      <c r="A34" s="6">
        <v>2018</v>
      </c>
      <c r="B34" s="7">
        <v>106063.10305411213</v>
      </c>
      <c r="C34" s="7">
        <v>8778.289981468752</v>
      </c>
      <c r="D34" s="7">
        <v>114841.39303558088</v>
      </c>
      <c r="E34" s="7">
        <v>7627.2271619898465</v>
      </c>
      <c r="F34" s="7">
        <v>5775.5112357224125</v>
      </c>
      <c r="G34" s="7">
        <v>13402.738397712259</v>
      </c>
      <c r="H34" s="7">
        <v>101438.65463786863</v>
      </c>
    </row>
    <row r="35" spans="1:8" ht="15.75" thickBot="1">
      <c r="A35" s="6">
        <v>2019</v>
      </c>
      <c r="B35" s="7">
        <v>107268.45612041431</v>
      </c>
      <c r="C35" s="7">
        <v>8803.136420839048</v>
      </c>
      <c r="D35" s="7">
        <v>116071.59254125335</v>
      </c>
      <c r="E35" s="7">
        <v>7696.513528473711</v>
      </c>
      <c r="F35" s="7">
        <v>6558.638886666776</v>
      </c>
      <c r="G35" s="7">
        <v>14255.152415140486</v>
      </c>
      <c r="H35" s="7">
        <v>101816.44012611287</v>
      </c>
    </row>
    <row r="36" spans="1:8" ht="15.75" thickBot="1">
      <c r="A36" s="6">
        <v>2020</v>
      </c>
      <c r="B36" s="7">
        <v>108580.97630986501</v>
      </c>
      <c r="C36" s="7">
        <v>8841.75789748825</v>
      </c>
      <c r="D36" s="7">
        <v>117422.73420735326</v>
      </c>
      <c r="E36" s="7">
        <v>7761.956262477548</v>
      </c>
      <c r="F36" s="7">
        <v>7306.786212034263</v>
      </c>
      <c r="G36" s="7">
        <v>15068.742474511811</v>
      </c>
      <c r="H36" s="7">
        <v>102353.99173284144</v>
      </c>
    </row>
    <row r="37" spans="1:8" ht="15.75" thickBot="1">
      <c r="A37" s="6">
        <v>2021</v>
      </c>
      <c r="B37" s="7">
        <v>110093.25207769517</v>
      </c>
      <c r="C37" s="7">
        <v>8902.041396220475</v>
      </c>
      <c r="D37" s="7">
        <v>118995.29347391565</v>
      </c>
      <c r="E37" s="7">
        <v>7819.819204611911</v>
      </c>
      <c r="F37" s="7">
        <v>8033.377284614018</v>
      </c>
      <c r="G37" s="7">
        <v>15853.19648922593</v>
      </c>
      <c r="H37" s="7">
        <v>103142.09698468972</v>
      </c>
    </row>
    <row r="38" spans="1:8" ht="15.75" thickBot="1">
      <c r="A38" s="6">
        <v>2022</v>
      </c>
      <c r="B38" s="7">
        <v>111591.96874603134</v>
      </c>
      <c r="C38" s="7">
        <v>8960.141534077211</v>
      </c>
      <c r="D38" s="7">
        <v>120552.11028010855</v>
      </c>
      <c r="E38" s="7">
        <v>7871.48983074772</v>
      </c>
      <c r="F38" s="7">
        <v>8772.858155126418</v>
      </c>
      <c r="G38" s="7">
        <v>16644.347985874138</v>
      </c>
      <c r="H38" s="7">
        <v>103907.76229423442</v>
      </c>
    </row>
    <row r="39" spans="1:8" ht="15.75" thickBot="1">
      <c r="A39" s="6">
        <v>2023</v>
      </c>
      <c r="B39" s="7">
        <v>113133.86246227207</v>
      </c>
      <c r="C39" s="7">
        <v>9023.43827927963</v>
      </c>
      <c r="D39" s="7">
        <v>122157.30074155169</v>
      </c>
      <c r="E39" s="7">
        <v>7913.960876912395</v>
      </c>
      <c r="F39" s="7">
        <v>9507.746819819651</v>
      </c>
      <c r="G39" s="7">
        <v>17421.707696732046</v>
      </c>
      <c r="H39" s="7">
        <v>104735.59304481965</v>
      </c>
    </row>
    <row r="40" spans="1:8" ht="15.75" thickBot="1">
      <c r="A40" s="6">
        <v>2024</v>
      </c>
      <c r="B40" s="7">
        <v>114389.14949731599</v>
      </c>
      <c r="C40" s="7">
        <v>9060.712239126924</v>
      </c>
      <c r="D40" s="7">
        <v>123449.86173644291</v>
      </c>
      <c r="E40" s="7">
        <v>7950.30977707718</v>
      </c>
      <c r="F40" s="7">
        <v>10232.793542551002</v>
      </c>
      <c r="G40" s="7">
        <v>18183.103319628182</v>
      </c>
      <c r="H40" s="7">
        <v>105266.75841681473</v>
      </c>
    </row>
    <row r="41" spans="1:8" ht="15.75" thickBot="1">
      <c r="A41" s="6">
        <v>2025</v>
      </c>
      <c r="B41" s="7">
        <v>115113.05936437688</v>
      </c>
      <c r="C41" s="7">
        <v>9050.031797568527</v>
      </c>
      <c r="D41" s="7">
        <v>124163.09116194541</v>
      </c>
      <c r="E41" s="7">
        <v>7979.522280206069</v>
      </c>
      <c r="F41" s="7">
        <v>10935.503943892234</v>
      </c>
      <c r="G41" s="7">
        <v>18915.026224098303</v>
      </c>
      <c r="H41" s="7">
        <v>105248.06493784711</v>
      </c>
    </row>
    <row r="42" spans="1:8" ht="15.75" thickBot="1">
      <c r="A42" s="6">
        <v>2026</v>
      </c>
      <c r="B42" s="7">
        <v>116214.88848635896</v>
      </c>
      <c r="C42" s="7">
        <v>9078.485815116293</v>
      </c>
      <c r="D42" s="7">
        <v>125293.37430147525</v>
      </c>
      <c r="E42" s="7">
        <v>8004.065950835851</v>
      </c>
      <c r="F42" s="7">
        <v>11608.394189550574</v>
      </c>
      <c r="G42" s="7">
        <v>19612.460140386425</v>
      </c>
      <c r="H42" s="7">
        <v>105680.91416108883</v>
      </c>
    </row>
    <row r="43" spans="1:8" ht="15.75" thickBot="1">
      <c r="A43" s="6">
        <v>2027</v>
      </c>
      <c r="B43" s="7">
        <v>117262.74773831003</v>
      </c>
      <c r="C43" s="7">
        <v>9100.284514169352</v>
      </c>
      <c r="D43" s="7">
        <v>126363.03225247939</v>
      </c>
      <c r="E43" s="7">
        <v>8028.370174438403</v>
      </c>
      <c r="F43" s="7">
        <v>12285.605852115308</v>
      </c>
      <c r="G43" s="7">
        <v>20313.97602655371</v>
      </c>
      <c r="H43" s="7">
        <v>106049.05622592568</v>
      </c>
    </row>
    <row r="44" spans="1:8" ht="15.75" thickBot="1">
      <c r="A44" s="6">
        <v>2028</v>
      </c>
      <c r="B44" s="7">
        <v>118240.82662410848</v>
      </c>
      <c r="C44" s="7">
        <v>9118.422674744057</v>
      </c>
      <c r="D44" s="7">
        <v>127359.24929885253</v>
      </c>
      <c r="E44" s="7">
        <v>8052.469590835675</v>
      </c>
      <c r="F44" s="7">
        <v>12919.157340602329</v>
      </c>
      <c r="G44" s="7">
        <v>20971.626931438004</v>
      </c>
      <c r="H44" s="7">
        <v>106387.62236741453</v>
      </c>
    </row>
    <row r="45" spans="1:5" ht="15">
      <c r="A45" s="32" t="s">
        <v>0</v>
      </c>
      <c r="B45" s="32"/>
      <c r="C45" s="32"/>
      <c r="D45" s="32"/>
      <c r="E45" s="32"/>
    </row>
    <row r="46" spans="1:5" ht="13.5" customHeight="1">
      <c r="A46" s="32" t="s">
        <v>62</v>
      </c>
      <c r="B46" s="32"/>
      <c r="C46" s="32"/>
      <c r="D46" s="32"/>
      <c r="E46" s="32"/>
    </row>
    <row r="47" ht="13.5" customHeight="1">
      <c r="A47" s="4"/>
    </row>
    <row r="48" spans="1:8" ht="15.75">
      <c r="A48" s="30" t="s">
        <v>25</v>
      </c>
      <c r="B48" s="30"/>
      <c r="C48" s="30"/>
      <c r="D48" s="30"/>
      <c r="E48" s="30"/>
      <c r="F48" s="30"/>
      <c r="G48" s="30"/>
      <c r="H48" s="30"/>
    </row>
    <row r="49" spans="1:9" ht="15">
      <c r="A49" s="8" t="s">
        <v>26</v>
      </c>
      <c r="B49" s="13">
        <f>EXP((LN(B16/B6)/10))-1</f>
        <v>0.014091560802324876</v>
      </c>
      <c r="C49" s="13">
        <f aca="true" t="shared" si="0" ref="C49:H49">EXP((LN(C16/C6)/10))-1</f>
        <v>0.014882908543820905</v>
      </c>
      <c r="D49" s="13">
        <f t="shared" si="0"/>
        <v>0.014157340186593759</v>
      </c>
      <c r="E49" s="13">
        <f t="shared" si="0"/>
        <v>0.006452745013776129</v>
      </c>
      <c r="F49" s="14" t="s">
        <v>67</v>
      </c>
      <c r="G49" s="13">
        <f t="shared" si="0"/>
        <v>0.00648076266758113</v>
      </c>
      <c r="H49" s="13">
        <f t="shared" si="0"/>
        <v>0.014489207729485365</v>
      </c>
      <c r="I49" s="13"/>
    </row>
    <row r="50" spans="1:9" ht="15">
      <c r="A50" s="8" t="s">
        <v>27</v>
      </c>
      <c r="B50" s="13">
        <f>EXP((LN(B31/B16)/15))-1</f>
        <v>0.00527747762427877</v>
      </c>
      <c r="C50" s="13">
        <f aca="true" t="shared" si="1" ref="C50:H50">EXP((LN(C31/C16)/15))-1</f>
        <v>0.002034646911906357</v>
      </c>
      <c r="D50" s="13">
        <f t="shared" si="1"/>
        <v>0.0050123987016788</v>
      </c>
      <c r="E50" s="13">
        <f t="shared" si="1"/>
        <v>0.03297045066454918</v>
      </c>
      <c r="F50" s="13">
        <f t="shared" si="1"/>
        <v>0.680282464561464</v>
      </c>
      <c r="G50" s="13">
        <f t="shared" si="1"/>
        <v>0.05694768101085668</v>
      </c>
      <c r="H50" s="13">
        <f t="shared" si="1"/>
        <v>0.0018113009869598073</v>
      </c>
      <c r="I50" s="13"/>
    </row>
    <row r="51" spans="1:9" ht="15">
      <c r="A51" s="8" t="s">
        <v>28</v>
      </c>
      <c r="B51" s="13">
        <f aca="true" t="shared" si="2" ref="B51:H51">EXP((LN(B36/B31)/5))-1</f>
        <v>0.007598020731830024</v>
      </c>
      <c r="C51" s="13">
        <f t="shared" si="2"/>
        <v>-0.005054790771117035</v>
      </c>
      <c r="D51" s="13">
        <f t="shared" si="2"/>
        <v>0.0066112183137863045</v>
      </c>
      <c r="E51" s="13">
        <f t="shared" si="2"/>
        <v>0.026477196602812114</v>
      </c>
      <c r="F51" s="13">
        <f t="shared" si="2"/>
        <v>0.21137498375059494</v>
      </c>
      <c r="G51" s="13">
        <f t="shared" si="2"/>
        <v>0.09408109612070237</v>
      </c>
      <c r="H51" s="13">
        <f t="shared" si="2"/>
        <v>-0.0031945720321212567</v>
      </c>
      <c r="I51" s="13"/>
    </row>
    <row r="52" spans="1:9" ht="15">
      <c r="A52" s="8" t="s">
        <v>66</v>
      </c>
      <c r="B52" s="13">
        <f aca="true" t="shared" si="3" ref="B52:H52">EXP((LN(B44/B31)/13))-1</f>
        <v>0.009512166097258135</v>
      </c>
      <c r="C52" s="13">
        <f t="shared" si="3"/>
        <v>0.00042109444528715123</v>
      </c>
      <c r="D52" s="13">
        <f t="shared" si="3"/>
        <v>0.008821652050581497</v>
      </c>
      <c r="E52" s="13">
        <f t="shared" si="3"/>
        <v>0.012960821961578883</v>
      </c>
      <c r="F52" s="13">
        <f t="shared" si="3"/>
        <v>0.12478441875754132</v>
      </c>
      <c r="G52" s="13">
        <f t="shared" si="3"/>
        <v>0.06184651223805249</v>
      </c>
      <c r="H52" s="13">
        <f t="shared" si="3"/>
        <v>0.001744096015316332</v>
      </c>
      <c r="I52" s="13"/>
    </row>
    <row r="53" ht="13.5" customHeight="1">
      <c r="A53" s="4"/>
    </row>
  </sheetData>
  <sheetProtection/>
  <mergeCells count="6">
    <mergeCell ref="A1:H1"/>
    <mergeCell ref="A3:H3"/>
    <mergeCell ref="A48:H48"/>
    <mergeCell ref="A45:E45"/>
    <mergeCell ref="A46:E46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26">
      <selection activeCell="I53" sqref="I53"/>
    </sheetView>
  </sheetViews>
  <sheetFormatPr defaultColWidth="9.140625" defaultRowHeight="15"/>
  <cols>
    <col min="1" max="2" width="14.28125" style="17" bestFit="1" customWidth="1"/>
    <col min="3" max="3" width="17.140625" style="17" bestFit="1" customWidth="1"/>
    <col min="4" max="4" width="14.28125" style="17" bestFit="1" customWidth="1"/>
    <col min="5" max="5" width="17.140625" style="17" bestFit="1" customWidth="1"/>
    <col min="6" max="9" width="14.28125" style="17" bestFit="1" customWidth="1"/>
    <col min="10" max="16384" width="9.140625" style="17" customWidth="1"/>
  </cols>
  <sheetData>
    <row r="1" spans="1:8" ht="15.75" customHeight="1">
      <c r="A1" s="34" t="s">
        <v>78</v>
      </c>
      <c r="B1" s="34"/>
      <c r="C1" s="34"/>
      <c r="D1" s="34"/>
      <c r="E1" s="34"/>
      <c r="F1" s="34"/>
      <c r="G1" s="34"/>
      <c r="H1" s="34"/>
    </row>
    <row r="2" spans="1:10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</row>
    <row r="3" spans="1:8" ht="15.75" customHeight="1">
      <c r="A3" s="34" t="s">
        <v>77</v>
      </c>
      <c r="B3" s="34"/>
      <c r="C3" s="34"/>
      <c r="D3" s="34"/>
      <c r="E3" s="34"/>
      <c r="F3" s="34"/>
      <c r="G3" s="34"/>
      <c r="H3" s="34"/>
    </row>
    <row r="4" ht="13.5" customHeight="1" thickBot="1">
      <c r="A4" s="18"/>
    </row>
    <row r="5" spans="1:9" ht="39" thickBot="1">
      <c r="A5" s="23" t="s">
        <v>12</v>
      </c>
      <c r="B5" s="23" t="s">
        <v>13</v>
      </c>
      <c r="C5" s="23" t="s">
        <v>76</v>
      </c>
      <c r="D5" s="23" t="s">
        <v>15</v>
      </c>
      <c r="E5" s="23" t="s">
        <v>75</v>
      </c>
      <c r="F5" s="23" t="s">
        <v>64</v>
      </c>
      <c r="G5" s="23" t="s">
        <v>19</v>
      </c>
      <c r="H5" s="23" t="s">
        <v>74</v>
      </c>
      <c r="I5" s="23" t="s">
        <v>73</v>
      </c>
    </row>
    <row r="6" spans="1:9" ht="13.5" thickBot="1">
      <c r="A6" s="22">
        <v>1990</v>
      </c>
      <c r="B6" s="21">
        <v>5684.828804335487</v>
      </c>
      <c r="C6" s="21">
        <v>0</v>
      </c>
      <c r="D6" s="21">
        <v>4214.879084142511</v>
      </c>
      <c r="E6" s="21">
        <v>0</v>
      </c>
      <c r="F6" s="21">
        <v>3165.8071596729324</v>
      </c>
      <c r="G6" s="21">
        <v>1415.7636318855332</v>
      </c>
      <c r="H6" s="21">
        <v>616.3921068792097</v>
      </c>
      <c r="I6" s="21">
        <v>15097.670786915673</v>
      </c>
    </row>
    <row r="7" spans="1:9" ht="13.5" thickBot="1">
      <c r="A7" s="22">
        <v>1991</v>
      </c>
      <c r="B7" s="21">
        <v>5718.454527472962</v>
      </c>
      <c r="C7" s="21">
        <v>0</v>
      </c>
      <c r="D7" s="21">
        <v>4069.4113656573445</v>
      </c>
      <c r="E7" s="21">
        <v>0</v>
      </c>
      <c r="F7" s="21">
        <v>2736.934294145066</v>
      </c>
      <c r="G7" s="21">
        <v>1337.5662140860263</v>
      </c>
      <c r="H7" s="21">
        <v>580.5029183125009</v>
      </c>
      <c r="I7" s="21">
        <v>14442.869319673899</v>
      </c>
    </row>
    <row r="8" spans="1:9" ht="13.5" thickBot="1">
      <c r="A8" s="22">
        <v>1992</v>
      </c>
      <c r="B8" s="21">
        <v>5015.735961587024</v>
      </c>
      <c r="C8" s="21">
        <v>0</v>
      </c>
      <c r="D8" s="21">
        <v>4368.100103457863</v>
      </c>
      <c r="E8" s="21">
        <v>0</v>
      </c>
      <c r="F8" s="21">
        <v>3140.727493785658</v>
      </c>
      <c r="G8" s="21">
        <v>1348.1344996553125</v>
      </c>
      <c r="H8" s="21">
        <v>595.7818330287322</v>
      </c>
      <c r="I8" s="21">
        <v>14468.479891514591</v>
      </c>
    </row>
    <row r="9" spans="1:9" ht="13.5" thickBot="1">
      <c r="A9" s="22">
        <v>1993</v>
      </c>
      <c r="B9" s="21">
        <v>5871.055098651249</v>
      </c>
      <c r="C9" s="21">
        <v>0</v>
      </c>
      <c r="D9" s="21">
        <v>4589.829099120282</v>
      </c>
      <c r="E9" s="21">
        <v>0</v>
      </c>
      <c r="F9" s="21">
        <v>3150.0894056432526</v>
      </c>
      <c r="G9" s="21">
        <v>1153.5285705781785</v>
      </c>
      <c r="H9" s="21">
        <v>609.9251252429495</v>
      </c>
      <c r="I9" s="21">
        <v>15374.427299235911</v>
      </c>
    </row>
    <row r="10" spans="1:9" ht="13.5" thickBot="1">
      <c r="A10" s="22">
        <v>1994</v>
      </c>
      <c r="B10" s="21">
        <v>5435.917424595911</v>
      </c>
      <c r="C10" s="21">
        <v>0</v>
      </c>
      <c r="D10" s="21">
        <v>4596.647042410665</v>
      </c>
      <c r="E10" s="21">
        <v>0</v>
      </c>
      <c r="F10" s="21">
        <v>3154.3945562992826</v>
      </c>
      <c r="G10" s="21">
        <v>1285.8793703693152</v>
      </c>
      <c r="H10" s="21">
        <v>610.570930077298</v>
      </c>
      <c r="I10" s="21">
        <v>15083.409323752472</v>
      </c>
    </row>
    <row r="11" spans="1:9" ht="13.5" thickBot="1">
      <c r="A11" s="22">
        <v>1995</v>
      </c>
      <c r="B11" s="21">
        <v>5869.650034827788</v>
      </c>
      <c r="C11" s="21">
        <v>0</v>
      </c>
      <c r="D11" s="21">
        <v>4801.798773472116</v>
      </c>
      <c r="E11" s="21">
        <v>0</v>
      </c>
      <c r="F11" s="21">
        <v>3373.65293071786</v>
      </c>
      <c r="G11" s="21">
        <v>1110.6757535890133</v>
      </c>
      <c r="H11" s="21">
        <v>636.4028753994403</v>
      </c>
      <c r="I11" s="21">
        <v>15792.180368006218</v>
      </c>
    </row>
    <row r="12" spans="1:9" ht="13.5" thickBot="1">
      <c r="A12" s="22">
        <v>1996</v>
      </c>
      <c r="B12" s="21">
        <v>6678.912362719939</v>
      </c>
      <c r="C12" s="21">
        <v>0</v>
      </c>
      <c r="D12" s="21">
        <v>5018.233224044574</v>
      </c>
      <c r="E12" s="21">
        <v>0</v>
      </c>
      <c r="F12" s="21">
        <v>3258.685387975308</v>
      </c>
      <c r="G12" s="21">
        <v>1159.8347242615282</v>
      </c>
      <c r="H12" s="21">
        <v>636.8417770638691</v>
      </c>
      <c r="I12" s="21">
        <v>16752.50747606522</v>
      </c>
    </row>
    <row r="13" spans="1:9" ht="13.5" thickBot="1">
      <c r="A13" s="22">
        <v>1997</v>
      </c>
      <c r="B13" s="21">
        <v>6569.3831140001375</v>
      </c>
      <c r="C13" s="21">
        <v>0</v>
      </c>
      <c r="D13" s="21">
        <v>5202.7489699674325</v>
      </c>
      <c r="E13" s="21">
        <v>0</v>
      </c>
      <c r="F13" s="21">
        <v>3471.479269384687</v>
      </c>
      <c r="G13" s="21">
        <v>1210.2232627935916</v>
      </c>
      <c r="H13" s="21">
        <v>619.0556753886007</v>
      </c>
      <c r="I13" s="21">
        <v>17072.89029153445</v>
      </c>
    </row>
    <row r="14" spans="1:9" ht="13.5" thickBot="1">
      <c r="A14" s="22">
        <v>1998</v>
      </c>
      <c r="B14" s="21">
        <v>7174.620268114993</v>
      </c>
      <c r="C14" s="21">
        <v>0</v>
      </c>
      <c r="D14" s="21">
        <v>5628.783380193584</v>
      </c>
      <c r="E14" s="21">
        <v>0</v>
      </c>
      <c r="F14" s="21">
        <v>3425.1029859890177</v>
      </c>
      <c r="G14" s="21">
        <v>1033.7328322744322</v>
      </c>
      <c r="H14" s="21">
        <v>632.1730722138195</v>
      </c>
      <c r="I14" s="21">
        <v>17894.412538785848</v>
      </c>
    </row>
    <row r="15" spans="1:9" ht="13.5" thickBot="1">
      <c r="A15" s="22">
        <v>1999</v>
      </c>
      <c r="B15" s="21">
        <v>7270.94175049892</v>
      </c>
      <c r="C15" s="21">
        <v>0</v>
      </c>
      <c r="D15" s="21">
        <v>5594.410432356367</v>
      </c>
      <c r="E15" s="21">
        <v>0</v>
      </c>
      <c r="F15" s="21">
        <v>2865.11225782431</v>
      </c>
      <c r="G15" s="21">
        <v>1334.717332162268</v>
      </c>
      <c r="H15" s="21">
        <v>715.3417208160746</v>
      </c>
      <c r="I15" s="21">
        <v>17780.52349365794</v>
      </c>
    </row>
    <row r="16" spans="1:9" ht="13.5" thickBot="1">
      <c r="A16" s="22">
        <v>2000</v>
      </c>
      <c r="B16" s="21">
        <v>7083.933693106145</v>
      </c>
      <c r="C16" s="21">
        <v>0</v>
      </c>
      <c r="D16" s="21">
        <v>6322.50362549847</v>
      </c>
      <c r="E16" s="21">
        <v>0</v>
      </c>
      <c r="F16" s="21">
        <v>2847.873661099831</v>
      </c>
      <c r="G16" s="21">
        <v>1010.4732814003205</v>
      </c>
      <c r="H16" s="21">
        <v>663.7285180881156</v>
      </c>
      <c r="I16" s="21">
        <v>17928.512779192883</v>
      </c>
    </row>
    <row r="17" spans="1:9" ht="13.5" thickBot="1">
      <c r="A17" s="22">
        <v>2001</v>
      </c>
      <c r="B17" s="21">
        <v>7115.176626699429</v>
      </c>
      <c r="C17" s="21">
        <v>0</v>
      </c>
      <c r="D17" s="21">
        <v>5402.2765344233985</v>
      </c>
      <c r="E17" s="21">
        <v>0</v>
      </c>
      <c r="F17" s="21">
        <v>2589.0801974441897</v>
      </c>
      <c r="G17" s="21">
        <v>1270.4868464823294</v>
      </c>
      <c r="H17" s="21">
        <v>551.4393121001368</v>
      </c>
      <c r="I17" s="21">
        <v>16928.459517149484</v>
      </c>
    </row>
    <row r="18" spans="1:9" ht="13.5" thickBot="1">
      <c r="A18" s="22">
        <v>2002</v>
      </c>
      <c r="B18" s="21">
        <v>7506.855696420165</v>
      </c>
      <c r="C18" s="21">
        <v>0</v>
      </c>
      <c r="D18" s="21">
        <v>5740.511450993041</v>
      </c>
      <c r="E18" s="21">
        <v>0</v>
      </c>
      <c r="F18" s="21">
        <v>2681.482490547542</v>
      </c>
      <c r="G18" s="21">
        <v>1320.7037423205156</v>
      </c>
      <c r="H18" s="21">
        <v>622.9905243967754</v>
      </c>
      <c r="I18" s="21">
        <v>17872.54390467804</v>
      </c>
    </row>
    <row r="19" spans="1:9" ht="13.5" thickBot="1">
      <c r="A19" s="22">
        <v>2003</v>
      </c>
      <c r="B19" s="21">
        <v>7144.411038296</v>
      </c>
      <c r="C19" s="21">
        <v>0</v>
      </c>
      <c r="D19" s="21">
        <v>6408.339042462666</v>
      </c>
      <c r="E19" s="21">
        <v>0</v>
      </c>
      <c r="F19" s="21">
        <v>2706.2878357852055</v>
      </c>
      <c r="G19" s="21">
        <v>973.1912256282772</v>
      </c>
      <c r="H19" s="21">
        <v>583.0722487550584</v>
      </c>
      <c r="I19" s="21">
        <v>17815.30139092721</v>
      </c>
    </row>
    <row r="20" spans="1:9" ht="13.5" thickBot="1">
      <c r="A20" s="22">
        <v>2004</v>
      </c>
      <c r="B20" s="21">
        <v>6767.144741207759</v>
      </c>
      <c r="C20" s="21">
        <v>0</v>
      </c>
      <c r="D20" s="21">
        <v>6198.613205292176</v>
      </c>
      <c r="E20" s="21">
        <v>0</v>
      </c>
      <c r="F20" s="21">
        <v>3237.5905065449515</v>
      </c>
      <c r="G20" s="21">
        <v>1184.5126254150061</v>
      </c>
      <c r="H20" s="21">
        <v>683.3956515579652</v>
      </c>
      <c r="I20" s="21">
        <v>18071.256730017856</v>
      </c>
    </row>
    <row r="21" spans="1:9" ht="13.5" thickBot="1">
      <c r="A21" s="22">
        <v>2005</v>
      </c>
      <c r="B21" s="21">
        <v>7833.37746737628</v>
      </c>
      <c r="C21" s="21">
        <v>0</v>
      </c>
      <c r="D21" s="21">
        <v>6029.949526839516</v>
      </c>
      <c r="E21" s="21">
        <v>0</v>
      </c>
      <c r="F21" s="21">
        <v>2825.2210258181503</v>
      </c>
      <c r="G21" s="21">
        <v>1280.9572783399008</v>
      </c>
      <c r="H21" s="21">
        <v>688.5847413598491</v>
      </c>
      <c r="I21" s="21">
        <v>18658.090039733695</v>
      </c>
    </row>
    <row r="22" spans="1:9" ht="13.5" thickBot="1">
      <c r="A22" s="22">
        <v>2006</v>
      </c>
      <c r="B22" s="21">
        <v>9844.485067939355</v>
      </c>
      <c r="C22" s="21">
        <v>0</v>
      </c>
      <c r="D22" s="21">
        <v>6670.225132119283</v>
      </c>
      <c r="E22" s="21">
        <v>0</v>
      </c>
      <c r="F22" s="21">
        <v>2926.735259993143</v>
      </c>
      <c r="G22" s="21">
        <v>1413.736758720254</v>
      </c>
      <c r="H22" s="21">
        <v>721.388694578487</v>
      </c>
      <c r="I22" s="21">
        <v>21576.570913350522</v>
      </c>
    </row>
    <row r="23" spans="1:9" ht="13.5" thickBot="1">
      <c r="A23" s="22">
        <v>2007</v>
      </c>
      <c r="B23" s="21">
        <v>8162.698046081527</v>
      </c>
      <c r="C23" s="21">
        <v>0</v>
      </c>
      <c r="D23" s="21">
        <v>6478.599161574066</v>
      </c>
      <c r="E23" s="21">
        <v>0</v>
      </c>
      <c r="F23" s="21">
        <v>3209.2371129734447</v>
      </c>
      <c r="G23" s="21">
        <v>1590.0144615608674</v>
      </c>
      <c r="H23" s="21">
        <v>724.9807040403053</v>
      </c>
      <c r="I23" s="21">
        <v>20165.529486230214</v>
      </c>
    </row>
    <row r="24" spans="1:9" ht="13.5" thickBot="1">
      <c r="A24" s="22">
        <v>2008</v>
      </c>
      <c r="B24" s="21">
        <v>9021.512823803852</v>
      </c>
      <c r="C24" s="21">
        <v>0</v>
      </c>
      <c r="D24" s="21">
        <v>6483.291932535329</v>
      </c>
      <c r="E24" s="21">
        <v>0</v>
      </c>
      <c r="F24" s="21">
        <v>2828.0847950555617</v>
      </c>
      <c r="G24" s="21">
        <v>1665.1971438693909</v>
      </c>
      <c r="H24" s="21">
        <v>761.1071528642472</v>
      </c>
      <c r="I24" s="21">
        <v>20759.19384812838</v>
      </c>
    </row>
    <row r="25" spans="1:9" ht="13.5" thickBot="1">
      <c r="A25" s="22">
        <v>2009</v>
      </c>
      <c r="B25" s="21">
        <v>7102.08730927758</v>
      </c>
      <c r="C25" s="21">
        <v>0</v>
      </c>
      <c r="D25" s="21">
        <v>6211.091600064457</v>
      </c>
      <c r="E25" s="21">
        <v>0</v>
      </c>
      <c r="F25" s="21">
        <v>2990.910458797118</v>
      </c>
      <c r="G25" s="21">
        <v>1584.397821937373</v>
      </c>
      <c r="H25" s="21">
        <v>766.0589475993947</v>
      </c>
      <c r="I25" s="21">
        <v>18654.546137675923</v>
      </c>
    </row>
    <row r="26" spans="1:9" ht="13.5" thickBot="1">
      <c r="A26" s="22">
        <v>2010</v>
      </c>
      <c r="B26" s="21">
        <v>8632.048432783402</v>
      </c>
      <c r="C26" s="21">
        <v>0.058289</v>
      </c>
      <c r="D26" s="21">
        <v>6349.322835003924</v>
      </c>
      <c r="E26" s="21">
        <v>0.1202153</v>
      </c>
      <c r="F26" s="21">
        <v>3030.0788810825015</v>
      </c>
      <c r="G26" s="21">
        <v>1404.993216063881</v>
      </c>
      <c r="H26" s="21">
        <v>740.8063378826008</v>
      </c>
      <c r="I26" s="21">
        <v>20157.24970281631</v>
      </c>
    </row>
    <row r="27" spans="1:9" ht="13.5" thickBot="1">
      <c r="A27" s="22">
        <v>2011</v>
      </c>
      <c r="B27" s="21">
        <v>7878.892745991764</v>
      </c>
      <c r="C27" s="21">
        <v>0.058289</v>
      </c>
      <c r="D27" s="21">
        <v>5843.305616884192</v>
      </c>
      <c r="E27" s="21">
        <v>0.1202153</v>
      </c>
      <c r="F27" s="21">
        <v>2626.445233277508</v>
      </c>
      <c r="G27" s="21">
        <v>1388.674522282351</v>
      </c>
      <c r="H27" s="21">
        <v>740.2969123973126</v>
      </c>
      <c r="I27" s="21">
        <v>18477.615030833127</v>
      </c>
    </row>
    <row r="28" spans="1:9" ht="13.5" thickBot="1">
      <c r="A28" s="22">
        <v>2012</v>
      </c>
      <c r="B28" s="21">
        <v>7968.548687158038</v>
      </c>
      <c r="C28" s="21">
        <v>0.058289</v>
      </c>
      <c r="D28" s="21">
        <v>5941.83640549768</v>
      </c>
      <c r="E28" s="21">
        <v>0.1202153</v>
      </c>
      <c r="F28" s="21">
        <v>2986.2220557495148</v>
      </c>
      <c r="G28" s="21">
        <v>1753.5819067587208</v>
      </c>
      <c r="H28" s="21">
        <v>771.6268104232695</v>
      </c>
      <c r="I28" s="21">
        <v>19421.81586558722</v>
      </c>
    </row>
    <row r="29" spans="1:9" ht="13.5" thickBot="1">
      <c r="A29" s="22">
        <v>2013</v>
      </c>
      <c r="B29" s="21">
        <v>8789.898265707228</v>
      </c>
      <c r="C29" s="21">
        <v>0.058289</v>
      </c>
      <c r="D29" s="21">
        <v>5996.901881581296</v>
      </c>
      <c r="E29" s="21">
        <v>0.1202153</v>
      </c>
      <c r="F29" s="21">
        <v>2866.522612650315</v>
      </c>
      <c r="G29" s="21">
        <v>1843.4360293917655</v>
      </c>
      <c r="H29" s="21">
        <v>753.0036474604474</v>
      </c>
      <c r="I29" s="21">
        <v>20249.76243679105</v>
      </c>
    </row>
    <row r="30" spans="1:9" ht="13.5" thickBot="1">
      <c r="A30" s="22">
        <v>2014</v>
      </c>
      <c r="B30" s="21">
        <v>8661.347482113742</v>
      </c>
      <c r="C30" s="21">
        <v>0.058289</v>
      </c>
      <c r="D30" s="21">
        <v>5549.818990774744</v>
      </c>
      <c r="E30" s="21">
        <v>0.1202153</v>
      </c>
      <c r="F30" s="21">
        <v>2756.060274482519</v>
      </c>
      <c r="G30" s="21">
        <v>1770.9523878294224</v>
      </c>
      <c r="H30" s="21">
        <v>665.3381855484852</v>
      </c>
      <c r="I30" s="21">
        <v>19403.517320748913</v>
      </c>
    </row>
    <row r="31" spans="1:9" ht="13.5" thickBot="1">
      <c r="A31" s="22">
        <v>2015</v>
      </c>
      <c r="B31" s="21">
        <v>8550.22322424884</v>
      </c>
      <c r="C31" s="21">
        <v>22.71562996551178</v>
      </c>
      <c r="D31" s="21">
        <v>6022.140492694738</v>
      </c>
      <c r="E31" s="21">
        <v>3.110385557248597</v>
      </c>
      <c r="F31" s="21">
        <v>3189.765362771945</v>
      </c>
      <c r="G31" s="21">
        <v>1890.8004131333034</v>
      </c>
      <c r="H31" s="21">
        <v>763.2105185574507</v>
      </c>
      <c r="I31" s="21">
        <v>20416.140011406278</v>
      </c>
    </row>
    <row r="32" spans="1:9" ht="13.5" thickBot="1">
      <c r="A32" s="22">
        <v>2016</v>
      </c>
      <c r="B32" s="21">
        <v>8917.622487768871</v>
      </c>
      <c r="C32" s="21">
        <v>36.92361107083962</v>
      </c>
      <c r="D32" s="21">
        <v>6277.168748723327</v>
      </c>
      <c r="E32" s="21">
        <v>5.9921507521234325</v>
      </c>
      <c r="F32" s="21">
        <v>3219.3340182863703</v>
      </c>
      <c r="G32" s="21">
        <v>1861.908148518058</v>
      </c>
      <c r="H32" s="21">
        <v>808.988791225206</v>
      </c>
      <c r="I32" s="21">
        <v>21085.022194521836</v>
      </c>
    </row>
    <row r="33" spans="1:9" ht="13.5" thickBot="1">
      <c r="A33" s="22">
        <v>2017</v>
      </c>
      <c r="B33" s="21">
        <v>8968.380662533633</v>
      </c>
      <c r="C33" s="21">
        <v>47.73651983280077</v>
      </c>
      <c r="D33" s="21">
        <v>6520.679406818843</v>
      </c>
      <c r="E33" s="21">
        <v>9.909492597646063</v>
      </c>
      <c r="F33" s="21">
        <v>3303.189875079497</v>
      </c>
      <c r="G33" s="21">
        <v>1907.279352186916</v>
      </c>
      <c r="H33" s="21">
        <v>839.5074298850351</v>
      </c>
      <c r="I33" s="21">
        <v>21539.03672650392</v>
      </c>
    </row>
    <row r="34" spans="1:9" ht="13.5" thickBot="1">
      <c r="A34" s="22">
        <v>2018</v>
      </c>
      <c r="B34" s="21">
        <v>9160.930510717859</v>
      </c>
      <c r="C34" s="21">
        <v>58.001977047303264</v>
      </c>
      <c r="D34" s="21">
        <v>6590.222800782268</v>
      </c>
      <c r="E34" s="21">
        <v>14.166185373391</v>
      </c>
      <c r="F34" s="21">
        <v>3310.3362372853408</v>
      </c>
      <c r="G34" s="21">
        <v>1902.2915177155896</v>
      </c>
      <c r="H34" s="21">
        <v>845.398529912028</v>
      </c>
      <c r="I34" s="21">
        <v>21809.179596413083</v>
      </c>
    </row>
    <row r="35" spans="1:9" ht="13.5" thickBot="1">
      <c r="A35" s="22">
        <v>2019</v>
      </c>
      <c r="B35" s="21">
        <v>9295.19002619317</v>
      </c>
      <c r="C35" s="21">
        <v>70.07930086635287</v>
      </c>
      <c r="D35" s="21">
        <v>6674.614878050473</v>
      </c>
      <c r="E35" s="21">
        <v>20.060492289915505</v>
      </c>
      <c r="F35" s="21">
        <v>3309.655027588271</v>
      </c>
      <c r="G35" s="21">
        <v>1907.9024949972334</v>
      </c>
      <c r="H35" s="21">
        <v>851.4722450340797</v>
      </c>
      <c r="I35" s="21">
        <v>22038.834671863227</v>
      </c>
    </row>
    <row r="36" spans="1:9" ht="13.5" thickBot="1">
      <c r="A36" s="22">
        <v>2020</v>
      </c>
      <c r="B36" s="21">
        <v>9475.415549465675</v>
      </c>
      <c r="C36" s="21">
        <v>81.4358050992615</v>
      </c>
      <c r="D36" s="21">
        <v>6766.263761358871</v>
      </c>
      <c r="E36" s="21">
        <v>25.390382604386733</v>
      </c>
      <c r="F36" s="21">
        <v>3296.9426288974364</v>
      </c>
      <c r="G36" s="21">
        <v>1916.5392378421327</v>
      </c>
      <c r="H36" s="21">
        <v>857.1298642193208</v>
      </c>
      <c r="I36" s="21">
        <v>22312.291041783432</v>
      </c>
    </row>
    <row r="37" spans="1:9" ht="13.5" thickBot="1">
      <c r="A37" s="22">
        <v>2021</v>
      </c>
      <c r="B37" s="21">
        <v>9659.01275585397</v>
      </c>
      <c r="C37" s="21">
        <v>93.23814934424041</v>
      </c>
      <c r="D37" s="21">
        <v>6864.5231715381515</v>
      </c>
      <c r="E37" s="21">
        <v>30.952065493103397</v>
      </c>
      <c r="F37" s="21">
        <v>3304.5557104166805</v>
      </c>
      <c r="G37" s="21">
        <v>1930.6999640436372</v>
      </c>
      <c r="H37" s="21">
        <v>861.8006196736562</v>
      </c>
      <c r="I37" s="21">
        <v>22620.592221526098</v>
      </c>
    </row>
    <row r="38" spans="1:9" ht="13.5" thickBot="1">
      <c r="A38" s="22">
        <v>2022</v>
      </c>
      <c r="B38" s="21">
        <v>9844.968656122475</v>
      </c>
      <c r="C38" s="21">
        <v>105.35847431071596</v>
      </c>
      <c r="D38" s="21">
        <v>6960.593590306535</v>
      </c>
      <c r="E38" s="21">
        <v>36.56107610876867</v>
      </c>
      <c r="F38" s="21">
        <v>3308.385316297092</v>
      </c>
      <c r="G38" s="21">
        <v>1946.8214309698442</v>
      </c>
      <c r="H38" s="21">
        <v>866.6366666348507</v>
      </c>
      <c r="I38" s="21">
        <v>22927.40566033079</v>
      </c>
    </row>
    <row r="39" spans="1:9" ht="13.5" thickBot="1">
      <c r="A39" s="22">
        <v>2023</v>
      </c>
      <c r="B39" s="21">
        <v>10031.093808439877</v>
      </c>
      <c r="C39" s="21">
        <v>118.28910310789455</v>
      </c>
      <c r="D39" s="21">
        <v>7035.336418348114</v>
      </c>
      <c r="E39" s="21">
        <v>42.57394566645252</v>
      </c>
      <c r="F39" s="21">
        <v>3333.544861361339</v>
      </c>
      <c r="G39" s="21">
        <v>1966.5059676337457</v>
      </c>
      <c r="H39" s="21">
        <v>872.4271113774599</v>
      </c>
      <c r="I39" s="21">
        <v>23238.908167160535</v>
      </c>
    </row>
    <row r="40" spans="1:9" ht="13.5" thickBot="1">
      <c r="A40" s="22">
        <v>2024</v>
      </c>
      <c r="B40" s="21">
        <v>10201.868562389282</v>
      </c>
      <c r="C40" s="21">
        <v>130.85905758863353</v>
      </c>
      <c r="D40" s="21">
        <v>7091.865312180656</v>
      </c>
      <c r="E40" s="21">
        <v>47.99059010874989</v>
      </c>
      <c r="F40" s="21">
        <v>3342.0865665284578</v>
      </c>
      <c r="G40" s="21">
        <v>1985.5668672694949</v>
      </c>
      <c r="H40" s="21">
        <v>878.3119143804332</v>
      </c>
      <c r="I40" s="21">
        <v>23499.699222748324</v>
      </c>
    </row>
    <row r="41" spans="1:9" ht="13.5" thickBot="1">
      <c r="A41" s="22">
        <v>2025</v>
      </c>
      <c r="B41" s="21">
        <v>10357.271779554741</v>
      </c>
      <c r="C41" s="21">
        <v>142.3292456610421</v>
      </c>
      <c r="D41" s="21">
        <v>7100.205077932826</v>
      </c>
      <c r="E41" s="21">
        <v>52.7691383754856</v>
      </c>
      <c r="F41" s="21">
        <v>3309.2818721374</v>
      </c>
      <c r="G41" s="21">
        <v>1989.9385122339268</v>
      </c>
      <c r="H41" s="21">
        <v>897.9751036963671</v>
      </c>
      <c r="I41" s="21">
        <v>23654.67234555526</v>
      </c>
    </row>
    <row r="42" spans="1:9" ht="13.5" thickBot="1">
      <c r="A42" s="22">
        <v>2026</v>
      </c>
      <c r="B42" s="21">
        <v>10520.484268291837</v>
      </c>
      <c r="C42" s="21">
        <v>153.29646345840268</v>
      </c>
      <c r="D42" s="21">
        <v>7137.750315938413</v>
      </c>
      <c r="E42" s="21">
        <v>58.141631020261485</v>
      </c>
      <c r="F42" s="21">
        <v>3316.0237112824316</v>
      </c>
      <c r="G42" s="21">
        <v>2014.1464912524684</v>
      </c>
      <c r="H42" s="21">
        <v>903.9419466996276</v>
      </c>
      <c r="I42" s="21">
        <v>23892.34673346478</v>
      </c>
    </row>
    <row r="43" spans="1:9" ht="13.5" thickBot="1">
      <c r="A43" s="22">
        <v>2027</v>
      </c>
      <c r="B43" s="21">
        <v>10678.111537129924</v>
      </c>
      <c r="C43" s="21">
        <v>164.2178836667529</v>
      </c>
      <c r="D43" s="21">
        <v>7165.97669503854</v>
      </c>
      <c r="E43" s="21">
        <v>62.644631428773565</v>
      </c>
      <c r="F43" s="21">
        <v>3326.575660824682</v>
      </c>
      <c r="G43" s="21">
        <v>2034.8631830852414</v>
      </c>
      <c r="H43" s="21">
        <v>909.5138755206151</v>
      </c>
      <c r="I43" s="21">
        <v>24115.040951599003</v>
      </c>
    </row>
    <row r="44" spans="1:10" ht="13.5" thickBot="1">
      <c r="A44" s="22">
        <v>2028</v>
      </c>
      <c r="B44" s="21">
        <v>10831.90265438291</v>
      </c>
      <c r="C44" s="21">
        <v>175.1992425890361</v>
      </c>
      <c r="D44" s="21">
        <v>7183.976626599581</v>
      </c>
      <c r="E44" s="21">
        <v>67.02172615803495</v>
      </c>
      <c r="F44" s="21">
        <v>3338.373902600188</v>
      </c>
      <c r="G44" s="21">
        <v>2056.303463356619</v>
      </c>
      <c r="H44" s="21">
        <v>915.2793079513962</v>
      </c>
      <c r="I44" s="21">
        <v>24325.835954890696</v>
      </c>
      <c r="J44" s="24" t="s">
        <v>0</v>
      </c>
    </row>
    <row r="45" spans="1:9" ht="12.75">
      <c r="A45" s="35" t="s">
        <v>0</v>
      </c>
      <c r="B45" s="35"/>
      <c r="C45" s="35"/>
      <c r="D45" s="35"/>
      <c r="E45" s="35"/>
      <c r="F45" s="35"/>
      <c r="G45" s="35"/>
      <c r="H45" s="35"/>
      <c r="I45" s="35"/>
    </row>
    <row r="46" spans="1:9" ht="13.5" customHeight="1">
      <c r="A46" s="35" t="s">
        <v>72</v>
      </c>
      <c r="B46" s="35"/>
      <c r="C46" s="35"/>
      <c r="D46" s="35"/>
      <c r="E46" s="35"/>
      <c r="F46" s="35"/>
      <c r="G46" s="35"/>
      <c r="H46" s="35"/>
      <c r="I46" s="35"/>
    </row>
    <row r="47" spans="1:9" ht="13.5" customHeight="1">
      <c r="A47" s="35" t="s">
        <v>81</v>
      </c>
      <c r="B47" s="35"/>
      <c r="C47" s="35"/>
      <c r="D47" s="35"/>
      <c r="E47" s="35"/>
      <c r="F47" s="35"/>
      <c r="G47" s="35"/>
      <c r="H47" s="35"/>
      <c r="I47" s="35"/>
    </row>
    <row r="48" spans="1:9" ht="13.5" customHeight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5.75">
      <c r="A49" s="33" t="s">
        <v>25</v>
      </c>
      <c r="B49" s="33"/>
      <c r="C49" s="33"/>
      <c r="D49" s="33"/>
      <c r="E49" s="33"/>
      <c r="F49" s="33"/>
      <c r="G49" s="33"/>
      <c r="H49" s="33"/>
      <c r="I49" s="33"/>
    </row>
    <row r="50" spans="1:9" ht="15">
      <c r="A50" s="19" t="s">
        <v>26</v>
      </c>
      <c r="B50" s="13">
        <f>EXP((LN(B16/B6)/10))-1</f>
        <v>0.022246682189006606</v>
      </c>
      <c r="C50" s="14" t="s">
        <v>67</v>
      </c>
      <c r="D50" s="13">
        <f aca="true" t="shared" si="0" ref="D50:I50">EXP((LN(D16/D6)/10))-1</f>
        <v>0.04138279116517096</v>
      </c>
      <c r="E50" s="14" t="s">
        <v>67</v>
      </c>
      <c r="F50" s="13">
        <f t="shared" si="0"/>
        <v>-0.010527733163301356</v>
      </c>
      <c r="G50" s="13">
        <f t="shared" si="0"/>
        <v>-0.0331626746731527</v>
      </c>
      <c r="H50" s="13">
        <f t="shared" si="0"/>
        <v>0.007426431108114251</v>
      </c>
      <c r="I50" s="13">
        <f t="shared" si="0"/>
        <v>0.017333700721917422</v>
      </c>
    </row>
    <row r="51" spans="1:9" ht="15">
      <c r="A51" s="19" t="s">
        <v>48</v>
      </c>
      <c r="B51" s="13">
        <f>EXP((LN(B32/B16)/16))-1</f>
        <v>0.014491499127640362</v>
      </c>
      <c r="C51" s="14" t="s">
        <v>67</v>
      </c>
      <c r="D51" s="13">
        <f aca="true" t="shared" si="1" ref="D51:I51">EXP((LN(D32/D16)/16))-1</f>
        <v>-0.0004496632684957147</v>
      </c>
      <c r="E51" s="14" t="s">
        <v>67</v>
      </c>
      <c r="F51" s="13">
        <f t="shared" si="1"/>
        <v>0.007692050454921384</v>
      </c>
      <c r="G51" s="13">
        <f t="shared" si="1"/>
        <v>0.03893789808224413</v>
      </c>
      <c r="H51" s="13">
        <f t="shared" si="1"/>
        <v>0.012446309454584803</v>
      </c>
      <c r="I51" s="13">
        <f t="shared" si="1"/>
        <v>0.010187202410297802</v>
      </c>
    </row>
    <row r="52" spans="1:9" ht="15">
      <c r="A52" s="19" t="s">
        <v>49</v>
      </c>
      <c r="B52" s="13">
        <f>EXP((LN(B36/B32)/4))-1</f>
        <v>0.015283423421341702</v>
      </c>
      <c r="C52" s="13">
        <f aca="true" t="shared" si="2" ref="C52:I52">EXP((LN(C36/C32)/4))-1</f>
        <v>0.21864667151082195</v>
      </c>
      <c r="D52" s="13">
        <f t="shared" si="2"/>
        <v>0.018934529660716404</v>
      </c>
      <c r="E52" s="13">
        <f t="shared" si="2"/>
        <v>0.4347347873825378</v>
      </c>
      <c r="F52" s="13">
        <f t="shared" si="2"/>
        <v>0.005973030678709357</v>
      </c>
      <c r="G52" s="13">
        <f t="shared" si="2"/>
        <v>0.007256005949031419</v>
      </c>
      <c r="H52" s="13">
        <f t="shared" si="2"/>
        <v>0.014556016562954355</v>
      </c>
      <c r="I52" s="13">
        <f t="shared" si="2"/>
        <v>0.014244183846920722</v>
      </c>
    </row>
    <row r="53" spans="1:9" ht="15">
      <c r="A53" s="19" t="s">
        <v>83</v>
      </c>
      <c r="B53" s="13">
        <f>EXP((LN(B44/B32)/12))-1</f>
        <v>0.016337551413311946</v>
      </c>
      <c r="C53" s="13">
        <f aca="true" t="shared" si="3" ref="C53:I53">EXP((LN(C44/C32)/12))-1</f>
        <v>0.13855060406003528</v>
      </c>
      <c r="D53" s="13">
        <f t="shared" si="3"/>
        <v>0.011307959949582225</v>
      </c>
      <c r="E53" s="13">
        <f t="shared" si="3"/>
        <v>0.22288628183810255</v>
      </c>
      <c r="F53" s="13">
        <f t="shared" si="3"/>
        <v>0.00303035906484439</v>
      </c>
      <c r="G53" s="13">
        <f t="shared" si="3"/>
        <v>0.008310012001724099</v>
      </c>
      <c r="H53" s="13">
        <f t="shared" si="3"/>
        <v>0.010340110885242337</v>
      </c>
      <c r="I53" s="13">
        <f t="shared" si="3"/>
        <v>0.011985933581011299</v>
      </c>
    </row>
    <row r="54" ht="13.5" customHeight="1">
      <c r="A54" s="18"/>
    </row>
  </sheetData>
  <sheetProtection/>
  <mergeCells count="7">
    <mergeCell ref="A49:I49"/>
    <mergeCell ref="A1:H1"/>
    <mergeCell ref="A3:H3"/>
    <mergeCell ref="A45:I45"/>
    <mergeCell ref="A46:I46"/>
    <mergeCell ref="A47:I47"/>
    <mergeCell ref="A2:J2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0" zoomScaleNormal="80" zoomScalePageLayoutView="0" workbookViewId="0" topLeftCell="A16">
      <selection activeCell="A5" sqref="A5:J5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10" width="17.140625" style="1" bestFit="1" customWidth="1"/>
    <col min="11" max="16384" width="9.140625" style="1" customWidth="1"/>
  </cols>
  <sheetData>
    <row r="1" spans="1:10" ht="15.75" customHeight="1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0" ht="15.75" customHeight="1">
      <c r="A3" s="31" t="s">
        <v>40</v>
      </c>
      <c r="B3" s="31"/>
      <c r="C3" s="31"/>
      <c r="D3" s="31"/>
      <c r="E3" s="31"/>
      <c r="F3" s="31"/>
      <c r="G3" s="31"/>
      <c r="H3" s="31"/>
      <c r="I3" s="31"/>
      <c r="J3" s="31"/>
    </row>
    <row r="4" ht="13.5" customHeight="1" thickBot="1">
      <c r="A4" s="4"/>
    </row>
    <row r="5" spans="1:10" ht="27" thickBot="1">
      <c r="A5" s="5" t="s">
        <v>12</v>
      </c>
      <c r="B5" s="5" t="s">
        <v>41</v>
      </c>
      <c r="C5" s="5" t="s">
        <v>42</v>
      </c>
      <c r="D5" s="5" t="s">
        <v>35</v>
      </c>
      <c r="E5" s="5" t="s">
        <v>43</v>
      </c>
      <c r="F5" s="5" t="s">
        <v>37</v>
      </c>
      <c r="G5" s="5" t="s">
        <v>44</v>
      </c>
      <c r="H5" s="25" t="s">
        <v>82</v>
      </c>
      <c r="I5" s="5" t="s">
        <v>45</v>
      </c>
      <c r="J5" s="5" t="s">
        <v>46</v>
      </c>
    </row>
    <row r="6" spans="1:10" ht="15.75" thickBot="1">
      <c r="A6" s="6">
        <v>1990</v>
      </c>
      <c r="B6" s="7">
        <v>15097.670786915673</v>
      </c>
      <c r="C6" s="7">
        <v>1399.0225517498209</v>
      </c>
      <c r="D6" s="7">
        <v>16496.693338665493</v>
      </c>
      <c r="E6" s="7">
        <v>597.3896659780137</v>
      </c>
      <c r="F6" s="7">
        <v>0</v>
      </c>
      <c r="G6" s="7">
        <v>597.3896659780137</v>
      </c>
      <c r="H6" s="7">
        <v>0</v>
      </c>
      <c r="I6" s="7">
        <v>15899.30367268748</v>
      </c>
      <c r="J6" s="9">
        <f>'Form 1.2'!H6/('Form 1.4'!I6*0.0876)</f>
        <v>62.9371963903817</v>
      </c>
    </row>
    <row r="7" spans="1:10" ht="15.75" thickBot="1">
      <c r="A7" s="6">
        <v>1991</v>
      </c>
      <c r="B7" s="7">
        <v>14442.869319673899</v>
      </c>
      <c r="C7" s="7">
        <v>1338.5262568858307</v>
      </c>
      <c r="D7" s="7">
        <v>15781.39557655973</v>
      </c>
      <c r="E7" s="7">
        <v>566.2613416639748</v>
      </c>
      <c r="F7" s="7">
        <v>0</v>
      </c>
      <c r="G7" s="7">
        <v>566.2613416639748</v>
      </c>
      <c r="H7" s="7">
        <v>0</v>
      </c>
      <c r="I7" s="7">
        <v>15215.134234895755</v>
      </c>
      <c r="J7" s="9">
        <f>'Form 1.2'!H7/('Form 1.4'!I7*0.0876)</f>
        <v>65.32145676181226</v>
      </c>
    </row>
    <row r="8" spans="1:10" ht="15.75" thickBot="1">
      <c r="A8" s="6">
        <v>1992</v>
      </c>
      <c r="B8" s="7">
        <v>14468.479891514591</v>
      </c>
      <c r="C8" s="7">
        <v>1341.4714405175018</v>
      </c>
      <c r="D8" s="7">
        <v>15809.951332032093</v>
      </c>
      <c r="E8" s="7">
        <v>561.5091956523866</v>
      </c>
      <c r="F8" s="7">
        <v>0</v>
      </c>
      <c r="G8" s="7">
        <v>561.5091956523866</v>
      </c>
      <c r="H8" s="7">
        <v>0</v>
      </c>
      <c r="I8" s="7">
        <v>15248.442136379706</v>
      </c>
      <c r="J8" s="9">
        <f>'Form 1.2'!H8/('Form 1.4'!I8*0.0876)</f>
        <v>65.91802989931853</v>
      </c>
    </row>
    <row r="9" spans="1:10" ht="15.75" thickBot="1">
      <c r="A9" s="6">
        <v>1993</v>
      </c>
      <c r="B9" s="7">
        <v>15374.427299235911</v>
      </c>
      <c r="C9" s="7">
        <v>1417.5832649316576</v>
      </c>
      <c r="D9" s="7">
        <v>16792.01056416757</v>
      </c>
      <c r="E9" s="7">
        <v>682.7986197226144</v>
      </c>
      <c r="F9" s="7">
        <v>0</v>
      </c>
      <c r="G9" s="7">
        <v>682.7986197226144</v>
      </c>
      <c r="H9" s="7">
        <v>0</v>
      </c>
      <c r="I9" s="7">
        <v>16109.211944444954</v>
      </c>
      <c r="J9" s="9">
        <f>'Form 1.2'!H9/('Form 1.4'!I9*0.0876)</f>
        <v>62.62008794022414</v>
      </c>
    </row>
    <row r="10" spans="1:10" ht="15.75" thickBot="1">
      <c r="A10" s="6">
        <v>1994</v>
      </c>
      <c r="B10" s="7">
        <v>15083.409323752472</v>
      </c>
      <c r="C10" s="7">
        <v>1392.3465615246141</v>
      </c>
      <c r="D10" s="7">
        <v>16475.755885277085</v>
      </c>
      <c r="E10" s="7">
        <v>651.9504613468316</v>
      </c>
      <c r="F10" s="7">
        <v>0.00238296495752559</v>
      </c>
      <c r="G10" s="7">
        <v>651.9528443117891</v>
      </c>
      <c r="H10" s="7">
        <v>0</v>
      </c>
      <c r="I10" s="7">
        <v>15823.803040965297</v>
      </c>
      <c r="J10" s="9">
        <f>'Form 1.2'!H10/('Form 1.4'!I10*0.0876)</f>
        <v>63.56040101410754</v>
      </c>
    </row>
    <row r="11" spans="1:10" ht="15.75" thickBot="1">
      <c r="A11" s="6">
        <v>1995</v>
      </c>
      <c r="B11" s="7">
        <v>15792.180368006218</v>
      </c>
      <c r="C11" s="7">
        <v>1460.2992911974904</v>
      </c>
      <c r="D11" s="7">
        <v>17252.47965920371</v>
      </c>
      <c r="E11" s="7">
        <v>660.1779007255657</v>
      </c>
      <c r="F11" s="7">
        <v>0.00238296495752559</v>
      </c>
      <c r="G11" s="7">
        <v>660.1802836905232</v>
      </c>
      <c r="H11" s="7">
        <v>0</v>
      </c>
      <c r="I11" s="7">
        <v>16592.299375513187</v>
      </c>
      <c r="J11" s="9">
        <f>'Form 1.2'!H11/('Form 1.4'!I11*0.0876)</f>
        <v>61.33833804612986</v>
      </c>
    </row>
    <row r="12" spans="1:10" ht="15.75" thickBot="1">
      <c r="A12" s="6">
        <v>1996</v>
      </c>
      <c r="B12" s="7">
        <v>16752.50747606522</v>
      </c>
      <c r="C12" s="7">
        <v>1545.1900830110615</v>
      </c>
      <c r="D12" s="7">
        <v>18297.69755907628</v>
      </c>
      <c r="E12" s="7">
        <v>745.3422065828015</v>
      </c>
      <c r="F12" s="7">
        <v>0.00238296495752559</v>
      </c>
      <c r="G12" s="7">
        <v>745.344589547759</v>
      </c>
      <c r="H12" s="7">
        <v>0</v>
      </c>
      <c r="I12" s="7">
        <v>17552.35296952852</v>
      </c>
      <c r="J12" s="9">
        <f>'Form 1.2'!H12/('Form 1.4'!I12*0.0876)</f>
        <v>59.34169710126173</v>
      </c>
    </row>
    <row r="13" spans="1:10" ht="15.75" thickBot="1">
      <c r="A13" s="6">
        <v>1997</v>
      </c>
      <c r="B13" s="7">
        <v>17072.89029153445</v>
      </c>
      <c r="C13" s="7">
        <v>1575.9898361845223</v>
      </c>
      <c r="D13" s="7">
        <v>18648.880127718974</v>
      </c>
      <c r="E13" s="7">
        <v>748.1964417879137</v>
      </c>
      <c r="F13" s="7">
        <v>0.00773463669570983</v>
      </c>
      <c r="G13" s="7">
        <v>748.2041764246094</v>
      </c>
      <c r="H13" s="7">
        <v>0</v>
      </c>
      <c r="I13" s="7">
        <v>17900.675951294364</v>
      </c>
      <c r="J13" s="9">
        <f>'Form 1.2'!H13/('Form 1.4'!I13*0.0876)</f>
        <v>60.27597683901346</v>
      </c>
    </row>
    <row r="14" spans="1:10" ht="15.75" thickBot="1">
      <c r="A14" s="6">
        <v>1998</v>
      </c>
      <c r="B14" s="7">
        <v>17894.412538785848</v>
      </c>
      <c r="C14" s="7">
        <v>1661.1981677962965</v>
      </c>
      <c r="D14" s="7">
        <v>19555.610706582145</v>
      </c>
      <c r="E14" s="7">
        <v>691.27252026071</v>
      </c>
      <c r="F14" s="7">
        <v>0.017495046491980405</v>
      </c>
      <c r="G14" s="7">
        <v>691.290015307202</v>
      </c>
      <c r="H14" s="7">
        <v>0</v>
      </c>
      <c r="I14" s="7">
        <v>18864.32069127494</v>
      </c>
      <c r="J14" s="9">
        <f>'Form 1.2'!H14/('Form 1.4'!I14*0.0876)</f>
        <v>55.944524665682735</v>
      </c>
    </row>
    <row r="15" spans="1:10" ht="15.75" thickBot="1">
      <c r="A15" s="6">
        <v>1999</v>
      </c>
      <c r="B15" s="7">
        <v>17780.52349365794</v>
      </c>
      <c r="C15" s="7">
        <v>1649.8776102258862</v>
      </c>
      <c r="D15" s="7">
        <v>19430.401103883825</v>
      </c>
      <c r="E15" s="7">
        <v>694.0214581110453</v>
      </c>
      <c r="F15" s="7">
        <v>0.08629114464215448</v>
      </c>
      <c r="G15" s="7">
        <v>694.1077492556874</v>
      </c>
      <c r="H15" s="7">
        <v>0</v>
      </c>
      <c r="I15" s="7">
        <v>18736.29335462814</v>
      </c>
      <c r="J15" s="9">
        <f>'Form 1.2'!H15/('Form 1.4'!I15*0.0876)</f>
        <v>60.82405155730765</v>
      </c>
    </row>
    <row r="16" spans="1:10" ht="15.75" thickBot="1">
      <c r="A16" s="6">
        <v>2000</v>
      </c>
      <c r="B16" s="7">
        <v>17928.512779192883</v>
      </c>
      <c r="C16" s="7">
        <v>1671.4029173655117</v>
      </c>
      <c r="D16" s="7">
        <v>19599.915696558393</v>
      </c>
      <c r="E16" s="7">
        <v>619.9414037455653</v>
      </c>
      <c r="F16" s="7">
        <v>0.24524816232820842</v>
      </c>
      <c r="G16" s="7">
        <v>620.1866519078934</v>
      </c>
      <c r="H16" s="7">
        <v>0</v>
      </c>
      <c r="I16" s="7">
        <v>18979.7290446505</v>
      </c>
      <c r="J16" s="9">
        <f>'Form 1.2'!H16/('Form 1.4'!I16*0.0876)</f>
        <v>60.87932130493625</v>
      </c>
    </row>
    <row r="17" spans="1:10" ht="15.75" thickBot="1">
      <c r="A17" s="6">
        <v>2001</v>
      </c>
      <c r="B17" s="7">
        <v>16928.459517149484</v>
      </c>
      <c r="C17" s="7">
        <v>1573.2847872645823</v>
      </c>
      <c r="D17" s="7">
        <v>18501.744304414067</v>
      </c>
      <c r="E17" s="7">
        <v>631.2746572860065</v>
      </c>
      <c r="F17" s="7">
        <v>0.385847021060156</v>
      </c>
      <c r="G17" s="7">
        <v>631.6605043070666</v>
      </c>
      <c r="H17" s="7">
        <v>0</v>
      </c>
      <c r="I17" s="7">
        <v>17870.083800107</v>
      </c>
      <c r="J17" s="9">
        <f>'Form 1.2'!H17/('Form 1.4'!I17*0.0876)</f>
        <v>61.53868617887484</v>
      </c>
    </row>
    <row r="18" spans="1:10" ht="15.75" thickBot="1">
      <c r="A18" s="6">
        <v>2002</v>
      </c>
      <c r="B18" s="7">
        <v>17872.54390467804</v>
      </c>
      <c r="C18" s="7">
        <v>1661.5687312219773</v>
      </c>
      <c r="D18" s="7">
        <v>19534.11263590002</v>
      </c>
      <c r="E18" s="7">
        <v>663.7020401688836</v>
      </c>
      <c r="F18" s="7">
        <v>1.8990995286452217</v>
      </c>
      <c r="G18" s="7">
        <v>665.6011396975289</v>
      </c>
      <c r="H18" s="7">
        <v>0</v>
      </c>
      <c r="I18" s="7">
        <v>18868.511496202493</v>
      </c>
      <c r="J18" s="9">
        <f>'Form 1.2'!H18/('Form 1.4'!I18*0.0876)</f>
        <v>58.369133152803876</v>
      </c>
    </row>
    <row r="19" spans="1:10" ht="15.75" thickBot="1">
      <c r="A19" s="6">
        <v>2003</v>
      </c>
      <c r="B19" s="7">
        <v>17815.30139092721</v>
      </c>
      <c r="C19" s="7">
        <v>1651.6935250400486</v>
      </c>
      <c r="D19" s="7">
        <v>19466.994915967258</v>
      </c>
      <c r="E19" s="7">
        <v>705.3221486163776</v>
      </c>
      <c r="F19" s="7">
        <v>4.842726628554803</v>
      </c>
      <c r="G19" s="7">
        <v>710.1648752449324</v>
      </c>
      <c r="H19" s="7">
        <v>0</v>
      </c>
      <c r="I19" s="7">
        <v>18756.830040722325</v>
      </c>
      <c r="J19" s="9">
        <f>'Form 1.2'!H19/('Form 1.4'!I19*0.0876)</f>
        <v>58.88094181535035</v>
      </c>
    </row>
    <row r="20" spans="1:10" ht="15.75" thickBot="1">
      <c r="A20" s="6">
        <v>2004</v>
      </c>
      <c r="B20" s="7">
        <v>18071.256730017856</v>
      </c>
      <c r="C20" s="7">
        <v>1673.804098384741</v>
      </c>
      <c r="D20" s="7">
        <v>19745.0608284026</v>
      </c>
      <c r="E20" s="7">
        <v>722.9355122698214</v>
      </c>
      <c r="F20" s="7">
        <v>15.240646965834758</v>
      </c>
      <c r="G20" s="7">
        <v>738.1761592356562</v>
      </c>
      <c r="H20" s="7">
        <v>0</v>
      </c>
      <c r="I20" s="7">
        <v>19006.884669166942</v>
      </c>
      <c r="J20" s="9">
        <f>'Form 1.2'!H20/('Form 1.4'!I20*0.0876)</f>
        <v>60.28271651861537</v>
      </c>
    </row>
    <row r="21" spans="1:10" ht="15.75" thickBot="1">
      <c r="A21" s="6">
        <v>2005</v>
      </c>
      <c r="B21" s="7">
        <v>18658.090039733695</v>
      </c>
      <c r="C21" s="7">
        <v>1728.6657826202265</v>
      </c>
      <c r="D21" s="7">
        <v>20386.755822353924</v>
      </c>
      <c r="E21" s="7">
        <v>736.9540328294146</v>
      </c>
      <c r="F21" s="7">
        <v>22.471062560375774</v>
      </c>
      <c r="G21" s="7">
        <v>759.4250953897904</v>
      </c>
      <c r="H21" s="7">
        <v>0</v>
      </c>
      <c r="I21" s="7">
        <v>19627.330726964134</v>
      </c>
      <c r="J21" s="9">
        <f>'Form 1.2'!H21/('Form 1.4'!I21*0.0876)</f>
        <v>59.0760584427897</v>
      </c>
    </row>
    <row r="22" spans="1:10" ht="15.75" thickBot="1">
      <c r="A22" s="6">
        <v>2006</v>
      </c>
      <c r="B22" s="7">
        <v>21576.570913350522</v>
      </c>
      <c r="C22" s="7">
        <v>2008.417481997036</v>
      </c>
      <c r="D22" s="7">
        <v>23584.98839534756</v>
      </c>
      <c r="E22" s="7">
        <v>758.697897895143</v>
      </c>
      <c r="F22" s="7">
        <v>35.169933206223305</v>
      </c>
      <c r="G22" s="7">
        <v>793.8678311013663</v>
      </c>
      <c r="H22" s="7">
        <v>0</v>
      </c>
      <c r="I22" s="7">
        <v>22791.12056424619</v>
      </c>
      <c r="J22" s="9">
        <f>'Form 1.2'!H22/('Form 1.4'!I22*0.0876)</f>
        <v>52.25839493212337</v>
      </c>
    </row>
    <row r="23" spans="1:10" ht="15.75" thickBot="1">
      <c r="A23" s="6">
        <v>2007</v>
      </c>
      <c r="B23" s="7">
        <v>20165.529486230214</v>
      </c>
      <c r="C23" s="7">
        <v>1869.967705845337</v>
      </c>
      <c r="D23" s="7">
        <v>22035.497192075552</v>
      </c>
      <c r="E23" s="7">
        <v>751.8546966150005</v>
      </c>
      <c r="F23" s="7">
        <v>58.28898728047734</v>
      </c>
      <c r="G23" s="7">
        <v>810.1436838954779</v>
      </c>
      <c r="H23" s="7">
        <v>0</v>
      </c>
      <c r="I23" s="7">
        <v>21225.353508180076</v>
      </c>
      <c r="J23" s="9">
        <f>'Form 1.2'!H23/('Form 1.4'!I23*0.0876)</f>
        <v>57.82719673276494</v>
      </c>
    </row>
    <row r="24" spans="1:10" ht="15.75" thickBot="1">
      <c r="A24" s="6">
        <v>2008</v>
      </c>
      <c r="B24" s="7">
        <v>20759.19384812838</v>
      </c>
      <c r="C24" s="7">
        <v>1919.1262379725072</v>
      </c>
      <c r="D24" s="7">
        <v>22678.320086100888</v>
      </c>
      <c r="E24" s="7">
        <v>811.4884223875237</v>
      </c>
      <c r="F24" s="7">
        <v>85.53063240436583</v>
      </c>
      <c r="G24" s="7">
        <v>897.0190547918895</v>
      </c>
      <c r="H24" s="7">
        <v>0</v>
      </c>
      <c r="I24" s="7">
        <v>21781.301031308998</v>
      </c>
      <c r="J24" s="9">
        <f>'Form 1.2'!H24/('Form 1.4'!I24*0.0876)</f>
        <v>55.958705137753086</v>
      </c>
    </row>
    <row r="25" spans="1:10" ht="15.75" thickBot="1">
      <c r="A25" s="6">
        <v>2009</v>
      </c>
      <c r="B25" s="7">
        <v>18654.546137675923</v>
      </c>
      <c r="C25" s="7">
        <v>1713.3154899013991</v>
      </c>
      <c r="D25" s="7">
        <v>20367.861627577324</v>
      </c>
      <c r="E25" s="7">
        <v>787.9362406928987</v>
      </c>
      <c r="F25" s="7">
        <v>126.19539303940293</v>
      </c>
      <c r="G25" s="7">
        <v>914.1316337323016</v>
      </c>
      <c r="H25" s="7">
        <v>0</v>
      </c>
      <c r="I25" s="7">
        <v>19453.72999384502</v>
      </c>
      <c r="J25" s="9">
        <f>'Form 1.2'!H25/('Form 1.4'!I25*0.0876)</f>
        <v>61.44168673512507</v>
      </c>
    </row>
    <row r="26" spans="1:10" ht="15.75" thickBot="1">
      <c r="A26" s="6">
        <v>2010</v>
      </c>
      <c r="B26" s="7">
        <v>20157.24970281631</v>
      </c>
      <c r="C26" s="7">
        <v>1853.7481346179948</v>
      </c>
      <c r="D26" s="7">
        <v>22010.997837434305</v>
      </c>
      <c r="E26" s="7">
        <v>804.438630078388</v>
      </c>
      <c r="F26" s="7">
        <v>164.63734491186935</v>
      </c>
      <c r="G26" s="7">
        <v>969.0759749902574</v>
      </c>
      <c r="H26" s="7">
        <v>0</v>
      </c>
      <c r="I26" s="7">
        <v>21041.921862444047</v>
      </c>
      <c r="J26" s="9">
        <f>'Form 1.2'!H26/('Form 1.4'!I26*0.0876)</f>
        <v>56.08480762311894</v>
      </c>
    </row>
    <row r="27" spans="1:10" ht="15.75" thickBot="1">
      <c r="A27" s="6">
        <v>2011</v>
      </c>
      <c r="B27" s="7">
        <v>18477.615030833127</v>
      </c>
      <c r="C27" s="7">
        <v>1687.4760890328278</v>
      </c>
      <c r="D27" s="7">
        <v>20165.091119865956</v>
      </c>
      <c r="E27" s="7">
        <v>822.6562202914453</v>
      </c>
      <c r="F27" s="7">
        <v>180.92988256271371</v>
      </c>
      <c r="G27" s="7">
        <v>1003.586102854159</v>
      </c>
      <c r="H27" s="7">
        <v>0</v>
      </c>
      <c r="I27" s="7">
        <v>19161.505017011797</v>
      </c>
      <c r="J27" s="9">
        <f>'Form 1.2'!H27/('Form 1.4'!I27*0.0876)</f>
        <v>61.94085243051799</v>
      </c>
    </row>
    <row r="28" spans="1:10" ht="15.75" thickBot="1">
      <c r="A28" s="6">
        <v>2012</v>
      </c>
      <c r="B28" s="7">
        <v>19421.81586558722</v>
      </c>
      <c r="C28" s="7">
        <v>1772.64287441814</v>
      </c>
      <c r="D28" s="7">
        <v>21194.45874000536</v>
      </c>
      <c r="E28" s="7">
        <v>824.573660220966</v>
      </c>
      <c r="F28" s="7">
        <v>245.2051806314886</v>
      </c>
      <c r="G28" s="7">
        <v>1069.7788408524546</v>
      </c>
      <c r="H28" s="7">
        <v>0</v>
      </c>
      <c r="I28" s="7">
        <v>20124.679899152907</v>
      </c>
      <c r="J28" s="9">
        <f>'Form 1.2'!H28/('Form 1.4'!I28*0.0876)</f>
        <v>59.99332441533855</v>
      </c>
    </row>
    <row r="29" spans="1:10" ht="15.75" thickBot="1">
      <c r="A29" s="6">
        <v>2013</v>
      </c>
      <c r="B29" s="7">
        <v>20249.76243679105</v>
      </c>
      <c r="C29" s="7">
        <v>1847.28297452135</v>
      </c>
      <c r="D29" s="7">
        <v>22097.0454113124</v>
      </c>
      <c r="E29" s="7">
        <v>804.4627257953857</v>
      </c>
      <c r="F29" s="7">
        <v>323.77711818656786</v>
      </c>
      <c r="G29" s="7">
        <v>1128.2398439819535</v>
      </c>
      <c r="H29" s="7">
        <v>0</v>
      </c>
      <c r="I29" s="7">
        <v>20968.805567330444</v>
      </c>
      <c r="J29" s="9">
        <f>'Form 1.2'!H29/('Form 1.4'!I29*0.0876)</f>
        <v>57.65013817376353</v>
      </c>
    </row>
    <row r="30" spans="1:10" ht="15.75" thickBot="1">
      <c r="A30" s="6">
        <v>2014</v>
      </c>
      <c r="B30" s="7">
        <v>19403.517320748913</v>
      </c>
      <c r="C30" s="7">
        <v>1749.7904357520067</v>
      </c>
      <c r="D30" s="7">
        <v>21153.30775650092</v>
      </c>
      <c r="E30" s="7">
        <v>851.596477825653</v>
      </c>
      <c r="F30" s="7">
        <v>435.47596938574344</v>
      </c>
      <c r="G30" s="7">
        <v>1287.0724472113964</v>
      </c>
      <c r="H30" s="7">
        <v>60.1</v>
      </c>
      <c r="I30" s="7">
        <v>19806.135309289522</v>
      </c>
      <c r="J30" s="9">
        <f>'Form 1.2'!H30/('Form 1.4'!I30*0.0876)</f>
        <v>60.50478793300181</v>
      </c>
    </row>
    <row r="31" spans="1:10" ht="15.75" thickBot="1">
      <c r="A31" s="6">
        <v>2015</v>
      </c>
      <c r="B31" s="7">
        <v>20416.140011406278</v>
      </c>
      <c r="C31" s="7">
        <v>1823.8501391530933</v>
      </c>
      <c r="D31" s="7">
        <v>22239.99015055937</v>
      </c>
      <c r="E31" s="7">
        <v>935.066993628652</v>
      </c>
      <c r="F31" s="7">
        <v>601.1260473216918</v>
      </c>
      <c r="G31" s="7">
        <v>1536.1930409503439</v>
      </c>
      <c r="H31" s="7">
        <v>83</v>
      </c>
      <c r="I31" s="7">
        <v>20620.797109609026</v>
      </c>
      <c r="J31" s="9">
        <f>'Form 1.2'!H31/('Form 1.4'!I31*0.0876)</f>
        <v>57.57623444372938</v>
      </c>
    </row>
    <row r="32" spans="1:10" ht="15.75" thickBot="1">
      <c r="A32" s="6">
        <v>2016</v>
      </c>
      <c r="B32" s="7">
        <v>21085.022194521836</v>
      </c>
      <c r="C32" s="7">
        <v>1871.3760932586338</v>
      </c>
      <c r="D32" s="7">
        <v>22956.39828778047</v>
      </c>
      <c r="E32" s="7">
        <v>950.0429555947294</v>
      </c>
      <c r="F32" s="7">
        <v>765.0739787233331</v>
      </c>
      <c r="G32" s="7">
        <v>1715.1169343180625</v>
      </c>
      <c r="H32" s="7">
        <v>47.5</v>
      </c>
      <c r="I32" s="7">
        <v>21193.781353462407</v>
      </c>
      <c r="J32" s="9">
        <f>'Form 1.2'!H32/('Form 1.4'!I32*0.0876)</f>
        <v>54.82076458796143</v>
      </c>
    </row>
    <row r="33" spans="1:10" ht="15.75" thickBot="1">
      <c r="A33" s="6">
        <v>2017</v>
      </c>
      <c r="B33" s="7">
        <v>21539.03672650392</v>
      </c>
      <c r="C33" s="7">
        <v>1877.0064372056179</v>
      </c>
      <c r="D33" s="7">
        <v>23416.04316370954</v>
      </c>
      <c r="E33" s="7">
        <v>1077.641846584672</v>
      </c>
      <c r="F33" s="7">
        <v>963.8121499506595</v>
      </c>
      <c r="G33" s="7">
        <v>2041.4539965353315</v>
      </c>
      <c r="H33" s="7">
        <v>69</v>
      </c>
      <c r="I33" s="7">
        <v>21305.589167174207</v>
      </c>
      <c r="J33" s="9">
        <f>'Form 1.2'!H33/('Form 1.4'!I33*0.0876)</f>
        <v>54.29833702154019</v>
      </c>
    </row>
    <row r="34" spans="1:10" ht="15.75" thickBot="1">
      <c r="A34" s="6">
        <v>2018</v>
      </c>
      <c r="B34" s="7">
        <v>21809.179596413083</v>
      </c>
      <c r="C34" s="7">
        <v>1873.036872226169</v>
      </c>
      <c r="D34" s="7">
        <v>23682.216468639253</v>
      </c>
      <c r="E34" s="7">
        <v>1123.0319375020274</v>
      </c>
      <c r="F34" s="7">
        <v>1158.108924369945</v>
      </c>
      <c r="G34" s="7">
        <v>2281.1408618719724</v>
      </c>
      <c r="H34" s="7">
        <v>94</v>
      </c>
      <c r="I34" s="7">
        <v>21307.07560676728</v>
      </c>
      <c r="J34" s="9">
        <f>'Form 1.2'!H34/('Form 1.4'!I34*0.0876)</f>
        <v>54.346993972130505</v>
      </c>
    </row>
    <row r="35" spans="1:10" ht="15.75" thickBot="1">
      <c r="A35" s="6">
        <v>2019</v>
      </c>
      <c r="B35" s="7">
        <v>22038.834671863227</v>
      </c>
      <c r="C35" s="7">
        <v>1869.0488606881886</v>
      </c>
      <c r="D35" s="7">
        <v>23907.883532551416</v>
      </c>
      <c r="E35" s="7">
        <v>1164.247796235992</v>
      </c>
      <c r="F35" s="7">
        <v>1314.9283132442545</v>
      </c>
      <c r="G35" s="7">
        <v>2479.1761094802464</v>
      </c>
      <c r="H35" s="7">
        <v>107</v>
      </c>
      <c r="I35" s="7">
        <v>21321.70742307117</v>
      </c>
      <c r="J35" s="9">
        <f>'Form 1.2'!H35/('Form 1.4'!I35*0.0876)</f>
        <v>54.51196314774825</v>
      </c>
    </row>
    <row r="36" spans="1:10" ht="15.75" thickBot="1">
      <c r="A36" s="6">
        <v>2020</v>
      </c>
      <c r="B36" s="7">
        <v>22312.291041783432</v>
      </c>
      <c r="C36" s="7">
        <v>1869.848889563264</v>
      </c>
      <c r="D36" s="7">
        <v>24182.139931346697</v>
      </c>
      <c r="E36" s="7">
        <v>1204.4978246365429</v>
      </c>
      <c r="F36" s="7">
        <v>1465.1022864266126</v>
      </c>
      <c r="G36" s="7">
        <v>2669.6001110631555</v>
      </c>
      <c r="H36" s="7">
        <v>117</v>
      </c>
      <c r="I36" s="7">
        <v>21395.539820283542</v>
      </c>
      <c r="J36" s="9">
        <f>'Form 1.2'!H36/('Form 1.4'!I36*0.0876)</f>
        <v>54.61066058509039</v>
      </c>
    </row>
    <row r="37" spans="1:10" ht="15.75" thickBot="1">
      <c r="A37" s="6">
        <v>2021</v>
      </c>
      <c r="B37" s="7">
        <v>22620.592221526098</v>
      </c>
      <c r="C37" s="7">
        <v>1874.2611973667645</v>
      </c>
      <c r="D37" s="7">
        <v>24494.85341889286</v>
      </c>
      <c r="E37" s="7">
        <v>1243.4781890711697</v>
      </c>
      <c r="F37" s="7">
        <v>1611.8194102810087</v>
      </c>
      <c r="G37" s="7">
        <v>2855.2975993521786</v>
      </c>
      <c r="H37" s="7">
        <v>134</v>
      </c>
      <c r="I37" s="7">
        <v>21505.55581954068</v>
      </c>
      <c r="J37" s="9">
        <f>'Form 1.2'!H37/('Form 1.4'!I37*0.0876)</f>
        <v>54.749628809199024</v>
      </c>
    </row>
    <row r="38" spans="1:10" ht="15.75" thickBot="1">
      <c r="A38" s="6">
        <v>2022</v>
      </c>
      <c r="B38" s="7">
        <v>22927.40566033079</v>
      </c>
      <c r="C38" s="7">
        <v>1878.1756594051833</v>
      </c>
      <c r="D38" s="7">
        <v>24805.581319735975</v>
      </c>
      <c r="E38" s="7">
        <v>1281.700678975025</v>
      </c>
      <c r="F38" s="7">
        <v>1760.9745672389547</v>
      </c>
      <c r="G38" s="7">
        <v>3042.67524621398</v>
      </c>
      <c r="H38" s="7">
        <v>144</v>
      </c>
      <c r="I38" s="7">
        <v>21618.906073521994</v>
      </c>
      <c r="J38" s="9">
        <f>'Form 1.2'!H38/('Form 1.4'!I38*0.0876)</f>
        <v>54.86686819358877</v>
      </c>
    </row>
    <row r="39" spans="1:10" ht="15.75" thickBot="1">
      <c r="A39" s="6">
        <v>2023</v>
      </c>
      <c r="B39" s="7">
        <v>23238.908167160535</v>
      </c>
      <c r="C39" s="7">
        <v>1882.6239188308355</v>
      </c>
      <c r="D39" s="7">
        <v>25121.53208599137</v>
      </c>
      <c r="E39" s="7">
        <v>1318.0428060203285</v>
      </c>
      <c r="F39" s="7">
        <v>1909.106205846007</v>
      </c>
      <c r="G39" s="7">
        <v>3227.1490118663355</v>
      </c>
      <c r="H39" s="7">
        <v>156</v>
      </c>
      <c r="I39" s="7">
        <v>21738.383074125035</v>
      </c>
      <c r="J39" s="9">
        <f>'Form 1.2'!H39/('Form 1.4'!I39*0.0876)</f>
        <v>55.000033290065936</v>
      </c>
    </row>
    <row r="40" spans="1:10" ht="15.75" thickBot="1">
      <c r="A40" s="6">
        <v>2024</v>
      </c>
      <c r="B40" s="7">
        <v>23499.699222748324</v>
      </c>
      <c r="C40" s="7">
        <v>1882.4027859357345</v>
      </c>
      <c r="D40" s="7">
        <v>25382.102008684058</v>
      </c>
      <c r="E40" s="7">
        <v>1353.353146390448</v>
      </c>
      <c r="F40" s="7">
        <v>2054.993701273294</v>
      </c>
      <c r="G40" s="7">
        <v>3408.3468476637418</v>
      </c>
      <c r="H40" s="7">
        <v>170</v>
      </c>
      <c r="I40" s="7">
        <v>21803.755161020315</v>
      </c>
      <c r="J40" s="9">
        <f>'Form 1.2'!H40/('Form 1.4'!I40*0.0876)</f>
        <v>55.11322776826803</v>
      </c>
    </row>
    <row r="41" spans="1:10" ht="15.75" thickBot="1">
      <c r="A41" s="6">
        <v>2025</v>
      </c>
      <c r="B41" s="7">
        <v>23654.67234555526</v>
      </c>
      <c r="C41" s="7">
        <v>1872.638516911783</v>
      </c>
      <c r="D41" s="7">
        <v>25527.310862467042</v>
      </c>
      <c r="E41" s="7">
        <v>1387.308121496953</v>
      </c>
      <c r="F41" s="7">
        <v>2196.194124918809</v>
      </c>
      <c r="G41" s="7">
        <v>3583.502246415762</v>
      </c>
      <c r="H41" s="7">
        <v>181</v>
      </c>
      <c r="I41" s="7">
        <v>21762.80861605128</v>
      </c>
      <c r="J41" s="9">
        <f>'Form 1.2'!H41/('Form 1.4'!I41*0.0876)</f>
        <v>55.20711732161682</v>
      </c>
    </row>
    <row r="42" spans="1:10" ht="15.75" thickBot="1">
      <c r="A42" s="6">
        <v>2026</v>
      </c>
      <c r="B42" s="7">
        <v>23892.34673346478</v>
      </c>
      <c r="C42" s="7">
        <v>1871.2222366013543</v>
      </c>
      <c r="D42" s="7">
        <v>25763.568970066135</v>
      </c>
      <c r="E42" s="7">
        <v>1420.3720327603753</v>
      </c>
      <c r="F42" s="7">
        <v>2331.249509439658</v>
      </c>
      <c r="G42" s="7">
        <v>3751.621542200033</v>
      </c>
      <c r="H42" s="7">
        <v>193</v>
      </c>
      <c r="I42" s="7">
        <v>21818.9474278661</v>
      </c>
      <c r="J42" s="9">
        <f>'Form 1.2'!H42/('Form 1.4'!I42*0.0876)</f>
        <v>55.29153657302622</v>
      </c>
    </row>
    <row r="43" spans="1:10" ht="15.75" thickBot="1">
      <c r="A43" s="6">
        <v>2027</v>
      </c>
      <c r="B43" s="7">
        <v>24115.040951599003</v>
      </c>
      <c r="C43" s="7">
        <v>1867.439680585864</v>
      </c>
      <c r="D43" s="7">
        <v>25982.480632184866</v>
      </c>
      <c r="E43" s="7">
        <v>1453.315293697388</v>
      </c>
      <c r="F43" s="7">
        <v>2466.1736670783366</v>
      </c>
      <c r="G43" s="7">
        <v>3919.4889607757245</v>
      </c>
      <c r="H43" s="7">
        <v>206</v>
      </c>
      <c r="I43" s="7">
        <v>21856.99167140914</v>
      </c>
      <c r="J43" s="9">
        <f>'Form 1.2'!H43/('Form 1.4'!I43*0.0876)</f>
        <v>55.38757038843068</v>
      </c>
    </row>
    <row r="44" spans="1:11" ht="15.75" thickBot="1">
      <c r="A44" s="6">
        <v>2028</v>
      </c>
      <c r="B44" s="7">
        <v>24325.835954890696</v>
      </c>
      <c r="C44" s="7">
        <v>1862.3043882491495</v>
      </c>
      <c r="D44" s="7">
        <v>26188.140343139847</v>
      </c>
      <c r="E44" s="7">
        <v>1486.1476170381054</v>
      </c>
      <c r="F44" s="7">
        <v>2592.4166972198104</v>
      </c>
      <c r="G44" s="7">
        <v>4078.5643142579156</v>
      </c>
      <c r="H44" s="7">
        <v>206</v>
      </c>
      <c r="I44" s="7">
        <v>21903.57602888193</v>
      </c>
      <c r="J44" s="9">
        <f>'Form 1.2'!H44/('Form 1.4'!I44*0.0876)</f>
        <v>55.446223638053056</v>
      </c>
      <c r="K44" s="1" t="s">
        <v>0</v>
      </c>
    </row>
    <row r="45" spans="1:10" ht="15">
      <c r="A45" s="32" t="s">
        <v>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3.5" customHeight="1">
      <c r="A46" s="32" t="s">
        <v>47</v>
      </c>
      <c r="B46" s="32"/>
      <c r="C46" s="32"/>
      <c r="D46" s="32"/>
      <c r="E46" s="32"/>
      <c r="F46" s="32"/>
      <c r="G46" s="32"/>
      <c r="H46" s="32"/>
      <c r="I46" s="32"/>
      <c r="J46" s="32"/>
    </row>
    <row r="47" ht="13.5" customHeight="1">
      <c r="A47" s="4"/>
    </row>
    <row r="48" spans="1:10" ht="15.75">
      <c r="A48" s="30" t="s">
        <v>25</v>
      </c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5">
      <c r="A49" s="8" t="s">
        <v>26</v>
      </c>
      <c r="B49" s="13">
        <f>EXP((LN(B16/B6)/10))-1</f>
        <v>0.017333700721917422</v>
      </c>
      <c r="C49" s="13">
        <f aca="true" t="shared" si="0" ref="C49:J49">EXP((LN(C16/C6)/10))-1</f>
        <v>0.017948118677447056</v>
      </c>
      <c r="D49" s="13">
        <f t="shared" si="0"/>
        <v>0.0173859369697269</v>
      </c>
      <c r="E49" s="13">
        <f t="shared" si="0"/>
        <v>0.003712409603284561</v>
      </c>
      <c r="F49" s="14" t="s">
        <v>67</v>
      </c>
      <c r="G49" s="13">
        <f t="shared" si="0"/>
        <v>0.0037521092930308253</v>
      </c>
      <c r="H49" s="14" t="s">
        <v>67</v>
      </c>
      <c r="I49" s="13">
        <f t="shared" si="0"/>
        <v>0.017867365467030716</v>
      </c>
      <c r="J49" s="13">
        <f t="shared" si="0"/>
        <v>-0.0033188584801472354</v>
      </c>
    </row>
    <row r="50" spans="1:10" ht="15">
      <c r="A50" s="8" t="s">
        <v>48</v>
      </c>
      <c r="B50" s="13">
        <f>EXP((LN(B32/B16)/16))-1</f>
        <v>0.010187202410297802</v>
      </c>
      <c r="C50" s="13">
        <f aca="true" t="shared" si="1" ref="C50:J50">EXP((LN(C32/C16)/16))-1</f>
        <v>0.007088171440222002</v>
      </c>
      <c r="D50" s="13">
        <f t="shared" si="1"/>
        <v>0.009928427084836766</v>
      </c>
      <c r="E50" s="13">
        <f t="shared" si="1"/>
        <v>0.027039241223230093</v>
      </c>
      <c r="F50" s="13">
        <f t="shared" si="1"/>
        <v>0.6534120725096624</v>
      </c>
      <c r="G50" s="13">
        <f t="shared" si="1"/>
        <v>0.06564047515318183</v>
      </c>
      <c r="H50" s="14" t="s">
        <v>67</v>
      </c>
      <c r="I50" s="13">
        <f t="shared" si="1"/>
        <v>0.006919850347374412</v>
      </c>
      <c r="J50" s="13">
        <f t="shared" si="1"/>
        <v>-0.006530118461247292</v>
      </c>
    </row>
    <row r="51" spans="1:10" ht="15">
      <c r="A51" s="8" t="s">
        <v>49</v>
      </c>
      <c r="B51" s="13">
        <f>EXP((LN(B36/B32)/4))-1</f>
        <v>0.014244183846920722</v>
      </c>
      <c r="C51" s="13">
        <f aca="true" t="shared" si="2" ref="C51:J51">EXP((LN(C36/C32)/4))-1</f>
        <v>-0.00020408394884285919</v>
      </c>
      <c r="D51" s="13">
        <f t="shared" si="2"/>
        <v>0.013089337905361598</v>
      </c>
      <c r="E51" s="13">
        <f t="shared" si="2"/>
        <v>0.061122918003481796</v>
      </c>
      <c r="F51" s="13">
        <f t="shared" si="2"/>
        <v>0.1763623837247359</v>
      </c>
      <c r="G51" s="13">
        <f t="shared" si="2"/>
        <v>0.11696128213922741</v>
      </c>
      <c r="H51" s="13">
        <f t="shared" si="2"/>
        <v>0.2527749563835442</v>
      </c>
      <c r="I51" s="13">
        <f t="shared" si="2"/>
        <v>0.0023714761189215228</v>
      </c>
      <c r="J51" s="13">
        <f t="shared" si="2"/>
        <v>-0.0009595207449710763</v>
      </c>
    </row>
    <row r="52" spans="1:10" ht="15">
      <c r="A52" s="8" t="s">
        <v>83</v>
      </c>
      <c r="B52" s="13">
        <f>EXP((LN(B44/B32)/12))-1</f>
        <v>0.011985933581011299</v>
      </c>
      <c r="C52" s="13">
        <f aca="true" t="shared" si="3" ref="C52:J52">EXP((LN(C44/C32)/12))-1</f>
        <v>-0.00040486799181904676</v>
      </c>
      <c r="D52" s="13">
        <f t="shared" si="3"/>
        <v>0.011036285358601461</v>
      </c>
      <c r="E52" s="13">
        <f t="shared" si="3"/>
        <v>0.037990134025560396</v>
      </c>
      <c r="F52" s="13">
        <f t="shared" si="3"/>
        <v>0.10704884092894273</v>
      </c>
      <c r="G52" s="13">
        <f t="shared" si="3"/>
        <v>0.07485809523107467</v>
      </c>
      <c r="H52" s="13">
        <f t="shared" si="3"/>
        <v>0.13005036758211364</v>
      </c>
      <c r="I52" s="13">
        <f t="shared" si="3"/>
        <v>0.002748946962827681</v>
      </c>
      <c r="J52" s="13">
        <f t="shared" si="3"/>
        <v>0.0009458278084883975</v>
      </c>
    </row>
    <row r="53" ht="13.5" customHeight="1">
      <c r="A53" s="4"/>
    </row>
  </sheetData>
  <sheetProtection/>
  <mergeCells count="6">
    <mergeCell ref="A1:J1"/>
    <mergeCell ref="A3:J3"/>
    <mergeCell ref="A45:J45"/>
    <mergeCell ref="A46:J46"/>
    <mergeCell ref="A48:J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31" t="s">
        <v>50</v>
      </c>
      <c r="B1" s="31"/>
      <c r="C1" s="31"/>
      <c r="D1" s="31"/>
      <c r="E1" s="31"/>
      <c r="F1" s="31"/>
    </row>
    <row r="2" spans="1:9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</row>
    <row r="3" spans="1:6" ht="15.75" customHeight="1">
      <c r="A3" s="31" t="s">
        <v>51</v>
      </c>
      <c r="B3" s="31"/>
      <c r="C3" s="31"/>
      <c r="D3" s="31"/>
      <c r="E3" s="31"/>
      <c r="F3" s="31"/>
    </row>
    <row r="4" ht="13.5" customHeight="1" thickBot="1">
      <c r="A4" s="4"/>
    </row>
    <row r="5" spans="1:5" ht="27" thickBot="1">
      <c r="A5" s="5" t="s">
        <v>12</v>
      </c>
      <c r="B5" s="5" t="s">
        <v>52</v>
      </c>
      <c r="C5" s="5" t="s">
        <v>53</v>
      </c>
      <c r="D5" s="5" t="s">
        <v>54</v>
      </c>
      <c r="E5" s="5" t="s">
        <v>55</v>
      </c>
    </row>
    <row r="6" spans="1:8" ht="15.75" thickBot="1">
      <c r="A6" s="6">
        <v>2016</v>
      </c>
      <c r="B6" s="7">
        <f>'Form 1.4'!I32</f>
        <v>21193.781353462407</v>
      </c>
      <c r="C6" s="11">
        <v>22139.570363323164</v>
      </c>
      <c r="D6" s="11">
        <v>22593.464144437778</v>
      </c>
      <c r="E6" s="11">
        <v>22902.769260658</v>
      </c>
      <c r="F6" s="26"/>
      <c r="G6" s="26"/>
      <c r="H6" s="26"/>
    </row>
    <row r="7" spans="1:8" ht="15.75" thickBot="1">
      <c r="A7" s="6">
        <v>2017</v>
      </c>
      <c r="B7" s="7">
        <f>'Form 1.4'!I33</f>
        <v>21305.589167174207</v>
      </c>
      <c r="C7" s="11">
        <v>22252.287718681317</v>
      </c>
      <c r="D7" s="11">
        <v>22718.035331676612</v>
      </c>
      <c r="E7" s="11">
        <v>23020.258172546506</v>
      </c>
      <c r="F7" s="26"/>
      <c r="G7" s="26"/>
      <c r="H7" s="26"/>
    </row>
    <row r="8" spans="1:8" ht="15.75" thickBot="1">
      <c r="A8" s="6">
        <v>2018</v>
      </c>
      <c r="B8" s="7">
        <f>'Form 1.4'!I34</f>
        <v>21307.07560676728</v>
      </c>
      <c r="C8" s="11">
        <v>22255.922112412856</v>
      </c>
      <c r="D8" s="11">
        <v>22715.251733175865</v>
      </c>
      <c r="E8" s="11">
        <v>23027.22603119425</v>
      </c>
      <c r="F8" s="26"/>
      <c r="G8" s="26"/>
      <c r="H8" s="26"/>
    </row>
    <row r="9" spans="1:8" ht="15.75" thickBot="1">
      <c r="A9" s="6">
        <v>2019</v>
      </c>
      <c r="B9" s="7">
        <f>'Form 1.4'!I35</f>
        <v>21321.70742307117</v>
      </c>
      <c r="C9" s="11">
        <v>22270.502256133677</v>
      </c>
      <c r="D9" s="11">
        <v>22730.167112617066</v>
      </c>
      <c r="E9" s="11">
        <v>23039.080906931908</v>
      </c>
      <c r="F9" s="26"/>
      <c r="G9" s="26"/>
      <c r="H9" s="26"/>
    </row>
    <row r="10" spans="1:8" ht="15.75" thickBot="1">
      <c r="A10" s="6">
        <v>2020</v>
      </c>
      <c r="B10" s="7">
        <f>'Form 1.4'!I36</f>
        <v>21395.539820283542</v>
      </c>
      <c r="C10" s="11">
        <v>22346.645953890056</v>
      </c>
      <c r="D10" s="11">
        <v>22808.71684383415</v>
      </c>
      <c r="E10" s="11">
        <v>23121.555466513713</v>
      </c>
      <c r="F10" s="26"/>
      <c r="G10" s="26"/>
      <c r="H10" s="26"/>
    </row>
    <row r="11" spans="1:8" ht="15.75" thickBot="1">
      <c r="A11" s="6">
        <v>2021</v>
      </c>
      <c r="B11" s="7">
        <f>'Form 1.4'!I37</f>
        <v>21505.55581954068</v>
      </c>
      <c r="C11" s="11">
        <v>22461.519917785557</v>
      </c>
      <c r="D11" s="11">
        <v>22925.43054307108</v>
      </c>
      <c r="E11" s="11">
        <v>23235.55806281958</v>
      </c>
      <c r="F11" s="26"/>
      <c r="G11" s="26"/>
      <c r="H11" s="26"/>
    </row>
    <row r="12" spans="1:8" ht="15.75" thickBot="1">
      <c r="A12" s="6">
        <v>2022</v>
      </c>
      <c r="B12" s="7">
        <f>'Form 1.4'!I38</f>
        <v>21618.906073521994</v>
      </c>
      <c r="C12" s="11">
        <v>22579.710028221718</v>
      </c>
      <c r="D12" s="11">
        <v>23042.508165567608</v>
      </c>
      <c r="E12" s="11">
        <v>23358.126587655155</v>
      </c>
      <c r="F12" s="26"/>
      <c r="G12" s="26"/>
      <c r="H12" s="26"/>
    </row>
    <row r="13" spans="1:8" ht="15.75" thickBot="1">
      <c r="A13" s="6">
        <v>2023</v>
      </c>
      <c r="B13" s="7">
        <f>'Form 1.4'!I39</f>
        <v>21738.383074125035</v>
      </c>
      <c r="C13" s="11">
        <v>22706.08917401941</v>
      </c>
      <c r="D13" s="11">
        <v>23170.95650922531</v>
      </c>
      <c r="E13" s="11">
        <v>23488.257955574798</v>
      </c>
      <c r="F13" s="26"/>
      <c r="G13" s="26"/>
      <c r="H13" s="26"/>
    </row>
    <row r="14" spans="1:8" ht="15.75" thickBot="1">
      <c r="A14" s="6">
        <v>2024</v>
      </c>
      <c r="B14" s="7">
        <f>'Form 1.4'!I40</f>
        <v>21803.755161020315</v>
      </c>
      <c r="C14" s="11">
        <v>22773.080548015503</v>
      </c>
      <c r="D14" s="11">
        <v>23240.1846075099</v>
      </c>
      <c r="E14" s="11">
        <v>23557.388425036483</v>
      </c>
      <c r="F14" s="26"/>
      <c r="G14" s="26"/>
      <c r="H14" s="26"/>
    </row>
    <row r="15" spans="1:8" ht="15.75" thickBot="1">
      <c r="A15" s="6">
        <v>2025</v>
      </c>
      <c r="B15" s="7">
        <f>'Form 1.4'!I41</f>
        <v>21762.80861605128</v>
      </c>
      <c r="C15" s="11">
        <v>22730.75405064484</v>
      </c>
      <c r="D15" s="11">
        <v>23198.658518946493</v>
      </c>
      <c r="E15" s="11">
        <v>23515.401487261086</v>
      </c>
      <c r="F15" s="26"/>
      <c r="G15" s="26"/>
      <c r="H15" s="26"/>
    </row>
    <row r="16" spans="1:8" ht="15.75" thickBot="1">
      <c r="A16" s="6">
        <v>2026</v>
      </c>
      <c r="B16" s="7">
        <f>'Form 1.4'!I42</f>
        <v>21818.9474278661</v>
      </c>
      <c r="C16" s="11">
        <v>22787.17894216945</v>
      </c>
      <c r="D16" s="11">
        <v>23255.745407656294</v>
      </c>
      <c r="E16" s="11">
        <v>23571.63528595398</v>
      </c>
      <c r="F16" s="26"/>
      <c r="G16" s="26"/>
      <c r="H16" s="26"/>
    </row>
    <row r="17" spans="1:8" ht="15.75" thickBot="1">
      <c r="A17" s="6">
        <v>2027</v>
      </c>
      <c r="B17" s="7">
        <f>'Form 1.4'!I43</f>
        <v>21856.99167140914</v>
      </c>
      <c r="C17" s="11">
        <v>22830.000169531868</v>
      </c>
      <c r="D17" s="11">
        <v>23298.821456400394</v>
      </c>
      <c r="E17" s="11">
        <v>23617.461500730933</v>
      </c>
      <c r="F17" s="26"/>
      <c r="G17" s="26"/>
      <c r="H17" s="26"/>
    </row>
    <row r="18" spans="1:8" ht="15.75" thickBot="1">
      <c r="A18" s="6">
        <v>2028</v>
      </c>
      <c r="B18" s="7">
        <f>'Form 1.4'!I44</f>
        <v>21903.57602888193</v>
      </c>
      <c r="C18" s="11">
        <v>22878.65832455109</v>
      </c>
      <c r="D18" s="11">
        <v>23348.478822049638</v>
      </c>
      <c r="E18" s="11">
        <v>23667.797991941155</v>
      </c>
      <c r="F18" s="26"/>
      <c r="G18" s="26"/>
      <c r="H18" s="26"/>
    </row>
    <row r="19" ht="13.5" customHeight="1">
      <c r="A19" s="4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A5" sqref="A5:H5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31" t="s">
        <v>56</v>
      </c>
      <c r="B1" s="31"/>
      <c r="C1" s="31"/>
      <c r="D1" s="31"/>
      <c r="E1" s="31"/>
      <c r="F1" s="31"/>
      <c r="G1" s="31"/>
      <c r="H1" s="31"/>
    </row>
    <row r="2" spans="1:9" ht="15.75" customHeight="1">
      <c r="A2" s="31" t="s">
        <v>79</v>
      </c>
      <c r="B2" s="31"/>
      <c r="C2" s="31"/>
      <c r="D2" s="31"/>
      <c r="E2" s="31"/>
      <c r="F2" s="31"/>
      <c r="G2" s="31"/>
      <c r="H2" s="31"/>
      <c r="I2" s="31"/>
    </row>
    <row r="3" spans="1:8" ht="15.75" customHeight="1">
      <c r="A3" s="31" t="s">
        <v>57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8" ht="27" thickBot="1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8" ht="15.75" thickBot="1">
      <c r="A6" s="6">
        <v>1990</v>
      </c>
      <c r="B6" s="7">
        <v>0</v>
      </c>
      <c r="C6" s="7">
        <v>412.13714487875893</v>
      </c>
      <c r="D6" s="7">
        <v>1956.124</v>
      </c>
      <c r="E6" s="7">
        <v>1173.095</v>
      </c>
      <c r="F6" s="7">
        <v>0</v>
      </c>
      <c r="G6" s="7">
        <v>384.8427994537513</v>
      </c>
      <c r="H6" s="7">
        <v>3926.19894433251</v>
      </c>
    </row>
    <row r="7" spans="1:8" ht="15.75" thickBot="1">
      <c r="A7" s="6">
        <v>1991</v>
      </c>
      <c r="B7" s="7">
        <v>0</v>
      </c>
      <c r="C7" s="7">
        <v>438.8564290127087</v>
      </c>
      <c r="D7" s="7">
        <v>1945.6129999999998</v>
      </c>
      <c r="E7" s="7">
        <v>1191.4589999999998</v>
      </c>
      <c r="F7" s="7">
        <v>0</v>
      </c>
      <c r="G7" s="7">
        <v>201.7789290815335</v>
      </c>
      <c r="H7" s="7">
        <v>3777.707358094242</v>
      </c>
    </row>
    <row r="8" spans="1:8" ht="15.75" thickBot="1">
      <c r="A8" s="6">
        <v>1992</v>
      </c>
      <c r="B8" s="7">
        <v>0</v>
      </c>
      <c r="C8" s="7">
        <v>430.8052308743187</v>
      </c>
      <c r="D8" s="7">
        <v>1970.906</v>
      </c>
      <c r="E8" s="7">
        <v>1131.206</v>
      </c>
      <c r="F8" s="7">
        <v>0</v>
      </c>
      <c r="G8" s="7">
        <v>146.12044632719832</v>
      </c>
      <c r="H8" s="7">
        <v>3679.0376772015165</v>
      </c>
    </row>
    <row r="9" spans="1:8" ht="15.75" thickBot="1">
      <c r="A9" s="6">
        <v>1993</v>
      </c>
      <c r="B9" s="7">
        <v>0.00581157429737629</v>
      </c>
      <c r="C9" s="7">
        <v>448.1287826280069</v>
      </c>
      <c r="D9" s="7">
        <v>2795.8289999999997</v>
      </c>
      <c r="E9" s="7">
        <v>1121.6399999999999</v>
      </c>
      <c r="F9" s="7">
        <v>0</v>
      </c>
      <c r="G9" s="7">
        <v>155.58920579003347</v>
      </c>
      <c r="H9" s="7">
        <v>4521.192799992338</v>
      </c>
    </row>
    <row r="10" spans="1:8" ht="15.75" thickBot="1">
      <c r="A10" s="6">
        <v>1994</v>
      </c>
      <c r="B10" s="7">
        <v>0.0209399761942535</v>
      </c>
      <c r="C10" s="7">
        <v>447.5409247653975</v>
      </c>
      <c r="D10" s="7">
        <v>2937.81</v>
      </c>
      <c r="E10" s="7">
        <v>936.5729999999999</v>
      </c>
      <c r="F10" s="7">
        <v>0</v>
      </c>
      <c r="G10" s="7">
        <v>150.03171358079084</v>
      </c>
      <c r="H10" s="7">
        <v>4471.976578322382</v>
      </c>
    </row>
    <row r="11" spans="1:8" ht="15.75" thickBot="1">
      <c r="A11" s="6">
        <v>1995</v>
      </c>
      <c r="B11" s="7">
        <v>0.020730576432311</v>
      </c>
      <c r="C11" s="7">
        <v>447.59625270363654</v>
      </c>
      <c r="D11" s="7">
        <v>2926.9710000000005</v>
      </c>
      <c r="E11" s="7">
        <v>987.582258301156</v>
      </c>
      <c r="F11" s="7">
        <v>0</v>
      </c>
      <c r="G11" s="7">
        <v>148.72331141032058</v>
      </c>
      <c r="H11" s="7">
        <v>4510.893552991546</v>
      </c>
    </row>
    <row r="12" spans="1:8" ht="15.75" thickBot="1">
      <c r="A12" s="6">
        <v>1996</v>
      </c>
      <c r="B12" s="7">
        <v>0.02160915739275951</v>
      </c>
      <c r="C12" s="7">
        <v>447.942856258915</v>
      </c>
      <c r="D12" s="7">
        <v>3383.2580000000003</v>
      </c>
      <c r="E12" s="7">
        <v>1065.737421868393</v>
      </c>
      <c r="F12" s="7">
        <v>0</v>
      </c>
      <c r="G12" s="7">
        <v>147.68228305543292</v>
      </c>
      <c r="H12" s="7">
        <v>5044.642170340135</v>
      </c>
    </row>
    <row r="13" spans="1:8" ht="15.75" thickBot="1">
      <c r="A13" s="6">
        <v>1997</v>
      </c>
      <c r="B13" s="7">
        <v>0.0589831772466424</v>
      </c>
      <c r="C13" s="7">
        <v>436.0319179272674</v>
      </c>
      <c r="D13" s="7">
        <v>3442.6040000000003</v>
      </c>
      <c r="E13" s="7">
        <v>1105.9142840110828</v>
      </c>
      <c r="F13" s="7">
        <v>0</v>
      </c>
      <c r="G13" s="7">
        <v>141.35298996173472</v>
      </c>
      <c r="H13" s="7">
        <v>5125.962175077332</v>
      </c>
    </row>
    <row r="14" spans="1:8" ht="15.75" thickBot="1">
      <c r="A14" s="6">
        <v>1998</v>
      </c>
      <c r="B14" s="7">
        <v>0.1415892504772639</v>
      </c>
      <c r="C14" s="7">
        <v>431.33406585085555</v>
      </c>
      <c r="D14" s="7">
        <v>3048.513</v>
      </c>
      <c r="E14" s="7">
        <v>1152.6448342894241</v>
      </c>
      <c r="F14" s="7">
        <v>0</v>
      </c>
      <c r="G14" s="7">
        <v>140.19068176370695</v>
      </c>
      <c r="H14" s="7">
        <v>4772.824171154464</v>
      </c>
    </row>
    <row r="15" spans="1:8" ht="15.75" thickBot="1">
      <c r="A15" s="6">
        <v>1999</v>
      </c>
      <c r="B15" s="7">
        <v>0.4644753796190574</v>
      </c>
      <c r="C15" s="7">
        <v>428.7340852716062</v>
      </c>
      <c r="D15" s="7">
        <v>3039.677</v>
      </c>
      <c r="E15" s="7">
        <v>1135.3741721967199</v>
      </c>
      <c r="F15" s="7">
        <v>0</v>
      </c>
      <c r="G15" s="7">
        <v>142.722</v>
      </c>
      <c r="H15" s="7">
        <v>4746.971732847945</v>
      </c>
    </row>
    <row r="16" spans="1:8" ht="15.75" thickBot="1">
      <c r="A16" s="6">
        <v>2000</v>
      </c>
      <c r="B16" s="7">
        <v>1.0830551051113315</v>
      </c>
      <c r="C16" s="7">
        <v>421.6916775709811</v>
      </c>
      <c r="D16" s="7">
        <v>2452.857</v>
      </c>
      <c r="E16" s="7">
        <v>1171.20112170138</v>
      </c>
      <c r="F16" s="7">
        <v>0</v>
      </c>
      <c r="G16" s="7">
        <v>141.364</v>
      </c>
      <c r="H16" s="7">
        <v>4188.196854377472</v>
      </c>
    </row>
    <row r="17" spans="1:8" ht="15.75" thickBot="1">
      <c r="A17" s="6">
        <v>2001</v>
      </c>
      <c r="B17" s="7">
        <v>2.3126255540690424</v>
      </c>
      <c r="C17" s="7">
        <v>221.87315136319745</v>
      </c>
      <c r="D17" s="7">
        <v>2739.542</v>
      </c>
      <c r="E17" s="7">
        <v>1382.691</v>
      </c>
      <c r="F17" s="7">
        <v>0</v>
      </c>
      <c r="G17" s="7">
        <v>14.013</v>
      </c>
      <c r="H17" s="7">
        <v>4360.431776917267</v>
      </c>
    </row>
    <row r="18" spans="1:8" ht="15.75" thickBot="1">
      <c r="A18" s="6">
        <v>2002</v>
      </c>
      <c r="B18" s="7">
        <v>8.59627646910913</v>
      </c>
      <c r="C18" s="7">
        <v>361.3911462084115</v>
      </c>
      <c r="D18" s="7">
        <v>2792.9155584025025</v>
      </c>
      <c r="E18" s="7">
        <v>1468.145</v>
      </c>
      <c r="F18" s="7">
        <v>0</v>
      </c>
      <c r="G18" s="7">
        <v>20.671999999999997</v>
      </c>
      <c r="H18" s="7">
        <v>4651.719981080023</v>
      </c>
    </row>
    <row r="19" spans="1:8" ht="15.75" thickBot="1">
      <c r="A19" s="6">
        <v>2003</v>
      </c>
      <c r="B19" s="7">
        <v>17.867061045412825</v>
      </c>
      <c r="C19" s="7">
        <v>347.3766403213776</v>
      </c>
      <c r="D19" s="7">
        <v>3254.2352282549623</v>
      </c>
      <c r="E19" s="7">
        <v>1523.3035676</v>
      </c>
      <c r="F19" s="7">
        <v>0</v>
      </c>
      <c r="G19" s="7">
        <v>18.5682976</v>
      </c>
      <c r="H19" s="7">
        <v>5161.350794821752</v>
      </c>
    </row>
    <row r="20" spans="1:8" ht="15.75" thickBot="1">
      <c r="A20" s="6">
        <v>2004</v>
      </c>
      <c r="B20" s="7">
        <v>36.69563814339426</v>
      </c>
      <c r="C20" s="7">
        <v>424.7288607101648</v>
      </c>
      <c r="D20" s="7">
        <v>3194.450057499489</v>
      </c>
      <c r="E20" s="7">
        <v>1527.5790019239998</v>
      </c>
      <c r="F20" s="7">
        <v>1.040688</v>
      </c>
      <c r="G20" s="7">
        <v>24.444415424</v>
      </c>
      <c r="H20" s="7">
        <v>5208.938661701047</v>
      </c>
    </row>
    <row r="21" spans="1:8" ht="15.75" thickBot="1">
      <c r="A21" s="6">
        <v>2005</v>
      </c>
      <c r="B21" s="7">
        <v>56.745137657142664</v>
      </c>
      <c r="C21" s="7">
        <v>517.1529597142513</v>
      </c>
      <c r="D21" s="7">
        <v>3140.0572968946067</v>
      </c>
      <c r="E21" s="7">
        <v>1439.53490910476</v>
      </c>
      <c r="F21" s="7">
        <v>1.15928112</v>
      </c>
      <c r="G21" s="7">
        <v>32.86954203701764</v>
      </c>
      <c r="H21" s="7">
        <v>5187.519126527778</v>
      </c>
    </row>
    <row r="22" spans="1:8" ht="15.75" thickBot="1">
      <c r="A22" s="6">
        <v>2006</v>
      </c>
      <c r="B22" s="7">
        <v>83.43314888587607</v>
      </c>
      <c r="C22" s="7">
        <v>549.9078733068885</v>
      </c>
      <c r="D22" s="7">
        <v>3274.9091668901324</v>
      </c>
      <c r="E22" s="7">
        <v>1410.0876480137124</v>
      </c>
      <c r="F22" s="7">
        <v>2.0326596935548373</v>
      </c>
      <c r="G22" s="7">
        <v>38.57101319963011</v>
      </c>
      <c r="H22" s="7">
        <v>5358.941509989794</v>
      </c>
    </row>
    <row r="23" spans="1:8" ht="15.75" thickBot="1">
      <c r="A23" s="6">
        <v>2007</v>
      </c>
      <c r="B23" s="7">
        <v>124.01640254456707</v>
      </c>
      <c r="C23" s="7">
        <v>586.4236492940294</v>
      </c>
      <c r="D23" s="7">
        <v>3276.9491638535883</v>
      </c>
      <c r="E23" s="7">
        <v>1433.9130643270712</v>
      </c>
      <c r="F23" s="7">
        <v>1.7001000996116604</v>
      </c>
      <c r="G23" s="7">
        <v>39.66471695015871</v>
      </c>
      <c r="H23" s="7">
        <v>5462.667097069027</v>
      </c>
    </row>
    <row r="24" spans="1:8" ht="15.75" thickBot="1">
      <c r="A24" s="6">
        <v>2008</v>
      </c>
      <c r="B24" s="7">
        <v>177.97497623377282</v>
      </c>
      <c r="C24" s="7">
        <v>622.8549070634999</v>
      </c>
      <c r="D24" s="7">
        <v>3772.9639870081946</v>
      </c>
      <c r="E24" s="7">
        <v>1384.7390651805215</v>
      </c>
      <c r="F24" s="7">
        <v>3.913065421741788</v>
      </c>
      <c r="G24" s="7">
        <v>40.862307925389004</v>
      </c>
      <c r="H24" s="7">
        <v>6003.30830883312</v>
      </c>
    </row>
    <row r="25" spans="1:8" ht="15.75" thickBot="1">
      <c r="A25" s="6">
        <v>2009</v>
      </c>
      <c r="B25" s="7">
        <v>237.16821758779344</v>
      </c>
      <c r="C25" s="7">
        <v>689.2626362183893</v>
      </c>
      <c r="D25" s="7">
        <v>3605.7276304905754</v>
      </c>
      <c r="E25" s="7">
        <v>1379.9249714338566</v>
      </c>
      <c r="F25" s="7">
        <v>7.863395676801956</v>
      </c>
      <c r="G25" s="7">
        <v>48.975467193717684</v>
      </c>
      <c r="H25" s="7">
        <v>5968.922318601134</v>
      </c>
    </row>
    <row r="26" spans="1:8" ht="15.75" thickBot="1">
      <c r="A26" s="6">
        <v>2010</v>
      </c>
      <c r="B26" s="7">
        <v>318.03009955289167</v>
      </c>
      <c r="C26" s="7">
        <v>795.5705461043636</v>
      </c>
      <c r="D26" s="7">
        <v>3614.8257859994005</v>
      </c>
      <c r="E26" s="7">
        <v>1293.736159817723</v>
      </c>
      <c r="F26" s="7">
        <v>11.878583741116023</v>
      </c>
      <c r="G26" s="7">
        <v>113.14942214201233</v>
      </c>
      <c r="H26" s="7">
        <v>6147.190597357508</v>
      </c>
    </row>
    <row r="27" spans="1:8" ht="15.75" thickBot="1">
      <c r="A27" s="6">
        <v>2011</v>
      </c>
      <c r="B27" s="7">
        <v>419.6591159097001</v>
      </c>
      <c r="C27" s="7">
        <v>968.0479476980249</v>
      </c>
      <c r="D27" s="7">
        <v>3636.8951567152317</v>
      </c>
      <c r="E27" s="7">
        <v>1325.4673890282882</v>
      </c>
      <c r="F27" s="7">
        <v>17.543957805656948</v>
      </c>
      <c r="G27" s="7">
        <v>150.45955702559394</v>
      </c>
      <c r="H27" s="7">
        <v>6518.073124182496</v>
      </c>
    </row>
    <row r="28" spans="1:8" ht="15.75" thickBot="1">
      <c r="A28" s="6">
        <v>2012</v>
      </c>
      <c r="B28" s="7">
        <v>535.073064143779</v>
      </c>
      <c r="C28" s="7">
        <v>1051.5867289582195</v>
      </c>
      <c r="D28" s="7">
        <v>3658.173122774171</v>
      </c>
      <c r="E28" s="7">
        <v>1287.8003749215668</v>
      </c>
      <c r="F28" s="7">
        <v>29.31761341622423</v>
      </c>
      <c r="G28" s="7">
        <v>181.45551987232847</v>
      </c>
      <c r="H28" s="7">
        <v>6743.40642408629</v>
      </c>
    </row>
    <row r="29" spans="1:8" ht="15.75" thickBot="1">
      <c r="A29" s="6">
        <v>2013</v>
      </c>
      <c r="B29" s="7">
        <v>724.5445169484129</v>
      </c>
      <c r="C29" s="7">
        <v>1182.2168457550783</v>
      </c>
      <c r="D29" s="7">
        <v>3714.7533835581744</v>
      </c>
      <c r="E29" s="7">
        <v>1138.9166169859025</v>
      </c>
      <c r="F29" s="7">
        <v>43.067999984339515</v>
      </c>
      <c r="G29" s="7">
        <v>199.2743230469186</v>
      </c>
      <c r="H29" s="7">
        <v>7002.773686278826</v>
      </c>
    </row>
    <row r="30" spans="1:8" ht="15.75" thickBot="1">
      <c r="A30" s="6">
        <v>2014</v>
      </c>
      <c r="B30" s="7">
        <v>1056.0858756311738</v>
      </c>
      <c r="C30" s="7">
        <v>1294.3126146327786</v>
      </c>
      <c r="D30" s="7">
        <v>4178.873396446838</v>
      </c>
      <c r="E30" s="7">
        <v>1163.65033420612</v>
      </c>
      <c r="F30" s="7">
        <v>49.048015006237</v>
      </c>
      <c r="G30" s="7">
        <v>206.78021967049523</v>
      </c>
      <c r="H30" s="7">
        <v>7948.750455593642</v>
      </c>
    </row>
    <row r="31" spans="1:8" ht="15.75" thickBot="1">
      <c r="A31" s="6">
        <v>2015</v>
      </c>
      <c r="B31" s="7">
        <v>1604.8550350805178</v>
      </c>
      <c r="C31" s="7">
        <v>1198.2827706221324</v>
      </c>
      <c r="D31" s="7">
        <v>4092.360623377967</v>
      </c>
      <c r="E31" s="7">
        <v>2451.350836417047</v>
      </c>
      <c r="F31" s="7">
        <v>51.47866348056519</v>
      </c>
      <c r="G31" s="7">
        <v>214.0190608260948</v>
      </c>
      <c r="H31" s="7">
        <v>9612.346989804324</v>
      </c>
    </row>
    <row r="32" spans="1:8" ht="15.75" thickBot="1">
      <c r="A32" s="6">
        <v>2016</v>
      </c>
      <c r="B32" s="7">
        <v>2346.148879498418</v>
      </c>
      <c r="C32" s="7">
        <v>1579.9132085436981</v>
      </c>
      <c r="D32" s="7">
        <v>4280.098783928793</v>
      </c>
      <c r="E32" s="7">
        <v>2517.6812370298085</v>
      </c>
      <c r="F32" s="7">
        <v>50.74214988169603</v>
      </c>
      <c r="G32" s="7">
        <v>254.103477852185</v>
      </c>
      <c r="H32" s="7">
        <v>11028.687736734597</v>
      </c>
    </row>
    <row r="33" spans="1:8" ht="15.75" thickBot="1">
      <c r="A33" s="6">
        <v>2017</v>
      </c>
      <c r="B33" s="7">
        <v>3165.3890920323993</v>
      </c>
      <c r="C33" s="7">
        <v>1881.4373941932322</v>
      </c>
      <c r="D33" s="7">
        <v>4385.045508797212</v>
      </c>
      <c r="E33" s="7">
        <v>2517.4382420003976</v>
      </c>
      <c r="F33" s="7">
        <v>55.41532242227918</v>
      </c>
      <c r="G33" s="7">
        <v>329.53870945735156</v>
      </c>
      <c r="H33" s="7">
        <v>12334.264268902873</v>
      </c>
    </row>
    <row r="34" spans="1:8" ht="15.75" thickBot="1">
      <c r="A34" s="6">
        <v>2018</v>
      </c>
      <c r="B34" s="7">
        <v>3973.4598237092077</v>
      </c>
      <c r="C34" s="7">
        <v>2024.7239939441802</v>
      </c>
      <c r="D34" s="7">
        <v>4491.781837913604</v>
      </c>
      <c r="E34" s="7">
        <v>2517.164055492377</v>
      </c>
      <c r="F34" s="7">
        <v>63.521685152076515</v>
      </c>
      <c r="G34" s="7">
        <v>332.0870015008154</v>
      </c>
      <c r="H34" s="7">
        <v>13402.738397712259</v>
      </c>
    </row>
    <row r="35" spans="1:8" ht="15.75" thickBot="1">
      <c r="A35" s="6">
        <v>2019</v>
      </c>
      <c r="B35" s="7">
        <v>4590.438686425203</v>
      </c>
      <c r="C35" s="7">
        <v>2166.5631497320733</v>
      </c>
      <c r="D35" s="7">
        <v>4580.019229663944</v>
      </c>
      <c r="E35" s="7">
        <v>2516.877583553374</v>
      </c>
      <c r="F35" s="7">
        <v>67.00601669242788</v>
      </c>
      <c r="G35" s="7">
        <v>334.24774907346375</v>
      </c>
      <c r="H35" s="7">
        <v>14255.152415140486</v>
      </c>
    </row>
    <row r="36" spans="1:8" ht="15.75" thickBot="1">
      <c r="A36" s="6">
        <v>2020</v>
      </c>
      <c r="B36" s="7">
        <v>5165.228989401922</v>
      </c>
      <c r="C36" s="7">
        <v>2312.8139559384927</v>
      </c>
      <c r="D36" s="7">
        <v>4667.50178318974</v>
      </c>
      <c r="E36" s="7">
        <v>2516.5799512207054</v>
      </c>
      <c r="F36" s="7">
        <v>70.27367116544052</v>
      </c>
      <c r="G36" s="7">
        <v>336.34412359551055</v>
      </c>
      <c r="H36" s="7">
        <v>15068.742474511811</v>
      </c>
    </row>
    <row r="37" spans="1:8" ht="15.75" thickBot="1">
      <c r="A37" s="6">
        <v>2021</v>
      </c>
      <c r="B37" s="7">
        <v>5710.267033157995</v>
      </c>
      <c r="C37" s="7">
        <v>2460.5786123977896</v>
      </c>
      <c r="D37" s="7">
        <v>4754.2994166395165</v>
      </c>
      <c r="E37" s="7">
        <v>2516.2721574929524</v>
      </c>
      <c r="F37" s="7">
        <v>73.40207308446882</v>
      </c>
      <c r="G37" s="7">
        <v>338.37719645320726</v>
      </c>
      <c r="H37" s="7">
        <v>15853.19648922593</v>
      </c>
    </row>
    <row r="38" spans="1:8" ht="15.75" thickBot="1">
      <c r="A38" s="6">
        <v>2022</v>
      </c>
      <c r="B38" s="7">
        <v>6260.359909322048</v>
      </c>
      <c r="C38" s="7">
        <v>2610.783416167117</v>
      </c>
      <c r="D38" s="7">
        <v>4840.467504028994</v>
      </c>
      <c r="E38" s="7">
        <v>2515.9550936082856</v>
      </c>
      <c r="F38" s="7">
        <v>76.43403870530159</v>
      </c>
      <c r="G38" s="7">
        <v>340.3480240423915</v>
      </c>
      <c r="H38" s="7">
        <v>16644.347985874138</v>
      </c>
    </row>
    <row r="39" spans="1:8" ht="15.75" thickBot="1">
      <c r="A39" s="6">
        <v>2023</v>
      </c>
      <c r="B39" s="7">
        <v>6802.561348792736</v>
      </c>
      <c r="C39" s="7">
        <v>2755.8117754080336</v>
      </c>
      <c r="D39" s="7">
        <v>4926.052041289287</v>
      </c>
      <c r="E39" s="7">
        <v>2515.6295581706963</v>
      </c>
      <c r="F39" s="7">
        <v>79.39532511014468</v>
      </c>
      <c r="G39" s="7">
        <v>342.2576479611472</v>
      </c>
      <c r="H39" s="7">
        <v>17421.707696732046</v>
      </c>
    </row>
    <row r="40" spans="1:8" ht="15.75" thickBot="1">
      <c r="A40" s="6">
        <v>2024</v>
      </c>
      <c r="B40" s="7">
        <v>7324.137308064945</v>
      </c>
      <c r="C40" s="7">
        <v>2906.1678524316894</v>
      </c>
      <c r="D40" s="7">
        <v>5011.092357066443</v>
      </c>
      <c r="E40" s="7">
        <v>2515.29626974347</v>
      </c>
      <c r="F40" s="7">
        <v>82.30243712151645</v>
      </c>
      <c r="G40" s="7">
        <v>344.10709520012267</v>
      </c>
      <c r="H40" s="7">
        <v>18183.103319628182</v>
      </c>
    </row>
    <row r="41" spans="1:8" ht="15.75" thickBot="1">
      <c r="A41" s="6">
        <v>2025</v>
      </c>
      <c r="B41" s="7">
        <v>7815.82290108114</v>
      </c>
      <c r="C41" s="7">
        <v>3057.5608288408976</v>
      </c>
      <c r="D41" s="7">
        <v>5095.622747598696</v>
      </c>
      <c r="E41" s="7">
        <v>2514.955877393871</v>
      </c>
      <c r="F41" s="7">
        <v>85.16649085317646</v>
      </c>
      <c r="G41" s="7">
        <v>345.8973783305229</v>
      </c>
      <c r="H41" s="7">
        <v>18915.026224098303</v>
      </c>
    </row>
    <row r="42" spans="1:8" ht="15.75" thickBot="1">
      <c r="A42" s="6">
        <v>2026</v>
      </c>
      <c r="B42" s="7">
        <v>8272.536593887293</v>
      </c>
      <c r="C42" s="7">
        <v>3210.016238647666</v>
      </c>
      <c r="D42" s="7">
        <v>5179.673558531288</v>
      </c>
      <c r="E42" s="7">
        <v>2514.608969569808</v>
      </c>
      <c r="F42" s="7">
        <v>87.99528406057478</v>
      </c>
      <c r="G42" s="7">
        <v>347.6294956897949</v>
      </c>
      <c r="H42" s="7">
        <v>19612.460140386425</v>
      </c>
    </row>
    <row r="43" spans="1:8" ht="15.75" thickBot="1">
      <c r="A43" s="6">
        <v>2027</v>
      </c>
      <c r="B43" s="7">
        <v>8728.492903576926</v>
      </c>
      <c r="C43" s="7">
        <v>3367.8561853376095</v>
      </c>
      <c r="D43" s="7">
        <v>5263.271947569064</v>
      </c>
      <c r="E43" s="7">
        <v>2514.256081610469</v>
      </c>
      <c r="F43" s="7">
        <v>90.79447689459678</v>
      </c>
      <c r="G43" s="7">
        <v>349.30443156504765</v>
      </c>
      <c r="H43" s="7">
        <v>20313.97602655371</v>
      </c>
    </row>
    <row r="44" spans="1:8" ht="15.75" thickBot="1">
      <c r="A44" s="6">
        <v>2028</v>
      </c>
      <c r="B44" s="7">
        <v>9131.919374339368</v>
      </c>
      <c r="C44" s="7">
        <v>3534.8759518697407</v>
      </c>
      <c r="D44" s="7">
        <v>5346.442446602488</v>
      </c>
      <c r="E44" s="7">
        <v>2513.8977021319174</v>
      </c>
      <c r="F44" s="7">
        <v>93.5683001202592</v>
      </c>
      <c r="G44" s="7">
        <v>350.9231563742276</v>
      </c>
      <c r="H44" s="7">
        <v>20971.626931438004</v>
      </c>
    </row>
    <row r="45" spans="1:8" ht="15">
      <c r="A45" s="27"/>
      <c r="B45" s="28"/>
      <c r="C45" s="28"/>
      <c r="D45" s="28"/>
      <c r="E45" s="28"/>
      <c r="F45" s="28"/>
      <c r="G45" s="28"/>
      <c r="H45" s="28"/>
    </row>
    <row r="46" spans="1:8" ht="15">
      <c r="A46" s="27"/>
      <c r="B46" s="28"/>
      <c r="C46" s="28"/>
      <c r="D46" s="28"/>
      <c r="E46" s="28"/>
      <c r="F46" s="28"/>
      <c r="G46" s="28"/>
      <c r="H46" s="28"/>
    </row>
    <row r="47" spans="1:10" ht="13.5" customHeight="1">
      <c r="A47" s="4"/>
      <c r="J47" s="1" t="s">
        <v>0</v>
      </c>
    </row>
    <row r="48" spans="1:8" ht="15.75">
      <c r="A48" s="36" t="s">
        <v>25</v>
      </c>
      <c r="B48" s="36"/>
      <c r="C48" s="36"/>
      <c r="D48" s="36"/>
      <c r="E48" s="36"/>
      <c r="F48" s="36"/>
      <c r="G48" s="36"/>
      <c r="H48" s="36"/>
    </row>
    <row r="49" spans="1:8" ht="15">
      <c r="A49" s="8" t="s">
        <v>26</v>
      </c>
      <c r="B49" s="14" t="s">
        <v>67</v>
      </c>
      <c r="C49" s="13">
        <f aca="true" t="shared" si="0" ref="C49:H49">EXP((LN(C16/C6)/10))-1</f>
        <v>0.0022944537649698393</v>
      </c>
      <c r="D49" s="13">
        <f t="shared" si="0"/>
        <v>0.022886824981296572</v>
      </c>
      <c r="E49" s="13">
        <f t="shared" si="0"/>
        <v>-0.00016156028252511945</v>
      </c>
      <c r="F49" s="14" t="s">
        <v>67</v>
      </c>
      <c r="G49" s="13">
        <f t="shared" si="0"/>
        <v>-0.09529800912718633</v>
      </c>
      <c r="H49" s="13">
        <f t="shared" si="0"/>
        <v>0.00648076266758113</v>
      </c>
    </row>
    <row r="50" spans="1:8" ht="15">
      <c r="A50" s="8" t="s">
        <v>27</v>
      </c>
      <c r="B50" s="13">
        <f>EXP((LN(B31/B16)/15))-1</f>
        <v>0.6269929972413686</v>
      </c>
      <c r="C50" s="13">
        <f aca="true" t="shared" si="1" ref="C50:H50">EXP((LN(C31/C16)/15))-1</f>
        <v>0.07210573454016456</v>
      </c>
      <c r="D50" s="13">
        <f t="shared" si="1"/>
        <v>0.03471348988861589</v>
      </c>
      <c r="E50" s="13">
        <f t="shared" si="1"/>
        <v>0.050473093041420336</v>
      </c>
      <c r="F50" s="14" t="s">
        <v>67</v>
      </c>
      <c r="G50" s="13">
        <f t="shared" si="1"/>
        <v>0.028034229589985138</v>
      </c>
      <c r="H50" s="13">
        <f t="shared" si="1"/>
        <v>0.05694768101085668</v>
      </c>
    </row>
    <row r="51" spans="1:8" ht="15">
      <c r="A51" s="8" t="s">
        <v>28</v>
      </c>
      <c r="B51" s="13">
        <f aca="true" t="shared" si="2" ref="B51:H51">EXP((LN(B36/B31)/5))-1</f>
        <v>0.26337056497423084</v>
      </c>
      <c r="C51" s="13">
        <f t="shared" si="2"/>
        <v>0.14055511594607384</v>
      </c>
      <c r="D51" s="13">
        <f t="shared" si="2"/>
        <v>0.026649308714525644</v>
      </c>
      <c r="E51" s="13">
        <f t="shared" si="2"/>
        <v>0.005266134218855134</v>
      </c>
      <c r="F51" s="13">
        <f t="shared" si="2"/>
        <v>0.0642240663405802</v>
      </c>
      <c r="G51" s="13">
        <f t="shared" si="2"/>
        <v>0.09462730716138346</v>
      </c>
      <c r="H51" s="13">
        <f t="shared" si="2"/>
        <v>0.09408109612070237</v>
      </c>
    </row>
    <row r="52" spans="1:8" ht="15">
      <c r="A52" s="8" t="s">
        <v>66</v>
      </c>
      <c r="B52" s="13">
        <f aca="true" t="shared" si="3" ref="B52:H52">EXP((LN(B44/B31)/13))-1</f>
        <v>0.14310634487216745</v>
      </c>
      <c r="C52" s="13">
        <f t="shared" si="3"/>
        <v>0.08677491347566058</v>
      </c>
      <c r="D52" s="13">
        <f t="shared" si="3"/>
        <v>0.020775121559862608</v>
      </c>
      <c r="E52" s="13">
        <f t="shared" si="3"/>
        <v>0.0019399703622489106</v>
      </c>
      <c r="F52" s="13">
        <f t="shared" si="3"/>
        <v>0.0470360912893073</v>
      </c>
      <c r="G52" s="13">
        <f t="shared" si="3"/>
        <v>0.03877135995715042</v>
      </c>
      <c r="H52" s="13">
        <f t="shared" si="3"/>
        <v>0.06184651223805249</v>
      </c>
    </row>
    <row r="53" ht="13.5" customHeight="1">
      <c r="A53" s="4"/>
    </row>
  </sheetData>
  <sheetProtection/>
  <mergeCells count="4">
    <mergeCell ref="A48:H48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31" t="s">
        <v>58</v>
      </c>
      <c r="C1" s="31"/>
      <c r="D1" s="31"/>
      <c r="E1" s="31"/>
      <c r="F1" s="31"/>
      <c r="G1" s="16"/>
      <c r="H1" s="16"/>
    </row>
    <row r="2" spans="2:10" ht="15.75" customHeight="1">
      <c r="B2" s="31" t="s">
        <v>79</v>
      </c>
      <c r="C2" s="31"/>
      <c r="D2" s="31"/>
      <c r="E2" s="31"/>
      <c r="F2" s="31"/>
      <c r="G2" s="31"/>
      <c r="H2" s="16"/>
      <c r="I2" s="16"/>
      <c r="J2" s="16"/>
    </row>
    <row r="3" spans="1:8" ht="15.75" customHeight="1">
      <c r="A3" s="31" t="s">
        <v>59</v>
      </c>
      <c r="B3" s="31"/>
      <c r="C3" s="31"/>
      <c r="D3" s="31"/>
      <c r="E3" s="31"/>
      <c r="F3" s="31"/>
      <c r="G3" s="31"/>
      <c r="H3" s="31"/>
    </row>
    <row r="4" ht="13.5" customHeight="1" thickBot="1">
      <c r="A4" s="4"/>
    </row>
    <row r="5" spans="1:6" ht="39.75" thickBot="1">
      <c r="A5" s="5" t="s">
        <v>12</v>
      </c>
      <c r="B5" s="5" t="s">
        <v>60</v>
      </c>
      <c r="C5" s="5" t="s">
        <v>84</v>
      </c>
      <c r="D5" s="5" t="s">
        <v>85</v>
      </c>
      <c r="E5" s="5" t="s">
        <v>61</v>
      </c>
      <c r="F5" s="5" t="s">
        <v>86</v>
      </c>
    </row>
    <row r="6" spans="1:6" ht="15.75" thickBot="1">
      <c r="A6" s="6">
        <v>1990</v>
      </c>
      <c r="B6" s="7">
        <v>10328.448585</v>
      </c>
      <c r="C6" s="7">
        <v>3731.9976457</v>
      </c>
      <c r="D6" s="7">
        <v>386873.94340252515</v>
      </c>
      <c r="E6" s="7">
        <v>44698.288201426</v>
      </c>
      <c r="F6" s="7">
        <v>1679.9930000125792</v>
      </c>
    </row>
    <row r="7" spans="1:6" ht="15.75" thickBot="1">
      <c r="A7" s="6">
        <v>1991</v>
      </c>
      <c r="B7" s="7">
        <v>10544.927543430002</v>
      </c>
      <c r="C7" s="7">
        <v>3782.25940508</v>
      </c>
      <c r="D7" s="7">
        <v>391172.4556236042</v>
      </c>
      <c r="E7" s="7">
        <v>44164.240366140555</v>
      </c>
      <c r="F7" s="7">
        <v>1715.960275496502</v>
      </c>
    </row>
    <row r="8" spans="1:6" ht="15.75" thickBot="1">
      <c r="A8" s="6">
        <v>1992</v>
      </c>
      <c r="B8" s="7">
        <v>10734.555447515555</v>
      </c>
      <c r="C8" s="7">
        <v>3829.766409988889</v>
      </c>
      <c r="D8" s="7">
        <v>406917.0108721738</v>
      </c>
      <c r="E8" s="7">
        <v>46823.12134136192</v>
      </c>
      <c r="F8" s="7">
        <v>1742.065234842386</v>
      </c>
    </row>
    <row r="9" spans="1:6" ht="15.75" thickBot="1">
      <c r="A9" s="6">
        <v>1993</v>
      </c>
      <c r="B9" s="7">
        <v>10886.329445175554</v>
      </c>
      <c r="C9" s="7">
        <v>3872.9437719977777</v>
      </c>
      <c r="D9" s="7">
        <v>411725.0261048796</v>
      </c>
      <c r="E9" s="7">
        <v>47369.762782296035</v>
      </c>
      <c r="F9" s="7">
        <v>1769.525796825102</v>
      </c>
    </row>
    <row r="10" spans="1:6" ht="15.75" thickBot="1">
      <c r="A10" s="6">
        <v>1994</v>
      </c>
      <c r="B10" s="7">
        <v>10965.014600499999</v>
      </c>
      <c r="C10" s="7">
        <v>3908.3614382133337</v>
      </c>
      <c r="D10" s="7">
        <v>418016.9738605575</v>
      </c>
      <c r="E10" s="7">
        <v>48680.99399571121</v>
      </c>
      <c r="F10" s="7">
        <v>1791.3758349287523</v>
      </c>
    </row>
    <row r="11" spans="1:6" ht="15.75" thickBot="1">
      <c r="A11" s="6">
        <v>1995</v>
      </c>
      <c r="B11" s="7">
        <v>11055.866558105556</v>
      </c>
      <c r="C11" s="7">
        <v>3946.0866252555556</v>
      </c>
      <c r="D11" s="7">
        <v>436049.3391898755</v>
      </c>
      <c r="E11" s="7">
        <v>50043.114218774535</v>
      </c>
      <c r="F11" s="7">
        <v>1815.7871295149118</v>
      </c>
    </row>
    <row r="12" spans="1:6" ht="15.75" thickBot="1">
      <c r="A12" s="6">
        <v>1996</v>
      </c>
      <c r="B12" s="7">
        <v>11166.638831928889</v>
      </c>
      <c r="C12" s="7">
        <v>3980.5566070155555</v>
      </c>
      <c r="D12" s="7">
        <v>460349.14468720375</v>
      </c>
      <c r="E12" s="7">
        <v>53367.03236420178</v>
      </c>
      <c r="F12" s="7">
        <v>1837.8862758156038</v>
      </c>
    </row>
    <row r="13" spans="1:6" ht="15.75" thickBot="1">
      <c r="A13" s="6">
        <v>1997</v>
      </c>
      <c r="B13" s="7">
        <v>11366.984595533333</v>
      </c>
      <c r="C13" s="7">
        <v>4015.7354319133333</v>
      </c>
      <c r="D13" s="7">
        <v>485567.0494800611</v>
      </c>
      <c r="E13" s="7">
        <v>56941.605963738606</v>
      </c>
      <c r="F13" s="7">
        <v>1861.8948473074438</v>
      </c>
    </row>
    <row r="14" spans="1:6" ht="15.75" thickBot="1">
      <c r="A14" s="6">
        <v>1998</v>
      </c>
      <c r="B14" s="7">
        <v>11508.417028857779</v>
      </c>
      <c r="C14" s="7">
        <v>4057.334324891111</v>
      </c>
      <c r="D14" s="7">
        <v>522388.50040088495</v>
      </c>
      <c r="E14" s="7">
        <v>60907.405827136245</v>
      </c>
      <c r="F14" s="7">
        <v>1890.033969807577</v>
      </c>
    </row>
    <row r="15" spans="1:6" ht="15.75" thickBot="1">
      <c r="A15" s="6">
        <v>1999</v>
      </c>
      <c r="B15" s="7">
        <v>11673.00850218889</v>
      </c>
      <c r="C15" s="7">
        <v>4103.563743861111</v>
      </c>
      <c r="D15" s="7">
        <v>558536.291514576</v>
      </c>
      <c r="E15" s="7">
        <v>68232.28550825773</v>
      </c>
      <c r="F15" s="7">
        <v>1938.2696504627697</v>
      </c>
    </row>
    <row r="16" spans="1:6" ht="15.75" thickBot="1">
      <c r="A16" s="6">
        <v>2000</v>
      </c>
      <c r="B16" s="7">
        <v>11857.4731194</v>
      </c>
      <c r="C16" s="7">
        <v>4167.9153063</v>
      </c>
      <c r="D16" s="7">
        <v>625372.1508766261</v>
      </c>
      <c r="E16" s="7">
        <v>79686.62981749604</v>
      </c>
      <c r="F16" s="7">
        <v>1981.5097584474133</v>
      </c>
    </row>
    <row r="17" spans="1:6" ht="15.75" thickBot="1">
      <c r="A17" s="6">
        <v>2001</v>
      </c>
      <c r="B17" s="7">
        <v>12010.70337319</v>
      </c>
      <c r="C17" s="7">
        <v>4196.64364434</v>
      </c>
      <c r="D17" s="7">
        <v>617562.5746231843</v>
      </c>
      <c r="E17" s="7">
        <v>74935.06740420472</v>
      </c>
      <c r="F17" s="7">
        <v>2023.42253177774</v>
      </c>
    </row>
    <row r="18" spans="1:6" ht="15.75" thickBot="1">
      <c r="A18" s="6">
        <v>2002</v>
      </c>
      <c r="B18" s="7">
        <v>12112.14568194</v>
      </c>
      <c r="C18" s="7">
        <v>4237.37080348</v>
      </c>
      <c r="D18" s="7">
        <v>604594.5216924007</v>
      </c>
      <c r="E18" s="7">
        <v>69274.37808248056</v>
      </c>
      <c r="F18" s="7">
        <v>2074.5329373946934</v>
      </c>
    </row>
    <row r="19" spans="1:6" ht="15.75" thickBot="1">
      <c r="A19" s="6">
        <v>2003</v>
      </c>
      <c r="B19" s="7">
        <v>12228.742937660001</v>
      </c>
      <c r="C19" s="7">
        <v>4279.44180651</v>
      </c>
      <c r="D19" s="7">
        <v>612579.6358474343</v>
      </c>
      <c r="E19" s="7">
        <v>76230.31577768279</v>
      </c>
      <c r="F19" s="7">
        <v>2113.632876600785</v>
      </c>
    </row>
    <row r="20" spans="1:6" ht="15.75" thickBot="1">
      <c r="A20" s="6">
        <v>2004</v>
      </c>
      <c r="B20" s="7">
        <v>12330.54165508</v>
      </c>
      <c r="C20" s="7">
        <v>4323.56040196</v>
      </c>
      <c r="D20" s="7">
        <v>636288.6175233115</v>
      </c>
      <c r="E20" s="7">
        <v>81392.80754736328</v>
      </c>
      <c r="F20" s="7">
        <v>2142.9054097003645</v>
      </c>
    </row>
    <row r="21" spans="1:6" ht="15.75" thickBot="1">
      <c r="A21" s="6">
        <v>2005</v>
      </c>
      <c r="B21" s="7">
        <v>12402.637696549999</v>
      </c>
      <c r="C21" s="7">
        <v>4378.0045997</v>
      </c>
      <c r="D21" s="7">
        <v>650520.035691935</v>
      </c>
      <c r="E21" s="7">
        <v>89782.7683303151</v>
      </c>
      <c r="F21" s="7">
        <v>2172.4665643172752</v>
      </c>
    </row>
    <row r="22" spans="1:6" ht="15.75" thickBot="1">
      <c r="A22" s="6">
        <v>2006</v>
      </c>
      <c r="B22" s="7">
        <v>12511.47744846</v>
      </c>
      <c r="C22" s="7">
        <v>4434.1400947</v>
      </c>
      <c r="D22" s="7">
        <v>683568.7417877255</v>
      </c>
      <c r="E22" s="7">
        <v>93898.37154169593</v>
      </c>
      <c r="F22" s="7">
        <v>2196.2514728533392</v>
      </c>
    </row>
    <row r="23" spans="1:6" ht="15.75" thickBot="1">
      <c r="A23" s="6">
        <v>2007</v>
      </c>
      <c r="B23" s="7">
        <v>12651.23186903</v>
      </c>
      <c r="C23" s="7">
        <v>4481.02476895</v>
      </c>
      <c r="D23" s="7">
        <v>698840.4169417201</v>
      </c>
      <c r="E23" s="7">
        <v>103265.45934961313</v>
      </c>
      <c r="F23" s="7">
        <v>2223.403302884422</v>
      </c>
    </row>
    <row r="24" spans="1:6" ht="15.75" thickBot="1">
      <c r="A24" s="6">
        <v>2008</v>
      </c>
      <c r="B24" s="7">
        <v>12784.466128840002</v>
      </c>
      <c r="C24" s="7">
        <v>4518.80587592</v>
      </c>
      <c r="D24" s="7">
        <v>698999.4107791065</v>
      </c>
      <c r="E24" s="7">
        <v>113170.23057645363</v>
      </c>
      <c r="F24" s="7">
        <v>2251.9672721138772</v>
      </c>
    </row>
    <row r="25" spans="1:6" ht="15.75" thickBot="1">
      <c r="A25" s="6">
        <v>2009</v>
      </c>
      <c r="B25" s="7">
        <v>12880.30884081</v>
      </c>
      <c r="C25" s="7">
        <v>4540.22805605</v>
      </c>
      <c r="D25" s="7">
        <v>668181.2024607098</v>
      </c>
      <c r="E25" s="7">
        <v>106280.98216305416</v>
      </c>
      <c r="F25" s="7">
        <v>2275.5961586617623</v>
      </c>
    </row>
    <row r="26" spans="1:6" ht="15.75" thickBot="1">
      <c r="A26" s="6">
        <v>2010</v>
      </c>
      <c r="B26" s="7">
        <v>12976.440710400002</v>
      </c>
      <c r="C26" s="7">
        <v>4551.556162899999</v>
      </c>
      <c r="D26" s="7">
        <v>685160.2207269398</v>
      </c>
      <c r="E26" s="7">
        <v>102362.83264756657</v>
      </c>
      <c r="F26" s="7">
        <v>2290.705301400237</v>
      </c>
    </row>
    <row r="27" spans="1:6" ht="15.75" thickBot="1">
      <c r="A27" s="6">
        <v>2011</v>
      </c>
      <c r="B27" s="7">
        <v>13098.454309553888</v>
      </c>
      <c r="C27" s="7">
        <v>4564.547279690279</v>
      </c>
      <c r="D27" s="7">
        <v>721323.3805597426</v>
      </c>
      <c r="E27" s="7">
        <v>99946.4460637339</v>
      </c>
      <c r="F27" s="7">
        <v>2299.2959085865446</v>
      </c>
    </row>
    <row r="28" spans="1:6" ht="15.75" thickBot="1">
      <c r="A28" s="6">
        <v>2012</v>
      </c>
      <c r="B28" s="7">
        <v>13233.662534832221</v>
      </c>
      <c r="C28" s="7">
        <v>4582.340974380556</v>
      </c>
      <c r="D28" s="7">
        <v>760914.1260915956</v>
      </c>
      <c r="E28" s="7">
        <v>108150.88801820562</v>
      </c>
      <c r="F28" s="7">
        <v>2304.149291192359</v>
      </c>
    </row>
    <row r="29" spans="1:6" ht="15.75" thickBot="1">
      <c r="A29" s="6">
        <v>2013</v>
      </c>
      <c r="B29" s="7">
        <v>13368.383131192499</v>
      </c>
      <c r="C29" s="7">
        <v>4602.406595033333</v>
      </c>
      <c r="D29" s="7">
        <v>766341.2442510739</v>
      </c>
      <c r="E29" s="7">
        <v>113198.53323308217</v>
      </c>
      <c r="F29" s="7">
        <v>2313.168366996446</v>
      </c>
    </row>
    <row r="30" spans="1:6" ht="15.75" thickBot="1">
      <c r="A30" s="6">
        <v>2014</v>
      </c>
      <c r="B30" s="7">
        <v>13510.589916392222</v>
      </c>
      <c r="C30" s="7">
        <v>4631.1322113688875</v>
      </c>
      <c r="D30" s="7">
        <v>805520.3349357761</v>
      </c>
      <c r="E30" s="7">
        <v>122802.59339235465</v>
      </c>
      <c r="F30" s="7">
        <v>2319.878087552799</v>
      </c>
    </row>
    <row r="31" spans="1:6" ht="15.75" thickBot="1">
      <c r="A31" s="6">
        <v>2015</v>
      </c>
      <c r="B31" s="7">
        <v>13643.007517029166</v>
      </c>
      <c r="C31" s="7">
        <v>4664.765014734722</v>
      </c>
      <c r="D31" s="7">
        <v>854110.5354337997</v>
      </c>
      <c r="E31" s="7">
        <v>129426.71769560539</v>
      </c>
      <c r="F31" s="7">
        <v>2331.4842807799682</v>
      </c>
    </row>
    <row r="32" spans="1:6" ht="15.75" thickBot="1">
      <c r="A32" s="6">
        <v>2016</v>
      </c>
      <c r="B32" s="7">
        <v>13762.409943585</v>
      </c>
      <c r="C32" s="7">
        <v>4738.472601109999</v>
      </c>
      <c r="D32" s="7">
        <v>882117.2843105702</v>
      </c>
      <c r="E32" s="7">
        <v>130127.18855423381</v>
      </c>
      <c r="F32" s="7">
        <v>2343.0596262948625</v>
      </c>
    </row>
    <row r="33" spans="1:6" ht="15.75" thickBot="1">
      <c r="A33" s="6">
        <v>2017</v>
      </c>
      <c r="B33" s="7">
        <v>13899.166215381943</v>
      </c>
      <c r="C33" s="7">
        <v>4791.080175765833</v>
      </c>
      <c r="D33" s="7">
        <v>913982.715974125</v>
      </c>
      <c r="E33" s="7">
        <v>132600.6318227286</v>
      </c>
      <c r="F33" s="7">
        <v>2377.789496126751</v>
      </c>
    </row>
    <row r="34" spans="1:6" ht="15.75" thickBot="1">
      <c r="A34" s="6">
        <v>2018</v>
      </c>
      <c r="B34" s="7">
        <v>14036.983979271112</v>
      </c>
      <c r="C34" s="7">
        <v>4844.778976353333</v>
      </c>
      <c r="D34" s="7">
        <v>945957.886680208</v>
      </c>
      <c r="E34" s="7">
        <v>136780.07065504216</v>
      </c>
      <c r="F34" s="7">
        <v>2411.457169682013</v>
      </c>
    </row>
    <row r="35" spans="1:6" ht="15.75" thickBot="1">
      <c r="A35" s="6">
        <v>2019</v>
      </c>
      <c r="B35" s="7">
        <v>14176.9056384175</v>
      </c>
      <c r="C35" s="7">
        <v>4897.62234043</v>
      </c>
      <c r="D35" s="7">
        <v>976562.8687664389</v>
      </c>
      <c r="E35" s="7">
        <v>140303.9003751143</v>
      </c>
      <c r="F35" s="7">
        <v>2443.2489550087384</v>
      </c>
    </row>
    <row r="36" spans="1:6" ht="15.75" thickBot="1">
      <c r="A36" s="6">
        <v>2020</v>
      </c>
      <c r="B36" s="7">
        <v>14317.63277123611</v>
      </c>
      <c r="C36" s="7">
        <v>4949.968216347223</v>
      </c>
      <c r="D36" s="7">
        <v>1006475.7792965245</v>
      </c>
      <c r="E36" s="7">
        <v>142518.62890317017</v>
      </c>
      <c r="F36" s="7">
        <v>2474.2023842489066</v>
      </c>
    </row>
    <row r="37" spans="1:6" ht="15.75" thickBot="1">
      <c r="A37" s="6">
        <v>2021</v>
      </c>
      <c r="B37" s="7">
        <v>14458.647210991943</v>
      </c>
      <c r="C37" s="7">
        <v>5002.456019684998</v>
      </c>
      <c r="D37" s="7">
        <v>1034518.0111650171</v>
      </c>
      <c r="E37" s="7">
        <v>144916.44872736148</v>
      </c>
      <c r="F37" s="7">
        <v>2504.36509909065</v>
      </c>
    </row>
    <row r="38" spans="1:6" ht="15.75" thickBot="1">
      <c r="A38" s="6">
        <v>2022</v>
      </c>
      <c r="B38" s="7">
        <v>14599.935295046664</v>
      </c>
      <c r="C38" s="7">
        <v>5055.63829809</v>
      </c>
      <c r="D38" s="7">
        <v>1065916.3046519898</v>
      </c>
      <c r="E38" s="7">
        <v>147969.47591000874</v>
      </c>
      <c r="F38" s="7">
        <v>2533.908649882024</v>
      </c>
    </row>
    <row r="39" spans="1:6" ht="15.75" thickBot="1">
      <c r="A39" s="6">
        <v>2023</v>
      </c>
      <c r="B39" s="7">
        <v>14740.878997448057</v>
      </c>
      <c r="C39" s="7">
        <v>5108.254796598332</v>
      </c>
      <c r="D39" s="7">
        <v>1099785.3937502187</v>
      </c>
      <c r="E39" s="7">
        <v>152653.22192626132</v>
      </c>
      <c r="F39" s="7">
        <v>2563.25227635335</v>
      </c>
    </row>
    <row r="40" spans="1:6" ht="15.75" thickBot="1">
      <c r="A40" s="6">
        <v>2024</v>
      </c>
      <c r="B40" s="7">
        <v>14881.463557730556</v>
      </c>
      <c r="C40" s="7">
        <v>5161.095608083889</v>
      </c>
      <c r="D40" s="7">
        <v>1131211.7787433004</v>
      </c>
      <c r="E40" s="7">
        <v>156704.84261083885</v>
      </c>
      <c r="F40" s="7">
        <v>2593.5267071993803</v>
      </c>
    </row>
    <row r="41" spans="1:6" ht="15.75" thickBot="1">
      <c r="A41" s="6">
        <v>2025</v>
      </c>
      <c r="B41" s="7">
        <v>15022.172925195831</v>
      </c>
      <c r="C41" s="7">
        <v>5214.50126535</v>
      </c>
      <c r="D41" s="7">
        <v>1160165.478534471</v>
      </c>
      <c r="E41" s="7">
        <v>159945.6966579095</v>
      </c>
      <c r="F41" s="7">
        <v>2624.593066418195</v>
      </c>
    </row>
    <row r="42" spans="1:6" ht="15.75" thickBot="1">
      <c r="A42" s="6">
        <v>2026</v>
      </c>
      <c r="B42" s="7">
        <v>15162.087309053335</v>
      </c>
      <c r="C42" s="7">
        <v>5267.431517757778</v>
      </c>
      <c r="D42" s="7">
        <v>1189935.0896067251</v>
      </c>
      <c r="E42" s="7">
        <v>163065.72530505992</v>
      </c>
      <c r="F42" s="7">
        <v>2655.596547367729</v>
      </c>
    </row>
    <row r="43" spans="1:6" ht="15.75" thickBot="1">
      <c r="A43" s="6">
        <v>2027</v>
      </c>
      <c r="B43" s="7">
        <v>15301.888562054166</v>
      </c>
      <c r="C43" s="7">
        <v>5319.336068317221</v>
      </c>
      <c r="D43" s="7">
        <v>1223291.8338841198</v>
      </c>
      <c r="E43" s="7">
        <v>166812.1653673647</v>
      </c>
      <c r="F43" s="7">
        <v>2685.733112613071</v>
      </c>
    </row>
    <row r="44" spans="1:6" ht="15.75" thickBot="1">
      <c r="A44" s="6">
        <v>2028</v>
      </c>
      <c r="B44" s="7">
        <v>15441.212324844999</v>
      </c>
      <c r="C44" s="7">
        <v>5369.82328745</v>
      </c>
      <c r="D44" s="7">
        <v>1259123.4069269018</v>
      </c>
      <c r="E44" s="7">
        <v>171197.43685199323</v>
      </c>
      <c r="F44" s="7">
        <v>2715.43172331219</v>
      </c>
    </row>
    <row r="45" spans="1:6" ht="15">
      <c r="A45" s="32" t="s">
        <v>0</v>
      </c>
      <c r="B45" s="32"/>
      <c r="C45" s="32"/>
      <c r="D45" s="32"/>
      <c r="E45" s="32"/>
      <c r="F45" s="32"/>
    </row>
    <row r="46" spans="1:6" ht="13.5" customHeight="1">
      <c r="A46" s="32" t="s">
        <v>62</v>
      </c>
      <c r="B46" s="32"/>
      <c r="C46" s="32"/>
      <c r="D46" s="32"/>
      <c r="E46" s="32"/>
      <c r="F46" s="32"/>
    </row>
    <row r="47" ht="13.5" customHeight="1">
      <c r="A47" s="4"/>
    </row>
    <row r="48" spans="1:6" ht="15.75">
      <c r="A48" s="30" t="s">
        <v>25</v>
      </c>
      <c r="B48" s="30"/>
      <c r="C48" s="30"/>
      <c r="D48" s="30"/>
      <c r="E48" s="30"/>
      <c r="F48" s="30"/>
    </row>
    <row r="49" spans="1:6" ht="15">
      <c r="A49" s="8" t="s">
        <v>26</v>
      </c>
      <c r="B49" s="13">
        <f>EXP((LN(B16/B6)/10))-1</f>
        <v>0.013901360204801927</v>
      </c>
      <c r="C49" s="13">
        <f>EXP((LN(C16/C6)/10))-1</f>
        <v>0.011108479217554867</v>
      </c>
      <c r="D49" s="13">
        <f>EXP((LN(D16/D6)/10))-1</f>
        <v>0.04919667524798821</v>
      </c>
      <c r="E49" s="13">
        <f>EXP((LN(E16/E6)/10))-1</f>
        <v>0.05952072640422035</v>
      </c>
      <c r="F49" s="13">
        <f>EXP((LN(F16/F6)/10))-1</f>
        <v>0.016643935489851103</v>
      </c>
    </row>
    <row r="50" spans="1:6" ht="15">
      <c r="A50" s="8" t="s">
        <v>27</v>
      </c>
      <c r="B50" s="13">
        <f>EXP((LN(B32/B16)/16))-1</f>
        <v>0.009354901509945668</v>
      </c>
      <c r="C50" s="13">
        <f>EXP((LN(C32/C16)/16))-1</f>
        <v>0.008050914677812271</v>
      </c>
      <c r="D50" s="13">
        <f>EXP((LN(D32/D16)/16))-1</f>
        <v>0.021731392393383953</v>
      </c>
      <c r="E50" s="13">
        <f>EXP((LN(E32/E16)/16))-1</f>
        <v>0.03112522575957999</v>
      </c>
      <c r="F50" s="13">
        <f>EXP((LN(F32/F16)/16))-1</f>
        <v>0.010529963265975217</v>
      </c>
    </row>
    <row r="51" spans="1:6" ht="15">
      <c r="A51" s="8" t="s">
        <v>28</v>
      </c>
      <c r="B51" s="13">
        <f>EXP((LN(B36/B31)/5))-1</f>
        <v>0.009699683538715753</v>
      </c>
      <c r="C51" s="13">
        <f>EXP((LN(C36/C31)/5))-1</f>
        <v>0.01193945187564105</v>
      </c>
      <c r="D51" s="13">
        <f>EXP((LN(D36/D31)/5))-1</f>
        <v>0.03337476016319707</v>
      </c>
      <c r="E51" s="13">
        <f>EXP((LN(E36/E31)/5))-1</f>
        <v>0.019458472676054273</v>
      </c>
      <c r="F51" s="13">
        <f>EXP((LN(F36/F31)/5))-1</f>
        <v>0.011953474496329441</v>
      </c>
    </row>
    <row r="52" spans="1:6" ht="15">
      <c r="A52" s="8" t="s">
        <v>66</v>
      </c>
      <c r="B52" s="13">
        <f>EXP((LN(B44/B31)/13))-1</f>
        <v>0.009569570566208663</v>
      </c>
      <c r="C52" s="13">
        <f>EXP((LN(C44/C31)/13))-1</f>
        <v>0.010886332588058378</v>
      </c>
      <c r="D52" s="13">
        <f>EXP((LN(D44/D31)/13))-1</f>
        <v>0.03030476676839733</v>
      </c>
      <c r="E52" s="13">
        <f>EXP((LN(E44/E31)/13))-1</f>
        <v>0.021748718292644798</v>
      </c>
      <c r="F52" s="13">
        <f>EXP((LN(F44/F31)/13))-1</f>
        <v>0.011795630771718635</v>
      </c>
    </row>
    <row r="53" ht="13.5" customHeight="1">
      <c r="A53" s="4"/>
    </row>
  </sheetData>
  <sheetProtection/>
  <mergeCells count="6">
    <mergeCell ref="A3:H3"/>
    <mergeCell ref="A45:F45"/>
    <mergeCell ref="A46:F46"/>
    <mergeCell ref="A48:F48"/>
    <mergeCell ref="B1:F1"/>
    <mergeCell ref="B2:G2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Preliminary PG&amp;E Mid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2017-07-01T06:31:55Z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Z5JXHV6S7NA6-3-112165</vt:lpwstr>
  </property>
  <property fmtid="{D5CDD505-2E9C-101B-9397-08002B2CF9AE}" pid="4" name="_dlc_DocIdItemGu">
    <vt:lpwstr>6136e01e-ce59-4db0-a2a3-08a30f0f5852</vt:lpwstr>
  </property>
  <property fmtid="{D5CDD505-2E9C-101B-9397-08002B2CF9AE}" pid="5" name="_dlc_DocIdU">
    <vt:lpwstr>http://efilingspinternal/_layouts/DocIdRedir.aspx?ID=Z5JXHV6S7NA6-3-112165, Z5JXHV6S7NA6-3-112165</vt:lpwstr>
  </property>
  <property fmtid="{D5CDD505-2E9C-101B-9397-08002B2CF9AE}" pid="6" name="_CopySour">
    <vt:lpwstr>http://efilingspinternal/PendingDocuments/17-IEPR-03/20170726T155040_CED_2017_Preliminary_PGE_Mid_Demand_Case.xls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145;#IEPR 2017-08-03 Workshop|8346dfa5-1a0d-4982-b666-5616bf6b0384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2348000.00000000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2017-08-03 Workshop|8346dfa5-1a0d-4982-b666-5616bf6b0384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Staff|33d9c16f-f938-4210-84d3-7f3ed959b9d5;#6;#Document|6786e4f6-aafd-416d-a977-1b2d5f456edf;#3;#Document|f3c81208-9d0f-49cc-afc5-e227f36ec0e7;#145;#IEPR 2017-08-03 Workshop|8346dfa5-1a0d-4982-b666-5616bf6b0384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