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8195" windowHeight="11265"/>
  </bookViews>
  <sheets>
    <sheet name="Mid Baseline-Mid AAEE" sheetId="3" r:id="rId1"/>
    <sheet name="Notes" sheetId="2" r:id="rId2"/>
  </sheets>
  <definedNames>
    <definedName name="_xlnm.Print_Area" localSheetId="0">'Mid Baseline-Mid AAEE'!$A$1:$O$40</definedName>
  </definedNames>
  <calcPr calcId="125725"/>
</workbook>
</file>

<file path=xl/calcChain.xml><?xml version="1.0" encoding="utf-8"?>
<calcChain xmlns="http://schemas.openxmlformats.org/spreadsheetml/2006/main">
  <c r="O34" i="3"/>
  <c r="O39" s="1"/>
  <c r="N34"/>
  <c r="N39" s="1"/>
  <c r="M34"/>
  <c r="M39" s="1"/>
  <c r="L34"/>
  <c r="L39" s="1"/>
  <c r="K34"/>
  <c r="K39" s="1"/>
  <c r="J34"/>
  <c r="J39" s="1"/>
  <c r="I34"/>
  <c r="I39" s="1"/>
  <c r="H34"/>
  <c r="H39" s="1"/>
  <c r="G34"/>
  <c r="G39" s="1"/>
  <c r="F34"/>
  <c r="F39" s="1"/>
  <c r="E34"/>
  <c r="E39" s="1"/>
  <c r="D34"/>
  <c r="D39" s="1"/>
  <c r="O33"/>
  <c r="N33"/>
  <c r="M33"/>
  <c r="L33"/>
  <c r="K33"/>
  <c r="J33"/>
  <c r="I33"/>
  <c r="H33"/>
  <c r="G33"/>
  <c r="F33"/>
  <c r="E33"/>
  <c r="D33"/>
  <c r="O18"/>
  <c r="N18"/>
  <c r="M18"/>
  <c r="L18"/>
  <c r="K18"/>
  <c r="J18"/>
  <c r="I18"/>
  <c r="H18"/>
  <c r="G18"/>
  <c r="F18"/>
  <c r="E18"/>
  <c r="D18"/>
  <c r="O14"/>
  <c r="N14"/>
  <c r="M14"/>
  <c r="L14"/>
  <c r="K14"/>
  <c r="J14"/>
  <c r="I14"/>
  <c r="H14"/>
  <c r="G14"/>
  <c r="F14"/>
  <c r="E14"/>
  <c r="D14"/>
  <c r="O11"/>
  <c r="O19" s="1"/>
  <c r="O21" s="1"/>
  <c r="O23" s="1"/>
  <c r="N11"/>
  <c r="N19" s="1"/>
  <c r="N21" s="1"/>
  <c r="N23" s="1"/>
  <c r="M11"/>
  <c r="M19" s="1"/>
  <c r="M21" s="1"/>
  <c r="M23" s="1"/>
  <c r="L11"/>
  <c r="L19" s="1"/>
  <c r="L21" s="1"/>
  <c r="L23" s="1"/>
  <c r="K11"/>
  <c r="K19" s="1"/>
  <c r="K21" s="1"/>
  <c r="K23" s="1"/>
  <c r="J11"/>
  <c r="J19" s="1"/>
  <c r="J21" s="1"/>
  <c r="J23" s="1"/>
  <c r="I11"/>
  <c r="I19" s="1"/>
  <c r="I21" s="1"/>
  <c r="I23" s="1"/>
  <c r="H11"/>
  <c r="H19" s="1"/>
  <c r="H21" s="1"/>
  <c r="H23" s="1"/>
  <c r="G11"/>
  <c r="G19" s="1"/>
  <c r="G21" s="1"/>
  <c r="G23" s="1"/>
  <c r="F11"/>
  <c r="F19" s="1"/>
  <c r="F21" s="1"/>
  <c r="F23" s="1"/>
  <c r="E11"/>
  <c r="E19" s="1"/>
  <c r="E21" s="1"/>
  <c r="E23" s="1"/>
  <c r="D11"/>
  <c r="D19" s="1"/>
  <c r="D21" s="1"/>
  <c r="D23" s="1"/>
  <c r="G36" l="1"/>
  <c r="G40" s="1"/>
  <c r="K36"/>
  <c r="K40" s="1"/>
  <c r="O36"/>
  <c r="O40" s="1"/>
  <c r="F36"/>
  <c r="F40" s="1"/>
  <c r="J36"/>
  <c r="J40" s="1"/>
  <c r="N36"/>
  <c r="N40" s="1"/>
  <c r="E36"/>
  <c r="E40" s="1"/>
  <c r="I36"/>
  <c r="I40" s="1"/>
  <c r="M36"/>
  <c r="M40" s="1"/>
  <c r="D36"/>
  <c r="D40" s="1"/>
  <c r="H36"/>
  <c r="H40" s="1"/>
  <c r="L36"/>
  <c r="L40" s="1"/>
</calcChain>
</file>

<file path=xl/sharedStrings.xml><?xml version="1.0" encoding="utf-8"?>
<sst xmlns="http://schemas.openxmlformats.org/spreadsheetml/2006/main" count="51" uniqueCount="50">
  <si>
    <t>Total End Use Load (sum of TACs)</t>
  </si>
  <si>
    <t>Plus Estimated Losses</t>
  </si>
  <si>
    <t>Minus Self-Generation at Peak</t>
  </si>
  <si>
    <t>Minus Load-Modifying Demand Response</t>
  </si>
  <si>
    <t>Total Consumption (sum of TACs)</t>
  </si>
  <si>
    <t>Minus Consumption from Self-Generation</t>
  </si>
  <si>
    <t>2. EV peak assumes 75 percent of charging occurs off-peak, with the remaining 25 percent spread evenly over peak hours</t>
  </si>
  <si>
    <t>1. End use load is defined as average consumption demand over the peak hour, regardless of generation source</t>
  </si>
  <si>
    <t>7 Includes Photovoltaic</t>
  </si>
  <si>
    <t>Managed Sales (26 minus 29)</t>
  </si>
  <si>
    <t>Managed Net Energy for Load (28 minus 30)</t>
  </si>
  <si>
    <t>7 includes Storage</t>
  </si>
  <si>
    <t>11 Includes Non-Event DR</t>
  </si>
  <si>
    <t>11 Includes Event-Based DR</t>
  </si>
  <si>
    <t xml:space="preserve">1 Includes EVs </t>
  </si>
  <si>
    <t>1 Includes Other Electrification</t>
  </si>
  <si>
    <t>1 Includes Climate Change Impacts</t>
  </si>
  <si>
    <t xml:space="preserve">19 Includes EVs </t>
  </si>
  <si>
    <t>19 Includes Other Electrification</t>
  </si>
  <si>
    <t>19 Includes Climate Change Impacts</t>
  </si>
  <si>
    <t>Equals Non-Coincident Net Peak (6 minus 7 minus 11)</t>
  </si>
  <si>
    <t>Equals Baseline Sales (19 minus 23)</t>
  </si>
  <si>
    <t>Equals Baseline Net Energy For Load (26 plus 27)</t>
  </si>
  <si>
    <t>13. Includes critical peak pricing and peak-time rebate program impacts</t>
  </si>
  <si>
    <t>14. Sum of individual TAC coincident peaks; individual TAC peaks calibrated to historical net peaks</t>
  </si>
  <si>
    <t xml:space="preserve">15. Derived from CAISO hourly load data by TAC </t>
  </si>
  <si>
    <t>21. See 3 above</t>
  </si>
  <si>
    <t>29. The 2015 IEPR preliminary forecast did not include AAEE impacts</t>
  </si>
  <si>
    <t>30. The 2015 IEPR preliminary forecast did not include AAEE impacts</t>
  </si>
  <si>
    <t>Equals Gross Generation at Peak (1 plus 5)</t>
  </si>
  <si>
    <t>Equals CAISO Managed Coincident Net Peak (16 minus 17)</t>
  </si>
  <si>
    <t>19. Total electricity consumption measured on the customer side, regardless of generation source. Weather-adjusted and calibrated to QFER historical sales plus self-generation at the planning area level. Gross electricity generation (not shown) is defined as consumption plus transmission and distribution losses.</t>
  </si>
  <si>
    <t>7 Includes Other Private Generation</t>
  </si>
  <si>
    <t>23 Includes Photovoltaic</t>
  </si>
  <si>
    <t>23 Includes Other Private Generation</t>
  </si>
  <si>
    <t>Times Coincidence Factor</t>
  </si>
  <si>
    <t>* Storage and DR are currently assumed to have insignificant impacts on the energy side.</t>
  </si>
  <si>
    <t>27. Energy loss factors are applied to sales for each TAC. The loss factors, encompassing both transmission and distribution losses, come from utility demand forms submitted for the IEPR: 1.096 for PG&amp;E, 1.068 for SCE, and 1.071 for SDG&amp;E. (NOTE: Loss factors subject to change based on resource mix). Also accounts for reduction in losses from federal distribution transformer standards.</t>
  </si>
  <si>
    <t>5. Peak loss factors are applied to consumption minus self-generation at peak for each TAC. The loss factors, encompassing both transmission and distribution losses, come from utility demand forms submitted for the IEPR: 1.097 for PG&amp;E, 1.076 for SCE, and 1.096 for SDG&amp;E. (NOTE: Loss factors subject to change based on resource mix). Also accounts for reduction in losses from federal distribution transformer standards.</t>
  </si>
  <si>
    <t>AAEE Savings, Mid Baseline-Mid AAEE (including losses)</t>
  </si>
  <si>
    <t>AAEE Savings, Mid Baseline-Mid AAEE (customer side)</t>
  </si>
  <si>
    <t>Minus AAEE Savings, Mid Baseline-Mid AAEE (coincident, including losses)</t>
  </si>
  <si>
    <t>3. Includes high-speed rail, port shore power and cargo handling, truck stops, forklifts, and airport ground support equipment</t>
  </si>
  <si>
    <t xml:space="preserve">11. Grossed up for losses. </t>
  </si>
  <si>
    <t xml:space="preserve">12. Includes time-of-use, real time pricing, and permanent load shifting program impacts incremental to 2015. </t>
  </si>
  <si>
    <t>Equals CAISO Baseline Coincident Net Peak (14 times 0.965)</t>
  </si>
  <si>
    <t>17. Peak savings measured as incremental to last historical year (2015).</t>
  </si>
  <si>
    <t>CAISO Peak and Energy Forecasts: CED 2015 Revised/Final Forecast, Mid Baseline-Mid AAEE</t>
  </si>
  <si>
    <t>Coincident Peak 1 in 2 (MW)</t>
  </si>
  <si>
    <t>Sales/Energy (GWh)*</t>
  </si>
</sst>
</file>

<file path=xl/styles.xml><?xml version="1.0" encoding="utf-8"?>
<styleSheet xmlns="http://schemas.openxmlformats.org/spreadsheetml/2006/main">
  <numFmts count="1">
    <numFmt numFmtId="165" formatCode="0.000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0" borderId="0" xfId="0" applyFont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="80" zoomScaleNormal="80" workbookViewId="0">
      <selection activeCell="B6" sqref="B6"/>
    </sheetView>
  </sheetViews>
  <sheetFormatPr defaultRowHeight="15"/>
  <cols>
    <col min="1" max="1" width="7.7109375" customWidth="1"/>
    <col min="2" max="2" width="74" customWidth="1"/>
    <col min="3" max="3" width="37.5703125" customWidth="1"/>
    <col min="4" max="15" width="8.7109375" customWidth="1"/>
  </cols>
  <sheetData>
    <row r="2" spans="1:16" ht="15.75">
      <c r="A2" s="1" t="s">
        <v>47</v>
      </c>
    </row>
    <row r="4" spans="1:16">
      <c r="A4" s="2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>
      <c r="A5" s="3"/>
      <c r="B5" s="3"/>
      <c r="C5" s="3"/>
      <c r="D5" s="4">
        <v>2015</v>
      </c>
      <c r="E5" s="4">
        <v>2016</v>
      </c>
      <c r="F5" s="4">
        <v>2017</v>
      </c>
      <c r="G5" s="4">
        <v>2018</v>
      </c>
      <c r="H5" s="4">
        <v>2019</v>
      </c>
      <c r="I5" s="4">
        <v>2020</v>
      </c>
      <c r="J5" s="4">
        <v>2021</v>
      </c>
      <c r="K5" s="4">
        <v>2022</v>
      </c>
      <c r="L5" s="4">
        <v>2023</v>
      </c>
      <c r="M5" s="4">
        <v>2024</v>
      </c>
      <c r="N5" s="4">
        <v>2025</v>
      </c>
      <c r="O5" s="4">
        <v>2026</v>
      </c>
    </row>
    <row r="6" spans="1:16">
      <c r="A6" s="8">
        <v>1</v>
      </c>
      <c r="B6" s="5" t="s">
        <v>0</v>
      </c>
      <c r="C6" s="5"/>
      <c r="D6" s="6">
        <v>47507.225829330062</v>
      </c>
      <c r="E6" s="6">
        <v>48104.106750396233</v>
      </c>
      <c r="F6" s="6">
        <v>48844.651262149666</v>
      </c>
      <c r="G6" s="6">
        <v>49288.775460436998</v>
      </c>
      <c r="H6" s="6">
        <v>49595.590808034074</v>
      </c>
      <c r="I6" s="6">
        <v>49991.899359081763</v>
      </c>
      <c r="J6" s="6">
        <v>50436.741586890348</v>
      </c>
      <c r="K6" s="6">
        <v>51073.968381592829</v>
      </c>
      <c r="L6" s="6">
        <v>51662.50036620356</v>
      </c>
      <c r="M6" s="6">
        <v>52189.206149761936</v>
      </c>
      <c r="N6" s="6">
        <v>52683.845959724786</v>
      </c>
      <c r="O6" s="6">
        <v>53198.428095134244</v>
      </c>
    </row>
    <row r="7" spans="1:16">
      <c r="A7" s="8">
        <v>2</v>
      </c>
      <c r="B7" s="5"/>
      <c r="C7" t="s">
        <v>14</v>
      </c>
      <c r="D7" s="6">
        <v>63.546435953291819</v>
      </c>
      <c r="E7" s="6">
        <v>90.987523809516361</v>
      </c>
      <c r="F7" s="6">
        <v>118.43950793800414</v>
      </c>
      <c r="G7" s="6">
        <v>148.28467748324107</v>
      </c>
      <c r="H7" s="6">
        <v>187.91833344882008</v>
      </c>
      <c r="I7" s="6">
        <v>235.59112225071715</v>
      </c>
      <c r="J7" s="6">
        <v>297.48363195963003</v>
      </c>
      <c r="K7" s="6">
        <v>370.61696764709518</v>
      </c>
      <c r="L7" s="6">
        <v>456.05064019670863</v>
      </c>
      <c r="M7" s="6">
        <v>559.48992926210485</v>
      </c>
      <c r="N7" s="6">
        <v>653.86361922807907</v>
      </c>
      <c r="O7" s="6">
        <v>742.56982394757836</v>
      </c>
    </row>
    <row r="8" spans="1:16">
      <c r="A8" s="8">
        <v>3</v>
      </c>
      <c r="B8" s="5"/>
      <c r="C8" t="s">
        <v>15</v>
      </c>
      <c r="D8" s="6">
        <v>0</v>
      </c>
      <c r="E8" s="6">
        <v>10.048922260730684</v>
      </c>
      <c r="F8" s="6">
        <v>20.642377763036645</v>
      </c>
      <c r="G8" s="6">
        <v>30.007510168630805</v>
      </c>
      <c r="H8" s="6">
        <v>39.84496768106353</v>
      </c>
      <c r="I8" s="6">
        <v>50.167791095281494</v>
      </c>
      <c r="J8" s="6">
        <v>56.137151544764421</v>
      </c>
      <c r="K8" s="6">
        <v>94.833286037806204</v>
      </c>
      <c r="L8" s="6">
        <v>104.62874272193882</v>
      </c>
      <c r="M8" s="6">
        <v>116.57429751766088</v>
      </c>
      <c r="N8" s="6">
        <v>140.74358382454591</v>
      </c>
      <c r="O8" s="6">
        <v>152.1678220271979</v>
      </c>
    </row>
    <row r="9" spans="1:16">
      <c r="A9" s="8">
        <v>4</v>
      </c>
      <c r="B9" s="5"/>
      <c r="C9" t="s">
        <v>16</v>
      </c>
      <c r="D9" s="6">
        <v>0</v>
      </c>
      <c r="E9" s="6">
        <v>0</v>
      </c>
      <c r="F9" s="6">
        <v>35.555553723777848</v>
      </c>
      <c r="G9" s="6">
        <v>72.372896248142752</v>
      </c>
      <c r="H9" s="6">
        <v>109.82260436940669</v>
      </c>
      <c r="I9" s="6">
        <v>147.88705409237718</v>
      </c>
      <c r="J9" s="6">
        <v>186.72490937866132</v>
      </c>
      <c r="K9" s="6">
        <v>226.62563597931694</v>
      </c>
      <c r="L9" s="6">
        <v>267.48438356585484</v>
      </c>
      <c r="M9" s="6">
        <v>308.77591988827317</v>
      </c>
      <c r="N9" s="6">
        <v>351.12549428922011</v>
      </c>
      <c r="O9" s="6">
        <v>393.97217798601741</v>
      </c>
    </row>
    <row r="10" spans="1:16">
      <c r="A10" s="8">
        <v>5</v>
      </c>
      <c r="B10" t="s">
        <v>1</v>
      </c>
      <c r="C10" s="5"/>
      <c r="D10" s="6">
        <v>3863.2268716652638</v>
      </c>
      <c r="E10" s="6">
        <v>3861.0486831561075</v>
      </c>
      <c r="F10" s="6">
        <v>3883.9731468031764</v>
      </c>
      <c r="G10" s="6">
        <v>3886.2813310015799</v>
      </c>
      <c r="H10" s="6">
        <v>3877.6908684145296</v>
      </c>
      <c r="I10" s="6">
        <v>3876.5772949752723</v>
      </c>
      <c r="J10" s="6">
        <v>3876.6277948684292</v>
      </c>
      <c r="K10" s="6">
        <v>3889.0988251546814</v>
      </c>
      <c r="L10" s="6">
        <v>3894.5756114820492</v>
      </c>
      <c r="M10" s="6">
        <v>3891.6994493034881</v>
      </c>
      <c r="N10" s="6">
        <v>3882.3580004018067</v>
      </c>
      <c r="O10" s="6">
        <v>3873.3163036015658</v>
      </c>
    </row>
    <row r="11" spans="1:16">
      <c r="A11" s="8">
        <v>6</v>
      </c>
      <c r="B11" t="s">
        <v>29</v>
      </c>
      <c r="C11" s="5"/>
      <c r="D11" s="6">
        <f t="shared" ref="D11:O11" si="0">D6+D10</f>
        <v>51370.452700995324</v>
      </c>
      <c r="E11" s="6">
        <f t="shared" si="0"/>
        <v>51965.15543355234</v>
      </c>
      <c r="F11" s="6">
        <f t="shared" si="0"/>
        <v>52728.624408952841</v>
      </c>
      <c r="G11" s="6">
        <f t="shared" si="0"/>
        <v>53175.056791438576</v>
      </c>
      <c r="H11" s="6">
        <f t="shared" si="0"/>
        <v>53473.281676448605</v>
      </c>
      <c r="I11" s="6">
        <f t="shared" si="0"/>
        <v>53868.476654057034</v>
      </c>
      <c r="J11" s="6">
        <f t="shared" si="0"/>
        <v>54313.369381758777</v>
      </c>
      <c r="K11" s="6">
        <f t="shared" si="0"/>
        <v>54963.06720674751</v>
      </c>
      <c r="L11" s="6">
        <f t="shared" si="0"/>
        <v>55557.075977685607</v>
      </c>
      <c r="M11" s="6">
        <f t="shared" si="0"/>
        <v>56080.905599065423</v>
      </c>
      <c r="N11" s="6">
        <f t="shared" si="0"/>
        <v>56566.203960126593</v>
      </c>
      <c r="O11" s="6">
        <f t="shared" si="0"/>
        <v>57071.744398735813</v>
      </c>
    </row>
    <row r="12" spans="1:16">
      <c r="A12" s="8">
        <v>7</v>
      </c>
      <c r="B12" s="5" t="s">
        <v>2</v>
      </c>
      <c r="C12" s="5"/>
      <c r="D12" s="6">
        <v>2928.9769162244788</v>
      </c>
      <c r="E12" s="6">
        <v>3393.4873551615437</v>
      </c>
      <c r="F12" s="6">
        <v>3717.9279984753393</v>
      </c>
      <c r="G12" s="6">
        <v>3986.0307476780818</v>
      </c>
      <c r="H12" s="6">
        <v>4240.2040163008332</v>
      </c>
      <c r="I12" s="6">
        <v>4492.7570926594617</v>
      </c>
      <c r="J12" s="6">
        <v>4782.5844991553704</v>
      </c>
      <c r="K12" s="6">
        <v>5109.6597417790199</v>
      </c>
      <c r="L12" s="6">
        <v>5470.3955863759911</v>
      </c>
      <c r="M12" s="6">
        <v>5861.1524966572506</v>
      </c>
      <c r="N12" s="6">
        <v>6279.8691495451903</v>
      </c>
      <c r="O12" s="6">
        <v>6724.0424332155626</v>
      </c>
    </row>
    <row r="13" spans="1:16">
      <c r="A13" s="8">
        <v>8</v>
      </c>
      <c r="B13" s="5"/>
      <c r="C13" t="s">
        <v>8</v>
      </c>
      <c r="D13" s="6">
        <v>1174.1209304697202</v>
      </c>
      <c r="E13" s="6">
        <v>1456.340249968501</v>
      </c>
      <c r="F13" s="6">
        <v>1678.8213833980674</v>
      </c>
      <c r="G13" s="6">
        <v>1858.6421577097988</v>
      </c>
      <c r="H13" s="6">
        <v>2041.6532385285086</v>
      </c>
      <c r="I13" s="6">
        <v>2223.7651188864247</v>
      </c>
      <c r="J13" s="6">
        <v>2444.5382333330763</v>
      </c>
      <c r="K13" s="6">
        <v>2703.4720737561779</v>
      </c>
      <c r="L13" s="6">
        <v>2998.0421463808229</v>
      </c>
      <c r="M13" s="6">
        <v>3324.0138983447291</v>
      </c>
      <c r="N13" s="6">
        <v>3679.3259342629804</v>
      </c>
      <c r="O13" s="6">
        <v>4061.4372950771412</v>
      </c>
    </row>
    <row r="14" spans="1:16">
      <c r="A14" s="8">
        <v>9</v>
      </c>
      <c r="B14" s="5"/>
      <c r="C14" t="s">
        <v>32</v>
      </c>
      <c r="D14" s="6">
        <f>D12-D13-D15</f>
        <v>1723.3132308547586</v>
      </c>
      <c r="E14" s="6">
        <f t="shared" ref="E14:O14" si="1">E12-E13-E15</f>
        <v>1810.2118925930429</v>
      </c>
      <c r="F14" s="6">
        <f t="shared" si="1"/>
        <v>1852.9478627772719</v>
      </c>
      <c r="G14" s="6">
        <f t="shared" si="1"/>
        <v>1888.2635527682828</v>
      </c>
      <c r="H14" s="6">
        <f t="shared" si="1"/>
        <v>1906.4594557723246</v>
      </c>
      <c r="I14" s="6">
        <f t="shared" si="1"/>
        <v>1923.9343671730371</v>
      </c>
      <c r="J14" s="6">
        <f t="shared" si="1"/>
        <v>1940.0223743222941</v>
      </c>
      <c r="K14" s="6">
        <f t="shared" si="1"/>
        <v>1955.1974921228418</v>
      </c>
      <c r="L14" s="6">
        <f t="shared" si="1"/>
        <v>1968.3969805951681</v>
      </c>
      <c r="M14" s="6">
        <f t="shared" si="1"/>
        <v>1980.2158474125215</v>
      </c>
      <c r="N14" s="6">
        <f t="shared" si="1"/>
        <v>1990.65418478221</v>
      </c>
      <c r="O14" s="6">
        <f t="shared" si="1"/>
        <v>1999.7498141384212</v>
      </c>
    </row>
    <row r="15" spans="1:16">
      <c r="A15" s="8">
        <v>10</v>
      </c>
      <c r="B15" s="5"/>
      <c r="C15" t="s">
        <v>11</v>
      </c>
      <c r="D15" s="6">
        <v>31.542754899999998</v>
      </c>
      <c r="E15" s="6">
        <v>126.93521259999999</v>
      </c>
      <c r="F15" s="6">
        <v>186.1587523</v>
      </c>
      <c r="G15" s="6">
        <v>239.12503720000001</v>
      </c>
      <c r="H15" s="6">
        <v>292.09132199999999</v>
      </c>
      <c r="I15" s="6">
        <v>345.05760659999999</v>
      </c>
      <c r="J15" s="6">
        <v>398.02389150000005</v>
      </c>
      <c r="K15" s="6">
        <v>450.99017590000011</v>
      </c>
      <c r="L15" s="6">
        <v>503.95645940000009</v>
      </c>
      <c r="M15" s="6">
        <v>556.92275089999998</v>
      </c>
      <c r="N15" s="6">
        <v>609.8890305000001</v>
      </c>
      <c r="O15" s="6">
        <v>662.855324</v>
      </c>
      <c r="P15" s="6"/>
    </row>
    <row r="16" spans="1:16">
      <c r="A16" s="8">
        <v>11</v>
      </c>
      <c r="B16" s="5" t="s">
        <v>3</v>
      </c>
      <c r="C16" s="5"/>
      <c r="D16" s="6">
        <v>140.69999999999999</v>
      </c>
      <c r="E16" s="6">
        <v>193.9</v>
      </c>
      <c r="F16" s="6">
        <v>233.4</v>
      </c>
      <c r="G16" s="6">
        <v>229.89999999999998</v>
      </c>
      <c r="H16" s="6">
        <v>234.39999999999998</v>
      </c>
      <c r="I16" s="6">
        <v>239.89999999999998</v>
      </c>
      <c r="J16" s="6">
        <v>245.2</v>
      </c>
      <c r="K16" s="6">
        <v>250.7</v>
      </c>
      <c r="L16" s="6">
        <v>257.10000000000002</v>
      </c>
      <c r="M16" s="6">
        <v>261.5</v>
      </c>
      <c r="N16" s="6">
        <v>267</v>
      </c>
      <c r="O16" s="6">
        <v>267</v>
      </c>
    </row>
    <row r="17" spans="1:16">
      <c r="A17" s="8">
        <v>12</v>
      </c>
      <c r="B17" s="5"/>
      <c r="C17" t="s">
        <v>12</v>
      </c>
      <c r="D17" s="6">
        <v>0</v>
      </c>
      <c r="E17" s="6">
        <v>26.8</v>
      </c>
      <c r="F17" s="6">
        <v>35.6</v>
      </c>
      <c r="G17" s="6">
        <v>40.200000000000003</v>
      </c>
      <c r="H17" s="6">
        <v>41.3</v>
      </c>
      <c r="I17" s="6">
        <v>42.3</v>
      </c>
      <c r="J17" s="6">
        <v>43.3</v>
      </c>
      <c r="K17" s="6">
        <v>44.3</v>
      </c>
      <c r="L17" s="6">
        <v>44.3</v>
      </c>
      <c r="M17" s="6">
        <v>45.2</v>
      </c>
      <c r="N17" s="6">
        <v>45.3</v>
      </c>
      <c r="O17" s="6">
        <v>45.3</v>
      </c>
    </row>
    <row r="18" spans="1:16">
      <c r="A18" s="8">
        <v>13</v>
      </c>
      <c r="B18" s="5"/>
      <c r="C18" t="s">
        <v>13</v>
      </c>
      <c r="D18" s="6">
        <f>D16-D17</f>
        <v>140.69999999999999</v>
      </c>
      <c r="E18" s="6">
        <f t="shared" ref="E18:O18" si="2">E16-E17</f>
        <v>167.1</v>
      </c>
      <c r="F18" s="6">
        <f t="shared" si="2"/>
        <v>197.8</v>
      </c>
      <c r="G18" s="6">
        <f t="shared" si="2"/>
        <v>189.7</v>
      </c>
      <c r="H18" s="6">
        <f t="shared" si="2"/>
        <v>193.09999999999997</v>
      </c>
      <c r="I18" s="6">
        <f t="shared" si="2"/>
        <v>197.59999999999997</v>
      </c>
      <c r="J18" s="6">
        <f t="shared" si="2"/>
        <v>201.89999999999998</v>
      </c>
      <c r="K18" s="6">
        <f t="shared" si="2"/>
        <v>206.39999999999998</v>
      </c>
      <c r="L18" s="6">
        <f t="shared" si="2"/>
        <v>212.8</v>
      </c>
      <c r="M18" s="6">
        <f t="shared" si="2"/>
        <v>216.3</v>
      </c>
      <c r="N18" s="6">
        <f t="shared" si="2"/>
        <v>221.7</v>
      </c>
      <c r="O18" s="6">
        <f t="shared" si="2"/>
        <v>221.7</v>
      </c>
    </row>
    <row r="19" spans="1:16">
      <c r="A19" s="8">
        <v>14</v>
      </c>
      <c r="B19" t="s">
        <v>20</v>
      </c>
      <c r="C19" s="5"/>
      <c r="D19" s="6">
        <f t="shared" ref="D19:O19" si="3">D11-D12-D16</f>
        <v>48300.775784770849</v>
      </c>
      <c r="E19" s="6">
        <f t="shared" si="3"/>
        <v>48377.768078390793</v>
      </c>
      <c r="F19" s="6">
        <f t="shared" si="3"/>
        <v>48777.296410477502</v>
      </c>
      <c r="G19" s="6">
        <f t="shared" si="3"/>
        <v>48959.126043760494</v>
      </c>
      <c r="H19" s="6">
        <f t="shared" si="3"/>
        <v>48998.677660147769</v>
      </c>
      <c r="I19" s="6">
        <f t="shared" si="3"/>
        <v>49135.819561397569</v>
      </c>
      <c r="J19" s="6">
        <f t="shared" si="3"/>
        <v>49285.584882603413</v>
      </c>
      <c r="K19" s="6">
        <f t="shared" si="3"/>
        <v>49602.707464968495</v>
      </c>
      <c r="L19" s="6">
        <f t="shared" si="3"/>
        <v>49829.580391309617</v>
      </c>
      <c r="M19" s="6">
        <f t="shared" si="3"/>
        <v>49958.253102408169</v>
      </c>
      <c r="N19" s="6">
        <f t="shared" si="3"/>
        <v>50019.3348105814</v>
      </c>
      <c r="O19" s="6">
        <f t="shared" si="3"/>
        <v>50080.701965520253</v>
      </c>
      <c r="P19" s="6"/>
    </row>
    <row r="20" spans="1:16">
      <c r="A20" s="8">
        <v>15</v>
      </c>
      <c r="B20" t="s">
        <v>35</v>
      </c>
      <c r="C20" s="5"/>
      <c r="D20" s="14">
        <v>0.96499999999999997</v>
      </c>
      <c r="E20" s="14">
        <v>0.96499999999999997</v>
      </c>
      <c r="F20" s="14">
        <v>0.96499999999999997</v>
      </c>
      <c r="G20" s="14">
        <v>0.96499999999999997</v>
      </c>
      <c r="H20" s="14">
        <v>0.96499999999999997</v>
      </c>
      <c r="I20" s="14">
        <v>0.96499999999999997</v>
      </c>
      <c r="J20" s="14">
        <v>0.96499999999999997</v>
      </c>
      <c r="K20" s="14">
        <v>0.96499999999999997</v>
      </c>
      <c r="L20" s="14">
        <v>0.96499999999999997</v>
      </c>
      <c r="M20" s="14">
        <v>0.96499999999999997</v>
      </c>
      <c r="N20" s="14">
        <v>0.96499999999999997</v>
      </c>
      <c r="O20" s="14">
        <v>0.96499999999999997</v>
      </c>
    </row>
    <row r="21" spans="1:16">
      <c r="A21" s="8">
        <v>16</v>
      </c>
      <c r="B21" s="7" t="s">
        <v>45</v>
      </c>
      <c r="C21" s="5"/>
      <c r="D21" s="6">
        <f t="shared" ref="D21:O21" si="4">D19*D20</f>
        <v>46610.248632303868</v>
      </c>
      <c r="E21" s="6">
        <f t="shared" si="4"/>
        <v>46684.546195647112</v>
      </c>
      <c r="F21" s="6">
        <f t="shared" si="4"/>
        <v>47070.091036110789</v>
      </c>
      <c r="G21" s="6">
        <f t="shared" si="4"/>
        <v>47245.556632228872</v>
      </c>
      <c r="H21" s="6">
        <f t="shared" si="4"/>
        <v>47283.723942042598</v>
      </c>
      <c r="I21" s="6">
        <f t="shared" si="4"/>
        <v>47416.065876748653</v>
      </c>
      <c r="J21" s="6">
        <f t="shared" si="4"/>
        <v>47560.589411712288</v>
      </c>
      <c r="K21" s="6">
        <f t="shared" si="4"/>
        <v>47866.612703694598</v>
      </c>
      <c r="L21" s="6">
        <f t="shared" si="4"/>
        <v>48085.54507761378</v>
      </c>
      <c r="M21" s="6">
        <f t="shared" si="4"/>
        <v>48209.714243823881</v>
      </c>
      <c r="N21" s="6">
        <f t="shared" si="4"/>
        <v>48268.658092211052</v>
      </c>
      <c r="O21" s="6">
        <f t="shared" si="4"/>
        <v>48327.877396727039</v>
      </c>
    </row>
    <row r="22" spans="1:16">
      <c r="A22" s="8">
        <v>17</v>
      </c>
      <c r="B22" s="5" t="s">
        <v>41</v>
      </c>
      <c r="C22" s="5"/>
      <c r="D22" s="6">
        <v>0</v>
      </c>
      <c r="E22" s="6">
        <v>382.4758632802056</v>
      </c>
      <c r="F22" s="6">
        <v>782.41177393141481</v>
      </c>
      <c r="G22" s="6">
        <v>1284.496375358204</v>
      </c>
      <c r="H22" s="6">
        <v>1672.2167431930197</v>
      </c>
      <c r="I22" s="6">
        <v>2052.0016530495664</v>
      </c>
      <c r="J22" s="6">
        <v>2457.8425857238954</v>
      </c>
      <c r="K22" s="6">
        <v>2845.668261008655</v>
      </c>
      <c r="L22" s="6">
        <v>3252.8796088989411</v>
      </c>
      <c r="M22" s="6">
        <v>3659.3368046302676</v>
      </c>
      <c r="N22" s="6">
        <v>4072.6169614107848</v>
      </c>
      <c r="O22" s="6">
        <v>4491.4158350051775</v>
      </c>
    </row>
    <row r="23" spans="1:16">
      <c r="A23" s="8">
        <v>18</v>
      </c>
      <c r="B23" s="7" t="s">
        <v>30</v>
      </c>
      <c r="C23" s="5"/>
      <c r="D23" s="6">
        <f t="shared" ref="D23:O23" si="5">D21-D22</f>
        <v>46610.248632303868</v>
      </c>
      <c r="E23" s="6">
        <f t="shared" si="5"/>
        <v>46302.070332366908</v>
      </c>
      <c r="F23" s="6">
        <f t="shared" si="5"/>
        <v>46287.679262179372</v>
      </c>
      <c r="G23" s="6">
        <f t="shared" si="5"/>
        <v>45961.060256870667</v>
      </c>
      <c r="H23" s="6">
        <f t="shared" si="5"/>
        <v>45611.507198849577</v>
      </c>
      <c r="I23" s="6">
        <f t="shared" si="5"/>
        <v>45364.06422369909</v>
      </c>
      <c r="J23" s="6">
        <f t="shared" si="5"/>
        <v>45102.74682598839</v>
      </c>
      <c r="K23" s="6">
        <f t="shared" si="5"/>
        <v>45020.944442685941</v>
      </c>
      <c r="L23" s="6">
        <f t="shared" si="5"/>
        <v>44832.66546871484</v>
      </c>
      <c r="M23" s="6">
        <f t="shared" si="5"/>
        <v>44550.377439193617</v>
      </c>
      <c r="N23" s="6">
        <f t="shared" si="5"/>
        <v>44196.041130800266</v>
      </c>
      <c r="O23" s="6">
        <f t="shared" si="5"/>
        <v>43836.461561721859</v>
      </c>
    </row>
    <row r="24" spans="1:16">
      <c r="B24" s="10"/>
      <c r="C24" s="5"/>
    </row>
    <row r="25" spans="1:16">
      <c r="A25" s="2" t="s">
        <v>49</v>
      </c>
      <c r="B25" s="9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>
      <c r="A26" s="2"/>
      <c r="B26" s="9"/>
      <c r="C26" s="9"/>
      <c r="D26" s="4">
        <v>2015</v>
      </c>
      <c r="E26" s="4">
        <v>2016</v>
      </c>
      <c r="F26" s="4">
        <v>2017</v>
      </c>
      <c r="G26" s="4">
        <v>2018</v>
      </c>
      <c r="H26" s="4">
        <v>2019</v>
      </c>
      <c r="I26" s="4">
        <v>2020</v>
      </c>
      <c r="J26" s="4">
        <v>2021</v>
      </c>
      <c r="K26" s="4">
        <v>2022</v>
      </c>
      <c r="L26" s="4">
        <v>2023</v>
      </c>
      <c r="M26" s="4">
        <v>2024</v>
      </c>
      <c r="N26" s="4">
        <v>2025</v>
      </c>
      <c r="O26" s="4">
        <v>2026</v>
      </c>
    </row>
    <row r="27" spans="1:16">
      <c r="A27" s="8">
        <v>19</v>
      </c>
      <c r="B27" s="5" t="s">
        <v>4</v>
      </c>
      <c r="C27" s="5"/>
      <c r="D27" s="6">
        <v>235267.99617483397</v>
      </c>
      <c r="E27" s="6">
        <v>237622.44131168132</v>
      </c>
      <c r="F27" s="6">
        <v>239770.55959619288</v>
      </c>
      <c r="G27" s="6">
        <v>241451.10084546305</v>
      </c>
      <c r="H27" s="6">
        <v>242976.47827304163</v>
      </c>
      <c r="I27" s="6">
        <v>244699.95005056218</v>
      </c>
      <c r="J27" s="6">
        <v>246696.45277858188</v>
      </c>
      <c r="K27" s="6">
        <v>249565.29237758002</v>
      </c>
      <c r="L27" s="6">
        <v>252161.6789044074</v>
      </c>
      <c r="M27" s="6">
        <v>254577.26046708008</v>
      </c>
      <c r="N27" s="6">
        <v>257198.43196178426</v>
      </c>
      <c r="O27" s="6">
        <v>259662.1082005291</v>
      </c>
    </row>
    <row r="28" spans="1:16">
      <c r="A28" s="8">
        <v>20</v>
      </c>
      <c r="B28" s="5"/>
      <c r="C28" t="s">
        <v>17</v>
      </c>
      <c r="D28" s="6">
        <v>481.41239358554407</v>
      </c>
      <c r="E28" s="6">
        <v>689.29942279936631</v>
      </c>
      <c r="F28" s="6">
        <v>897.26899953033433</v>
      </c>
      <c r="G28" s="6">
        <v>1123.3687688124323</v>
      </c>
      <c r="H28" s="6">
        <v>1423.623738248637</v>
      </c>
      <c r="I28" s="6">
        <v>1784.7812291720995</v>
      </c>
      <c r="J28" s="6">
        <v>2253.6638784820457</v>
      </c>
      <c r="K28" s="6">
        <v>2807.7043003567815</v>
      </c>
      <c r="L28" s="6">
        <v>3454.9290923993076</v>
      </c>
      <c r="M28" s="6">
        <v>4238.5600701674612</v>
      </c>
      <c r="N28" s="6">
        <v>4953.5122668793865</v>
      </c>
      <c r="O28" s="6">
        <v>5625.5289692998358</v>
      </c>
    </row>
    <row r="29" spans="1:16">
      <c r="A29" s="8">
        <v>21</v>
      </c>
      <c r="B29" s="5"/>
      <c r="C29" t="s">
        <v>18</v>
      </c>
      <c r="D29" s="6">
        <v>0</v>
      </c>
      <c r="E29" s="6">
        <v>63.289043402642193</v>
      </c>
      <c r="F29" s="6">
        <v>129.81191904219907</v>
      </c>
      <c r="G29" s="6">
        <v>187.4116783678835</v>
      </c>
      <c r="H29" s="6">
        <v>247.82771036930848</v>
      </c>
      <c r="I29" s="6">
        <v>310.9704036952765</v>
      </c>
      <c r="J29" s="6">
        <v>346.92283596349239</v>
      </c>
      <c r="K29" s="6">
        <v>575.14065610010687</v>
      </c>
      <c r="L29" s="6">
        <v>633.63307768077971</v>
      </c>
      <c r="M29" s="6">
        <v>704.96386849747148</v>
      </c>
      <c r="N29" s="6">
        <v>848.5880797760359</v>
      </c>
      <c r="O29" s="6">
        <v>917.22991319722837</v>
      </c>
    </row>
    <row r="30" spans="1:16">
      <c r="A30" s="8">
        <v>22</v>
      </c>
      <c r="B30" s="5"/>
      <c r="C30" t="s">
        <v>19</v>
      </c>
      <c r="D30">
        <v>0</v>
      </c>
      <c r="E30" s="6">
        <v>48.478309810153405</v>
      </c>
      <c r="F30" s="6">
        <v>98.203433186024995</v>
      </c>
      <c r="G30" s="6">
        <v>148.58228963897454</v>
      </c>
      <c r="H30" s="6">
        <v>198.60404895929787</v>
      </c>
      <c r="I30" s="6">
        <v>248.12022971813349</v>
      </c>
      <c r="J30" s="6">
        <v>297.65149799778737</v>
      </c>
      <c r="K30" s="6">
        <v>347.50283046047116</v>
      </c>
      <c r="L30" s="6">
        <v>397.5054307137616</v>
      </c>
      <c r="M30" s="6">
        <v>447.23825615162059</v>
      </c>
      <c r="N30" s="6">
        <v>497.14840393162922</v>
      </c>
      <c r="O30" s="6">
        <v>546.95349241993972</v>
      </c>
    </row>
    <row r="31" spans="1:16">
      <c r="A31" s="8">
        <v>23</v>
      </c>
      <c r="B31" s="5" t="s">
        <v>5</v>
      </c>
      <c r="C31" s="5"/>
      <c r="D31" s="6">
        <v>17338.991712084764</v>
      </c>
      <c r="E31" s="6">
        <v>19494.69087675837</v>
      </c>
      <c r="F31" s="6">
        <v>20951.858528072844</v>
      </c>
      <c r="G31" s="6">
        <v>21935.342998434287</v>
      </c>
      <c r="H31" s="6">
        <v>22913.658084257197</v>
      </c>
      <c r="I31" s="6">
        <v>23873.928407433752</v>
      </c>
      <c r="J31" s="6">
        <v>25012.425981257358</v>
      </c>
      <c r="K31" s="6">
        <v>26335.613029472002</v>
      </c>
      <c r="L31" s="6">
        <v>27829.95892793822</v>
      </c>
      <c r="M31" s="6">
        <v>29477.896422042042</v>
      </c>
      <c r="N31" s="6">
        <v>31271.759901255398</v>
      </c>
      <c r="O31" s="6">
        <v>33200.325360843424</v>
      </c>
    </row>
    <row r="32" spans="1:16">
      <c r="A32" s="8">
        <v>24</v>
      </c>
      <c r="B32" s="5"/>
      <c r="C32" t="s">
        <v>33</v>
      </c>
      <c r="D32" s="6">
        <v>5404.7017629734564</v>
      </c>
      <c r="E32" s="6">
        <v>6706.2679387765529</v>
      </c>
      <c r="F32" s="6">
        <v>7804.0320114978258</v>
      </c>
      <c r="G32" s="6">
        <v>8639.0899659706556</v>
      </c>
      <c r="H32" s="6">
        <v>9500.1803199075766</v>
      </c>
      <c r="I32" s="6">
        <v>10346.040613366449</v>
      </c>
      <c r="J32" s="6">
        <v>11379.134607870865</v>
      </c>
      <c r="K32" s="6">
        <v>12605.073248564429</v>
      </c>
      <c r="L32" s="6">
        <v>14013.150857339957</v>
      </c>
      <c r="M32" s="6">
        <v>15584.310351301881</v>
      </c>
      <c r="N32" s="6">
        <v>17309.838226021311</v>
      </c>
      <c r="O32" s="6">
        <v>19178.682631699259</v>
      </c>
    </row>
    <row r="33" spans="1:15">
      <c r="A33" s="8">
        <v>25</v>
      </c>
      <c r="B33" s="5"/>
      <c r="C33" t="s">
        <v>34</v>
      </c>
      <c r="D33" s="6">
        <f>D31-D32</f>
        <v>11934.289949111308</v>
      </c>
      <c r="E33" s="6">
        <f t="shared" ref="E33:O33" si="6">E31-E32</f>
        <v>12788.422937981817</v>
      </c>
      <c r="F33" s="6">
        <f t="shared" si="6"/>
        <v>13147.826516575018</v>
      </c>
      <c r="G33" s="6">
        <f t="shared" si="6"/>
        <v>13296.253032463632</v>
      </c>
      <c r="H33" s="6">
        <f t="shared" si="6"/>
        <v>13413.47776434962</v>
      </c>
      <c r="I33" s="6">
        <f t="shared" si="6"/>
        <v>13527.887794067303</v>
      </c>
      <c r="J33" s="6">
        <f t="shared" si="6"/>
        <v>13633.291373386493</v>
      </c>
      <c r="K33" s="6">
        <f t="shared" si="6"/>
        <v>13730.539780907573</v>
      </c>
      <c r="L33" s="6">
        <f t="shared" si="6"/>
        <v>13816.808070598263</v>
      </c>
      <c r="M33" s="6">
        <f t="shared" si="6"/>
        <v>13893.586070740161</v>
      </c>
      <c r="N33" s="6">
        <f t="shared" si="6"/>
        <v>13961.921675234087</v>
      </c>
      <c r="O33" s="6">
        <f t="shared" si="6"/>
        <v>14021.642729144165</v>
      </c>
    </row>
    <row r="34" spans="1:15">
      <c r="A34" s="8">
        <v>26</v>
      </c>
      <c r="B34" s="7" t="s">
        <v>21</v>
      </c>
      <c r="C34" s="5"/>
      <c r="D34" s="6">
        <f t="shared" ref="D34:O34" si="7">D27-D31</f>
        <v>217929.0044627492</v>
      </c>
      <c r="E34" s="6">
        <f t="shared" si="7"/>
        <v>218127.75043492296</v>
      </c>
      <c r="F34" s="6">
        <f t="shared" si="7"/>
        <v>218818.70106812002</v>
      </c>
      <c r="G34" s="6">
        <f t="shared" si="7"/>
        <v>219515.75784702876</v>
      </c>
      <c r="H34" s="6">
        <f t="shared" si="7"/>
        <v>220062.82018878445</v>
      </c>
      <c r="I34" s="6">
        <f t="shared" si="7"/>
        <v>220826.02164312842</v>
      </c>
      <c r="J34" s="6">
        <f t="shared" si="7"/>
        <v>221684.02679732454</v>
      </c>
      <c r="K34" s="6">
        <f t="shared" si="7"/>
        <v>223229.67934810801</v>
      </c>
      <c r="L34" s="6">
        <f t="shared" si="7"/>
        <v>224331.71997646918</v>
      </c>
      <c r="M34" s="6">
        <f t="shared" si="7"/>
        <v>225099.36404503803</v>
      </c>
      <c r="N34" s="6">
        <f t="shared" si="7"/>
        <v>225926.67206052886</v>
      </c>
      <c r="O34" s="6">
        <f t="shared" si="7"/>
        <v>226461.78283968568</v>
      </c>
    </row>
    <row r="35" spans="1:15">
      <c r="A35" s="8">
        <v>27</v>
      </c>
      <c r="B35" t="s">
        <v>1</v>
      </c>
      <c r="C35" s="5"/>
      <c r="D35" s="6">
        <v>17310.938814232297</v>
      </c>
      <c r="E35" s="6">
        <v>17301.826734214483</v>
      </c>
      <c r="F35" s="6">
        <v>17348.789144231447</v>
      </c>
      <c r="G35" s="6">
        <v>17394.11137001124</v>
      </c>
      <c r="H35" s="6">
        <v>17425.992606338681</v>
      </c>
      <c r="I35" s="6">
        <v>17474.60149468861</v>
      </c>
      <c r="J35" s="6">
        <v>17532.363099677968</v>
      </c>
      <c r="K35" s="6">
        <v>17641.257951642587</v>
      </c>
      <c r="L35" s="6">
        <v>17717.725388226467</v>
      </c>
      <c r="M35" s="6">
        <v>17764.853802860463</v>
      </c>
      <c r="N35" s="6">
        <v>17813.948386934258</v>
      </c>
      <c r="O35" s="6">
        <v>17842.227498661257</v>
      </c>
    </row>
    <row r="36" spans="1:15">
      <c r="A36" s="8">
        <v>28</v>
      </c>
      <c r="B36" s="7" t="s">
        <v>22</v>
      </c>
      <c r="C36" s="5"/>
      <c r="D36" s="6">
        <f t="shared" ref="D36:O36" si="8">D34+D35</f>
        <v>235239.9432769815</v>
      </c>
      <c r="E36" s="6">
        <f t="shared" si="8"/>
        <v>235429.57716913742</v>
      </c>
      <c r="F36" s="6">
        <f t="shared" si="8"/>
        <v>236167.49021235146</v>
      </c>
      <c r="G36" s="6">
        <f t="shared" si="8"/>
        <v>236909.86921703999</v>
      </c>
      <c r="H36" s="6">
        <f t="shared" si="8"/>
        <v>237488.81279512314</v>
      </c>
      <c r="I36" s="6">
        <f t="shared" si="8"/>
        <v>238300.62313781702</v>
      </c>
      <c r="J36" s="6">
        <f t="shared" si="8"/>
        <v>239216.38989700249</v>
      </c>
      <c r="K36" s="6">
        <f t="shared" si="8"/>
        <v>240870.9372997506</v>
      </c>
      <c r="L36" s="6">
        <f t="shared" si="8"/>
        <v>242049.44536469565</v>
      </c>
      <c r="M36" s="6">
        <f t="shared" si="8"/>
        <v>242864.21784789849</v>
      </c>
      <c r="N36" s="6">
        <f t="shared" si="8"/>
        <v>243740.62044746312</v>
      </c>
      <c r="O36" s="6">
        <f t="shared" si="8"/>
        <v>244304.01033834694</v>
      </c>
    </row>
    <row r="37" spans="1:15">
      <c r="A37" s="8">
        <v>29</v>
      </c>
      <c r="B37" s="5" t="s">
        <v>40</v>
      </c>
      <c r="C37" s="5"/>
      <c r="D37" s="6">
        <v>137.00974473138504</v>
      </c>
      <c r="E37" s="6">
        <v>1750.5570480722085</v>
      </c>
      <c r="F37" s="6">
        <v>3581.1032206872924</v>
      </c>
      <c r="G37" s="6">
        <v>5788.7279899132227</v>
      </c>
      <c r="H37" s="6">
        <v>7384.6350687633858</v>
      </c>
      <c r="I37" s="6">
        <v>8837.6174060974736</v>
      </c>
      <c r="J37" s="6">
        <v>10432.34118163723</v>
      </c>
      <c r="K37" s="6">
        <v>11965.866259333179</v>
      </c>
      <c r="L37" s="6">
        <v>13553.691390018183</v>
      </c>
      <c r="M37" s="6">
        <v>15076.281023226422</v>
      </c>
      <c r="N37" s="6">
        <v>16599.690676961149</v>
      </c>
      <c r="O37" s="6">
        <v>18127.720925737416</v>
      </c>
    </row>
    <row r="38" spans="1:15">
      <c r="A38" s="8">
        <v>30</v>
      </c>
      <c r="B38" s="5" t="s">
        <v>39</v>
      </c>
      <c r="C38" s="5"/>
      <c r="D38" s="6">
        <v>147.83289160172433</v>
      </c>
      <c r="E38" s="6">
        <v>1890.4423309210597</v>
      </c>
      <c r="F38" s="6">
        <v>3867.0343739604423</v>
      </c>
      <c r="G38" s="6">
        <v>6251.6895863373302</v>
      </c>
      <c r="H38" s="6">
        <v>7975.2060357646969</v>
      </c>
      <c r="I38" s="6">
        <v>9544.4417881491117</v>
      </c>
      <c r="J38" s="6">
        <v>11267.051377173369</v>
      </c>
      <c r="K38" s="6">
        <v>12923.463598815608</v>
      </c>
      <c r="L38" s="6">
        <v>14638.298081392271</v>
      </c>
      <c r="M38" s="6">
        <v>16282.646385925123</v>
      </c>
      <c r="N38" s="6">
        <v>17927.963688259711</v>
      </c>
      <c r="O38" s="6">
        <v>19578.131384514625</v>
      </c>
    </row>
    <row r="39" spans="1:15">
      <c r="A39" s="8">
        <v>31</v>
      </c>
      <c r="B39" s="7" t="s">
        <v>9</v>
      </c>
      <c r="C39" s="5"/>
      <c r="D39" s="6">
        <f t="shared" ref="D39:O39" si="9">D34-D37</f>
        <v>217791.99471801781</v>
      </c>
      <c r="E39" s="6">
        <f t="shared" si="9"/>
        <v>216377.19338685076</v>
      </c>
      <c r="F39" s="6">
        <f t="shared" si="9"/>
        <v>215237.59784743271</v>
      </c>
      <c r="G39" s="6">
        <f t="shared" si="9"/>
        <v>213727.02985711553</v>
      </c>
      <c r="H39" s="6">
        <f t="shared" si="9"/>
        <v>212678.18512002105</v>
      </c>
      <c r="I39" s="6">
        <f t="shared" si="9"/>
        <v>211988.40423703095</v>
      </c>
      <c r="J39" s="6">
        <f t="shared" si="9"/>
        <v>211251.68561568731</v>
      </c>
      <c r="K39" s="6">
        <f t="shared" si="9"/>
        <v>211263.81308877483</v>
      </c>
      <c r="L39" s="6">
        <f t="shared" si="9"/>
        <v>210778.02858645099</v>
      </c>
      <c r="M39" s="6">
        <f t="shared" si="9"/>
        <v>210023.08302181162</v>
      </c>
      <c r="N39" s="6">
        <f t="shared" si="9"/>
        <v>209326.98138356771</v>
      </c>
      <c r="O39" s="6">
        <f t="shared" si="9"/>
        <v>208334.06191394827</v>
      </c>
    </row>
    <row r="40" spans="1:15">
      <c r="A40" s="8">
        <v>32</v>
      </c>
      <c r="B40" s="7" t="s">
        <v>10</v>
      </c>
      <c r="C40" s="5"/>
      <c r="D40" s="6">
        <f t="shared" ref="D40:O40" si="10">D36-D38</f>
        <v>235092.11038537978</v>
      </c>
      <c r="E40" s="6">
        <f t="shared" si="10"/>
        <v>233539.13483821636</v>
      </c>
      <c r="F40" s="6">
        <f t="shared" si="10"/>
        <v>232300.45583839103</v>
      </c>
      <c r="G40" s="6">
        <f t="shared" si="10"/>
        <v>230658.17963070265</v>
      </c>
      <c r="H40" s="6">
        <f t="shared" si="10"/>
        <v>229513.60675935846</v>
      </c>
      <c r="I40" s="6">
        <f t="shared" si="10"/>
        <v>228756.1813496679</v>
      </c>
      <c r="J40" s="6">
        <f t="shared" si="10"/>
        <v>227949.33851982912</v>
      </c>
      <c r="K40" s="6">
        <f t="shared" si="10"/>
        <v>227947.47370093499</v>
      </c>
      <c r="L40" s="6">
        <f t="shared" si="10"/>
        <v>227411.14728330338</v>
      </c>
      <c r="M40" s="6">
        <f t="shared" si="10"/>
        <v>226581.57146197336</v>
      </c>
      <c r="N40" s="6">
        <f t="shared" si="10"/>
        <v>225812.65675920341</v>
      </c>
      <c r="O40" s="6">
        <f t="shared" si="10"/>
        <v>224725.87895383232</v>
      </c>
    </row>
    <row r="41" spans="1:15">
      <c r="A41" t="s">
        <v>36</v>
      </c>
    </row>
  </sheetData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18" sqref="A18"/>
    </sheetView>
  </sheetViews>
  <sheetFormatPr defaultRowHeight="15"/>
  <cols>
    <col min="1" max="1" width="150.85546875" customWidth="1"/>
  </cols>
  <sheetData>
    <row r="1" spans="1:1">
      <c r="A1" t="s">
        <v>7</v>
      </c>
    </row>
    <row r="2" spans="1:1">
      <c r="A2" t="s">
        <v>6</v>
      </c>
    </row>
    <row r="3" spans="1:1">
      <c r="A3" t="s">
        <v>42</v>
      </c>
    </row>
    <row r="4" spans="1:1">
      <c r="A4" s="12">
        <v>4</v>
      </c>
    </row>
    <row r="5" spans="1:1" ht="45">
      <c r="A5" s="13" t="s">
        <v>38</v>
      </c>
    </row>
    <row r="6" spans="1:1">
      <c r="A6" s="11">
        <v>6</v>
      </c>
    </row>
    <row r="7" spans="1:1">
      <c r="A7" s="11">
        <v>7</v>
      </c>
    </row>
    <row r="8" spans="1:1">
      <c r="A8" s="11">
        <v>8</v>
      </c>
    </row>
    <row r="9" spans="1:1">
      <c r="A9" s="11">
        <v>9</v>
      </c>
    </row>
    <row r="10" spans="1:1">
      <c r="A10" s="11">
        <v>10</v>
      </c>
    </row>
    <row r="11" spans="1:1">
      <c r="A11" s="11" t="s">
        <v>43</v>
      </c>
    </row>
    <row r="12" spans="1:1">
      <c r="A12" t="s">
        <v>44</v>
      </c>
    </row>
    <row r="13" spans="1:1">
      <c r="A13" t="s">
        <v>23</v>
      </c>
    </row>
    <row r="14" spans="1:1">
      <c r="A14" s="11" t="s">
        <v>24</v>
      </c>
    </row>
    <row r="15" spans="1:1">
      <c r="A15" s="11" t="s">
        <v>25</v>
      </c>
    </row>
    <row r="16" spans="1:1">
      <c r="A16" s="11">
        <v>16</v>
      </c>
    </row>
    <row r="17" spans="1:1">
      <c r="A17" s="11" t="s">
        <v>46</v>
      </c>
    </row>
    <row r="18" spans="1:1" ht="14.25" customHeight="1">
      <c r="A18" s="11">
        <v>18</v>
      </c>
    </row>
    <row r="19" spans="1:1" ht="27.75" customHeight="1">
      <c r="A19" s="13" t="s">
        <v>31</v>
      </c>
    </row>
    <row r="20" spans="1:1">
      <c r="A20" s="11">
        <v>20</v>
      </c>
    </row>
    <row r="21" spans="1:1">
      <c r="A21" t="s">
        <v>26</v>
      </c>
    </row>
    <row r="22" spans="1:1">
      <c r="A22" s="11">
        <v>22</v>
      </c>
    </row>
    <row r="23" spans="1:1">
      <c r="A23" s="11">
        <v>23</v>
      </c>
    </row>
    <row r="24" spans="1:1">
      <c r="A24" s="11">
        <v>24</v>
      </c>
    </row>
    <row r="25" spans="1:1">
      <c r="A25" s="11">
        <v>25</v>
      </c>
    </row>
    <row r="26" spans="1:1">
      <c r="A26" s="11">
        <v>26</v>
      </c>
    </row>
    <row r="27" spans="1:1" ht="45">
      <c r="A27" s="13" t="s">
        <v>37</v>
      </c>
    </row>
    <row r="28" spans="1:1">
      <c r="A28" s="11">
        <v>28</v>
      </c>
    </row>
    <row r="29" spans="1:1">
      <c r="A29" s="11" t="s">
        <v>27</v>
      </c>
    </row>
    <row r="30" spans="1:1">
      <c r="A30" s="11" t="s">
        <v>28</v>
      </c>
    </row>
    <row r="31" spans="1:1">
      <c r="A31" s="11">
        <v>31</v>
      </c>
    </row>
    <row r="32" spans="1:1">
      <c r="A32" s="11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93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2016 Adoption 01-27-2016 Business Meeting</TermName>
          <TermId xmlns="http://schemas.microsoft.com/office/infopath/2007/PartnerControls">86de9466-c876-4dc7-9936-681b0b358015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Z5JXHV6S7NA6-3-101845</_dlc_DocId>
    <_dlc_DocIdUrl xmlns="8eef3743-c7b3-4cbe-8837-b6e805be353c">
      <Url>http://efilingspinternal/_layouts/DocIdRedir.aspx?ID=Z5JXHV6S7NA6-3-101845</Url>
      <Description>Z5JXHV6S7NA6-3-101845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231A4-74E6-41FD-A1F0-02A13C809A17}"/>
</file>

<file path=customXml/itemProps2.xml><?xml version="1.0" encoding="utf-8"?>
<ds:datastoreItem xmlns:ds="http://schemas.openxmlformats.org/officeDocument/2006/customXml" ds:itemID="{9264BD80-54B9-4AF6-85A7-6E5B0F26213B}"/>
</file>

<file path=customXml/itemProps3.xml><?xml version="1.0" encoding="utf-8"?>
<ds:datastoreItem xmlns:ds="http://schemas.openxmlformats.org/officeDocument/2006/customXml" ds:itemID="{B0AE301D-EC19-4C75-A04E-CD858A3FE69C}"/>
</file>

<file path=customXml/itemProps4.xml><?xml version="1.0" encoding="utf-8"?>
<ds:datastoreItem xmlns:ds="http://schemas.openxmlformats.org/officeDocument/2006/customXml" ds:itemID="{BA781518-CA4A-4F6F-A573-9B271A4E9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Mid Baseline-Mid AAEE</vt:lpstr>
      <vt:lpstr>Notes</vt:lpstr>
      <vt:lpstr>'Mid Baseline-Mid AAEE'!Print_Area</vt:lpstr>
    </vt:vector>
  </TitlesOfParts>
  <Company>California Energy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CAISO Load Modifiers Mid Baseline-Mid AAEE</dc:title>
  <dc:creator>ckavalec</dc:creator>
  <cp:lastModifiedBy>ckavalec</cp:lastModifiedBy>
  <cp:lastPrinted>2015-08-05T21:56:54Z</cp:lastPrinted>
  <dcterms:created xsi:type="dcterms:W3CDTF">2015-08-04T22:14:21Z</dcterms:created>
  <dcterms:modified xsi:type="dcterms:W3CDTF">2016-01-25T07:34:38Z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50b3f0f7-4e13-4bb2-9dad-0445117c6fc2</vt:lpwstr>
  </property>
  <property fmtid="{D5CDD505-2E9C-101B-9397-08002B2CF9AE}" pid="4" name="Subject_x0020_Areas">
    <vt:lpwstr>93;#IEPR 2016 Adoption 01-27-2016 Business Meeting|86de9466-c876-4dc7-9936-681b0b358015</vt:lpwstr>
  </property>
  <property fmtid="{D5CDD505-2E9C-101B-9397-08002B2CF9AE}" pid="5" name="_CopySource">
    <vt:lpwstr>http://efilingspinternal/PendingDocuments/15-IEPR-03/20160127T095507_CAISO_Load_Modifiers_Mid_BaselineMid_AAEE.xlsx</vt:lpwstr>
  </property>
  <property fmtid="{D5CDD505-2E9C-101B-9397-08002B2CF9AE}" pid="6" name="Subject Areas">
    <vt:lpwstr>93;#IEPR 2016 Adoption 01-27-2016 Business Meeting|86de9466-c876-4dc7-9936-681b0b358015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1137100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