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828" yWindow="636" windowWidth="19116" windowHeight="10680" tabRatio="850"/>
  </bookViews>
  <sheets>
    <sheet name="Admin Info" sheetId="10" r:id="rId1"/>
    <sheet name="S-1 CRATs" sheetId="1" r:id="rId2"/>
    <sheet name="S-2 Energy Balance" sheetId="3" r:id="rId3"/>
    <sheet name="S-5 IPP" sheetId="17" r:id="rId4"/>
    <sheet name="S-5 BPA" sheetId="18" r:id="rId5"/>
    <sheet name="S-5 Hoover" sheetId="19" r:id="rId6"/>
    <sheet name="S-5 Palo Verde" sheetId="20" r:id="rId7"/>
    <sheet name="S-5 Magnolia" sheetId="21" r:id="rId8"/>
    <sheet name="S-5 Ormat Heber South" sheetId="22" r:id="rId9"/>
    <sheet name="S-5 Iberdrola HW" sheetId="23" r:id="rId10"/>
    <sheet name="S-5 MN Methane" sheetId="24" r:id="rId11"/>
    <sheet name="S-5 UPC Milford I" sheetId="25" r:id="rId12"/>
    <sheet name="S-5 Ameresco Chiquita" sheetId="26" r:id="rId13"/>
    <sheet name="S-5 Columbia 2 Solar" sheetId="11" r:id="rId14"/>
    <sheet name="S-5 AntelopeBigSkyRanch Solar" sheetId="27" r:id="rId15"/>
    <sheet name="S-5 Summer Solar" sheetId="28" r:id="rId16"/>
    <sheet name="S-5 KingBird Solar A" sheetId="29" r:id="rId17"/>
    <sheet name="S-5 Puente Hills LFG" sheetId="30" r:id="rId18"/>
  </sheets>
  <externalReferences>
    <externalReference r:id="rId19"/>
  </externalReferences>
  <definedNames>
    <definedName name="_xlnm.Print_Titles" localSheetId="1">'S-1 CRATs'!$9:$9</definedName>
    <definedName name="_xlnm.Print_Titles" localSheetId="2">'S-2 Energy Balance'!$9:$9</definedName>
    <definedName name="_xlnm.Print_Titles" localSheetId="12">'S-5 Ameresco Chiquita'!$4:$5</definedName>
    <definedName name="_xlnm.Print_Titles" localSheetId="14">'S-5 AntelopeBigSkyRanch Solar'!$6:$7</definedName>
    <definedName name="_xlnm.Print_Titles" localSheetId="4">'S-5 BPA'!$4:$5</definedName>
    <definedName name="_xlnm.Print_Titles" localSheetId="13">'S-5 Columbia 2 Solar'!$6:$7</definedName>
    <definedName name="_xlnm.Print_Titles" localSheetId="5">'S-5 Hoover'!$4:$5</definedName>
    <definedName name="_xlnm.Print_Titles" localSheetId="9">'S-5 Iberdrola HW'!$4:$5</definedName>
    <definedName name="_xlnm.Print_Titles" localSheetId="3">'S-5 IPP'!$4:$5</definedName>
    <definedName name="_xlnm.Print_Titles" localSheetId="16">'S-5 KingBird Solar A'!$6:$7</definedName>
    <definedName name="_xlnm.Print_Titles" localSheetId="7">'S-5 Magnolia'!$4:$5</definedName>
    <definedName name="_xlnm.Print_Titles" localSheetId="10">'S-5 MN Methane'!$4:$5</definedName>
    <definedName name="_xlnm.Print_Titles" localSheetId="8">'S-5 Ormat Heber South'!$4:$5</definedName>
    <definedName name="_xlnm.Print_Titles" localSheetId="6">'S-5 Palo Verde'!$4:$5</definedName>
    <definedName name="_xlnm.Print_Titles" localSheetId="17">'S-5 Puente Hills LFG'!$6:$7</definedName>
    <definedName name="_xlnm.Print_Titles" localSheetId="15">'S-5 Summer Solar'!$6:$7</definedName>
    <definedName name="_xlnm.Print_Titles" localSheetId="11">'S-5 UPC Milford I'!$4:$5</definedName>
  </definedNames>
  <calcPr calcId="145621"/>
</workbook>
</file>

<file path=xl/calcChain.xml><?xml version="1.0" encoding="utf-8"?>
<calcChain xmlns="http://schemas.openxmlformats.org/spreadsheetml/2006/main">
  <c r="A6" i="30" l="1"/>
  <c r="A6" i="29"/>
  <c r="A6" i="28"/>
  <c r="A6" i="27"/>
  <c r="B3" i="26"/>
  <c r="B3" i="25"/>
  <c r="B3" i="24"/>
  <c r="B3" i="23"/>
  <c r="B3" i="22"/>
  <c r="B3" i="21"/>
  <c r="B3" i="20"/>
  <c r="B3" i="19"/>
  <c r="B3" i="18"/>
  <c r="B3" i="17"/>
  <c r="D59" i="3" l="1"/>
  <c r="E59" i="3"/>
  <c r="F59" i="3"/>
  <c r="G59" i="3"/>
  <c r="H59" i="3"/>
  <c r="I59" i="3"/>
  <c r="J59" i="3"/>
  <c r="K59" i="3"/>
  <c r="L59" i="3"/>
  <c r="M59" i="3"/>
  <c r="N59" i="3"/>
  <c r="C59" i="3"/>
  <c r="D41" i="3"/>
  <c r="E41" i="3"/>
  <c r="F41" i="3"/>
  <c r="G41" i="3"/>
  <c r="H41" i="3"/>
  <c r="I41" i="3"/>
  <c r="J41" i="3"/>
  <c r="K41" i="3"/>
  <c r="L41" i="3"/>
  <c r="M41" i="3"/>
  <c r="N41" i="3"/>
  <c r="C41" i="3"/>
  <c r="D24" i="3"/>
  <c r="E24" i="3"/>
  <c r="F24" i="3"/>
  <c r="G24" i="3"/>
  <c r="H24" i="3"/>
  <c r="I24" i="3"/>
  <c r="J24" i="3"/>
  <c r="K24" i="3"/>
  <c r="L24" i="3"/>
  <c r="M24" i="3"/>
  <c r="N24" i="3"/>
  <c r="C24" i="3"/>
  <c r="D77" i="1" l="1"/>
  <c r="E77" i="1"/>
  <c r="F77" i="1"/>
  <c r="G77" i="1"/>
  <c r="H77" i="1"/>
  <c r="I77" i="1"/>
  <c r="J77" i="1"/>
  <c r="K77" i="1"/>
  <c r="L77" i="1"/>
  <c r="M77" i="1"/>
  <c r="N77" i="1"/>
  <c r="D63" i="1"/>
  <c r="E63" i="1"/>
  <c r="F63" i="1"/>
  <c r="G63" i="1"/>
  <c r="H63" i="1"/>
  <c r="I63" i="1"/>
  <c r="J63" i="1"/>
  <c r="K63" i="1"/>
  <c r="L63" i="1"/>
  <c r="M63" i="1"/>
  <c r="N63" i="1"/>
  <c r="C63" i="1"/>
  <c r="D45" i="1"/>
  <c r="E45" i="1"/>
  <c r="F45" i="1"/>
  <c r="G45" i="1"/>
  <c r="H45" i="1"/>
  <c r="I45" i="1"/>
  <c r="J45" i="1"/>
  <c r="K45" i="1"/>
  <c r="L45" i="1"/>
  <c r="M45" i="1"/>
  <c r="N45" i="1"/>
  <c r="C45" i="1"/>
  <c r="D28" i="1"/>
  <c r="E28" i="1"/>
  <c r="F28" i="1"/>
  <c r="G28" i="1"/>
  <c r="H28" i="1"/>
  <c r="I28" i="1"/>
  <c r="J28" i="1"/>
  <c r="K28" i="1"/>
  <c r="L28" i="1"/>
  <c r="C28" i="1"/>
  <c r="M34" i="1" l="1"/>
  <c r="N34" i="1" s="1"/>
  <c r="M33" i="1"/>
  <c r="N33" i="1" s="1"/>
  <c r="M31" i="1"/>
  <c r="M30" i="1"/>
  <c r="N31" i="1" l="1"/>
  <c r="N30" i="1"/>
  <c r="N28" i="1" s="1"/>
  <c r="M28" i="1"/>
  <c r="C73" i="3" l="1"/>
  <c r="C77" i="1" l="1"/>
  <c r="A6" i="11" l="1"/>
  <c r="E21" i="3" l="1"/>
  <c r="F73" i="3"/>
  <c r="F50" i="3"/>
  <c r="F37" i="3"/>
  <c r="F34" i="3"/>
  <c r="F80" i="3" s="1"/>
  <c r="F21" i="3"/>
  <c r="F81" i="3" s="1"/>
  <c r="D19" i="1"/>
  <c r="D21" i="1" s="1"/>
  <c r="C19" i="1"/>
  <c r="C21" i="1" s="1"/>
  <c r="F82" i="3" l="1"/>
  <c r="L21" i="3"/>
  <c r="L81" i="3" s="1"/>
  <c r="K21" i="3"/>
  <c r="K81" i="3" s="1"/>
  <c r="J21" i="3"/>
  <c r="J81" i="3" s="1"/>
  <c r="I21" i="3"/>
  <c r="I81" i="3" s="1"/>
  <c r="H21" i="3"/>
  <c r="H81" i="3" s="1"/>
  <c r="G21" i="3"/>
  <c r="G81" i="3" s="1"/>
  <c r="N19" i="1"/>
  <c r="M19" i="1"/>
  <c r="M20" i="1" s="1"/>
  <c r="M21" i="1" s="1"/>
  <c r="L19" i="1"/>
  <c r="K19" i="1"/>
  <c r="J19" i="1"/>
  <c r="I19" i="1"/>
  <c r="H19" i="1"/>
  <c r="G19" i="1"/>
  <c r="G20" i="1" s="1"/>
  <c r="F19" i="1"/>
  <c r="E19" i="1"/>
  <c r="D99" i="1"/>
  <c r="C99" i="1"/>
  <c r="B6" i="3"/>
  <c r="B6" i="1"/>
  <c r="D54" i="1"/>
  <c r="C54" i="1"/>
  <c r="D41" i="1"/>
  <c r="C41" i="1"/>
  <c r="D38" i="1"/>
  <c r="C38" i="1"/>
  <c r="C84" i="1" s="1"/>
  <c r="G21" i="1"/>
  <c r="G22" i="1" s="1"/>
  <c r="N73" i="3"/>
  <c r="M73" i="3"/>
  <c r="L73" i="3"/>
  <c r="K73" i="3"/>
  <c r="J73" i="3"/>
  <c r="I73" i="3"/>
  <c r="H73" i="3"/>
  <c r="G73" i="3"/>
  <c r="N50" i="3"/>
  <c r="M50" i="3"/>
  <c r="L50" i="3"/>
  <c r="K50" i="3"/>
  <c r="J50" i="3"/>
  <c r="I50" i="3"/>
  <c r="H50" i="3"/>
  <c r="G50" i="3"/>
  <c r="N37" i="3"/>
  <c r="M37" i="3"/>
  <c r="L37" i="3"/>
  <c r="K37" i="3"/>
  <c r="J37" i="3"/>
  <c r="I37" i="3"/>
  <c r="H37" i="3"/>
  <c r="G37" i="3"/>
  <c r="N34" i="3"/>
  <c r="N80" i="3" s="1"/>
  <c r="M34" i="3"/>
  <c r="M80" i="3" s="1"/>
  <c r="L34" i="3"/>
  <c r="L80" i="3" s="1"/>
  <c r="K34" i="3"/>
  <c r="K80" i="3" s="1"/>
  <c r="J34" i="3"/>
  <c r="J80" i="3" s="1"/>
  <c r="I34" i="3"/>
  <c r="I80" i="3" s="1"/>
  <c r="H34" i="3"/>
  <c r="H80" i="3" s="1"/>
  <c r="G34" i="3"/>
  <c r="G80" i="3" s="1"/>
  <c r="N21" i="3"/>
  <c r="N81" i="3" s="1"/>
  <c r="M21" i="3"/>
  <c r="M81" i="3" s="1"/>
  <c r="N54" i="1"/>
  <c r="M54" i="1"/>
  <c r="L54" i="1"/>
  <c r="K54" i="1"/>
  <c r="J54" i="1"/>
  <c r="I54" i="1"/>
  <c r="H54" i="1"/>
  <c r="G54" i="1"/>
  <c r="F54" i="1"/>
  <c r="N41" i="1"/>
  <c r="M41" i="1"/>
  <c r="L41" i="1"/>
  <c r="K41" i="1"/>
  <c r="J41" i="1"/>
  <c r="I41" i="1"/>
  <c r="H41" i="1"/>
  <c r="G41" i="1"/>
  <c r="F41" i="1"/>
  <c r="N38" i="1"/>
  <c r="M38" i="1"/>
  <c r="M84" i="1" s="1"/>
  <c r="L38" i="1"/>
  <c r="L84" i="1" s="1"/>
  <c r="K38" i="1"/>
  <c r="K84" i="1" s="1"/>
  <c r="J38" i="1"/>
  <c r="J84" i="1" s="1"/>
  <c r="I38" i="1"/>
  <c r="I84" i="1" s="1"/>
  <c r="H38" i="1"/>
  <c r="G38" i="1"/>
  <c r="G84" i="1" s="1"/>
  <c r="F38" i="1"/>
  <c r="E73" i="3"/>
  <c r="E50" i="3"/>
  <c r="E37" i="3"/>
  <c r="E34" i="3"/>
  <c r="E80" i="3" s="1"/>
  <c r="E81" i="3"/>
  <c r="E41" i="1"/>
  <c r="E38" i="1"/>
  <c r="E84" i="1" s="1"/>
  <c r="E54" i="1"/>
  <c r="D73" i="3"/>
  <c r="D50" i="3"/>
  <c r="C50" i="3"/>
  <c r="D37" i="3"/>
  <c r="C37" i="3"/>
  <c r="C80" i="3" s="1"/>
  <c r="C34" i="3"/>
  <c r="D34" i="3"/>
  <c r="D21" i="3"/>
  <c r="D81" i="3" s="1"/>
  <c r="C21" i="3"/>
  <c r="C81" i="3" s="1"/>
  <c r="D80" i="3" l="1"/>
  <c r="H84" i="1"/>
  <c r="D84" i="1"/>
  <c r="F84" i="1"/>
  <c r="N84" i="1"/>
  <c r="K82" i="3"/>
  <c r="I20" i="1"/>
  <c r="I21" i="1" s="1"/>
  <c r="J20" i="1"/>
  <c r="J21" i="1" s="1"/>
  <c r="H20" i="1"/>
  <c r="H21" i="1" s="1"/>
  <c r="K20" i="1"/>
  <c r="K21" i="1" s="1"/>
  <c r="E20" i="1"/>
  <c r="E21" i="1" s="1"/>
  <c r="F20" i="1"/>
  <c r="F21" i="1" s="1"/>
  <c r="N20" i="1"/>
  <c r="N21" i="1" s="1"/>
  <c r="N22" i="1" s="1"/>
  <c r="N25" i="1" s="1"/>
  <c r="N85" i="1" s="1"/>
  <c r="L20" i="1"/>
  <c r="L21" i="1" s="1"/>
  <c r="L22" i="1" s="1"/>
  <c r="L25" i="1" s="1"/>
  <c r="L85" i="1" s="1"/>
  <c r="L82" i="3"/>
  <c r="N82" i="3"/>
  <c r="G82" i="3"/>
  <c r="I82" i="3"/>
  <c r="M82" i="3"/>
  <c r="D25" i="1"/>
  <c r="D85" i="1" s="1"/>
  <c r="C25" i="1"/>
  <c r="C85" i="1" s="1"/>
  <c r="H82" i="3"/>
  <c r="G25" i="1"/>
  <c r="G85" i="1" s="1"/>
  <c r="M22" i="1"/>
  <c r="M25" i="1" s="1"/>
  <c r="M85" i="1" s="1"/>
  <c r="J82" i="3"/>
  <c r="E22" i="1" l="1"/>
  <c r="E25" i="1" s="1"/>
  <c r="E85" i="1" s="1"/>
  <c r="E86" i="1" s="1"/>
  <c r="I22" i="1"/>
  <c r="I25" i="1" s="1"/>
  <c r="I85" i="1" s="1"/>
  <c r="I86" i="1" s="1"/>
  <c r="F22" i="1"/>
  <c r="F25" i="1" s="1"/>
  <c r="F85" i="1" s="1"/>
  <c r="F86" i="1" s="1"/>
  <c r="H22" i="1"/>
  <c r="H25" i="1" s="1"/>
  <c r="H85" i="1" s="1"/>
  <c r="H86" i="1" s="1"/>
  <c r="K22" i="1"/>
  <c r="K25" i="1" s="1"/>
  <c r="K85" i="1" s="1"/>
  <c r="K86" i="1" s="1"/>
  <c r="J22" i="1"/>
  <c r="J25" i="1" s="1"/>
  <c r="J85" i="1" s="1"/>
  <c r="J86" i="1" s="1"/>
  <c r="M86" i="1"/>
  <c r="C86" i="1"/>
  <c r="D86" i="1"/>
  <c r="G86" i="1"/>
  <c r="N86" i="1"/>
  <c r="L86" i="1"/>
</calcChain>
</file>

<file path=xl/sharedStrings.xml><?xml version="1.0" encoding="utf-8"?>
<sst xmlns="http://schemas.openxmlformats.org/spreadsheetml/2006/main" count="1073" uniqueCount="417">
  <si>
    <t>Biofuels</t>
  </si>
  <si>
    <t>Geothermal</t>
  </si>
  <si>
    <t>Small Hydro</t>
  </si>
  <si>
    <t>Solar</t>
  </si>
  <si>
    <t>Wind</t>
  </si>
  <si>
    <t xml:space="preserve">Firm Sales Obligations </t>
  </si>
  <si>
    <t>Total Energy Supply from QF Contracts</t>
  </si>
  <si>
    <t>(1)</t>
  </si>
  <si>
    <t>Renewable DG Supply</t>
  </si>
  <si>
    <t>line</t>
  </si>
  <si>
    <t>Total Utility-Controlled Renewable Energy</t>
  </si>
  <si>
    <t>Start Date:</t>
  </si>
  <si>
    <t>Expiration Date:</t>
  </si>
  <si>
    <t>Must Take:</t>
  </si>
  <si>
    <t>Firm:</t>
  </si>
  <si>
    <t>Termination &amp; Extension Rights:</t>
  </si>
  <si>
    <t>Performance Requirements:</t>
  </si>
  <si>
    <t>Unit Contingent / LD Contract:</t>
  </si>
  <si>
    <t>Fuel Type:</t>
  </si>
  <si>
    <t>Transmission Contingent &amp; Path:</t>
  </si>
  <si>
    <t>Scheduling Coordinator:</t>
  </si>
  <si>
    <t>Notes:</t>
  </si>
  <si>
    <t xml:space="preserve">Natural Gas </t>
  </si>
  <si>
    <t>2014</t>
  </si>
  <si>
    <t>2015</t>
  </si>
  <si>
    <t>2016</t>
  </si>
  <si>
    <t>2017</t>
  </si>
  <si>
    <t>2018</t>
  </si>
  <si>
    <t>Coincidence Adjustment (-)</t>
  </si>
  <si>
    <t>14a</t>
  </si>
  <si>
    <t>14b</t>
  </si>
  <si>
    <t>14c</t>
  </si>
  <si>
    <t>14d</t>
  </si>
  <si>
    <t xml:space="preserve">Total Dependable Nuclear Capacity </t>
  </si>
  <si>
    <t>15a</t>
  </si>
  <si>
    <t>15b</t>
  </si>
  <si>
    <t>15c</t>
  </si>
  <si>
    <t>17a</t>
  </si>
  <si>
    <t>17b</t>
  </si>
  <si>
    <t>17c</t>
  </si>
  <si>
    <t>17d</t>
  </si>
  <si>
    <t>18a</t>
  </si>
  <si>
    <t>18b</t>
  </si>
  <si>
    <t>18c</t>
  </si>
  <si>
    <t>18d</t>
  </si>
  <si>
    <t>19a</t>
  </si>
  <si>
    <t>19b</t>
  </si>
  <si>
    <t>19c</t>
  </si>
  <si>
    <t>2a</t>
  </si>
  <si>
    <t>2b</t>
  </si>
  <si>
    <t xml:space="preserve">Total Fossil Energy Supply </t>
  </si>
  <si>
    <t xml:space="preserve">Total Nuclear Energy Supply </t>
  </si>
  <si>
    <t>Forecast Total Energy Demand / Consumption</t>
  </si>
  <si>
    <t>Adjusted Energy Demand / Consumption</t>
  </si>
  <si>
    <t>2013</t>
  </si>
  <si>
    <t>Demand Response / Interruptible Programs (-)</t>
  </si>
  <si>
    <t>Availability of Products:</t>
  </si>
  <si>
    <t>MW</t>
  </si>
  <si>
    <t>Coincident Peak-Hour Demand</t>
  </si>
  <si>
    <t>Short-Term and Spot Market Purchases</t>
  </si>
  <si>
    <t>Date of Peak Load for Annual Peak Deliveries</t>
  </si>
  <si>
    <t>Hour Ending (HE) for Annual Peak Deliveries</t>
  </si>
  <si>
    <t>Adjusted Annual Peak Load</t>
  </si>
  <si>
    <t>Short Term and Spot Market Purchases</t>
  </si>
  <si>
    <t>Supplier / Seller:</t>
  </si>
  <si>
    <t>Total: Existing and Planned Capacity</t>
  </si>
  <si>
    <t>Bold font cells sum automatically.</t>
  </si>
  <si>
    <t>Firm LSE Energy Requirement</t>
  </si>
  <si>
    <t xml:space="preserve">Generic Renewable Energy </t>
  </si>
  <si>
    <t>Generic Non-Renewable Energy</t>
  </si>
  <si>
    <t>Forecast Total Peak-Hour 1-in-2 Demand</t>
  </si>
  <si>
    <t>Adjusted Peak-Hour Demand: End-Use Customers</t>
  </si>
  <si>
    <t>Firm LSE Peak-Hour Resource Requirement</t>
  </si>
  <si>
    <t>Specified Planning Reserve Margin</t>
  </si>
  <si>
    <t>Non-Renewable DG Supply</t>
  </si>
  <si>
    <t>ESP Energy Demand: New and Renewed Contracts</t>
  </si>
  <si>
    <t>Contract / Agreement Type:</t>
  </si>
  <si>
    <t>Generic Renewable Resources</t>
  </si>
  <si>
    <t>Generic Non-Renewable Resources</t>
  </si>
  <si>
    <t>2019</t>
  </si>
  <si>
    <t>2020</t>
  </si>
  <si>
    <t>Interruptible Load called on during that hour (+)</t>
  </si>
  <si>
    <t>ESP Peak Load: New and Renewed Contracts</t>
  </si>
  <si>
    <t>ESP Peak Load: Existing Customer Contracts</t>
  </si>
  <si>
    <t>2c</t>
  </si>
  <si>
    <t>2d</t>
  </si>
  <si>
    <t>2e</t>
  </si>
  <si>
    <t>ESP Peak Load in PG&amp;E service area</t>
  </si>
  <si>
    <t>ESP Peak Load in SCE service area</t>
  </si>
  <si>
    <t>ESP Peak Load in SDG&amp;E service area</t>
  </si>
  <si>
    <t>Credit for Imports That Carry Reserves (-)</t>
  </si>
  <si>
    <t>Notes</t>
  </si>
  <si>
    <t>ESP Energy Demand: Existing Customer Contracts</t>
  </si>
  <si>
    <t>ESP Energy Demand in PG&amp;E service area</t>
  </si>
  <si>
    <t>ESP Energy Demand in SCE service area</t>
  </si>
  <si>
    <t>ESP Energy Demand in SDG&amp;E service area</t>
  </si>
  <si>
    <t>Total Utility-Controlled Renewable Capacity</t>
  </si>
  <si>
    <t>CAPACITY SUPPLY RESOURCES</t>
  </si>
  <si>
    <t xml:space="preserve">ENERGY SUPPLY RESOURCES </t>
  </si>
  <si>
    <t xml:space="preserve">Total Fossil Fuel Dependable Capacity </t>
  </si>
  <si>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</si>
  <si>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t xml:space="preserve">Yellow fill matches an application for confidentiality. </t>
  </si>
  <si>
    <t>Total Dependable Hydroelectric Capacity</t>
  </si>
  <si>
    <t>Total Qualifying Facility (QF) Capacity</t>
  </si>
  <si>
    <t xml:space="preserve">Yellow fill relates to an application for confidentiality. </t>
  </si>
  <si>
    <t>Total Hydroelectric Energy Generation</t>
  </si>
  <si>
    <t>Name of Load Serving Entity ("LSE")</t>
  </si>
  <si>
    <t>Title:</t>
  </si>
  <si>
    <t>Name:</t>
  </si>
  <si>
    <t>Telephone:</t>
  </si>
  <si>
    <t>Address:</t>
  </si>
  <si>
    <t>Address 2:</t>
  </si>
  <si>
    <t>City:</t>
  </si>
  <si>
    <t>State:</t>
  </si>
  <si>
    <t>Zip:</t>
  </si>
  <si>
    <t>S-1 CRATS</t>
  </si>
  <si>
    <t>S-2 Energy Balance</t>
  </si>
  <si>
    <t>S-3 Small POU Hourly Loads</t>
  </si>
  <si>
    <t>S-5 Bilateral Contracts</t>
  </si>
  <si>
    <t>Application for Confidentiality</t>
  </si>
  <si>
    <t>Narrative Statements</t>
  </si>
  <si>
    <t>Back-up / Additional Contact Persons for Questions about these Forms (Optional):</t>
  </si>
  <si>
    <t>Date Completed:</t>
  </si>
  <si>
    <t>Date Updated by LSE:</t>
  </si>
  <si>
    <t>Self-Generation and DG Adjustments</t>
  </si>
  <si>
    <t>Adjustments for Major Outages</t>
  </si>
  <si>
    <t>Contract Name:</t>
  </si>
  <si>
    <t>Annual Peak Load / Actual Metered Deliveries</t>
  </si>
  <si>
    <t>Total Energy Supply from Renewable Contracts</t>
  </si>
  <si>
    <t>Total Energy Supply from Other Bilateral Contracts</t>
  </si>
  <si>
    <t>Total Capacity from Renewable Energy Contracts</t>
  </si>
  <si>
    <t>Total Capacity from Other Bilateral Contracts</t>
  </si>
  <si>
    <t>Firming or Shaping:</t>
  </si>
  <si>
    <t>Locational Attributes of Unit:</t>
  </si>
  <si>
    <t>Delivery Points:</t>
  </si>
  <si>
    <t>Contract / Agreement Products:</t>
  </si>
  <si>
    <t>Generating Units Specified:</t>
  </si>
  <si>
    <t>Availability of the Units:</t>
  </si>
  <si>
    <t>Persons who prepared Supply Forms</t>
  </si>
  <si>
    <t>CAPACITY BALANCE SUMMARY</t>
  </si>
  <si>
    <t>Historic LSE Peak Load:</t>
  </si>
  <si>
    <t>ENERGY BALANCE SUMMARY</t>
  </si>
  <si>
    <t>Total Energy: Existing and Planned Resources</t>
  </si>
  <si>
    <t>8a</t>
  </si>
  <si>
    <t>8b</t>
  </si>
  <si>
    <t>8c</t>
  </si>
  <si>
    <t>9a</t>
  </si>
  <si>
    <t>9b</t>
  </si>
  <si>
    <t>10a</t>
  </si>
  <si>
    <t>10b</t>
  </si>
  <si>
    <t>10c</t>
  </si>
  <si>
    <t>11a</t>
  </si>
  <si>
    <t>11b</t>
  </si>
  <si>
    <t>11c</t>
  </si>
  <si>
    <t>11d</t>
  </si>
  <si>
    <t>12a</t>
  </si>
  <si>
    <t>12b</t>
  </si>
  <si>
    <t>12c</t>
  </si>
  <si>
    <t>12d</t>
  </si>
  <si>
    <t>13a</t>
  </si>
  <si>
    <t>13b</t>
  </si>
  <si>
    <t>13c</t>
  </si>
  <si>
    <t>13d</t>
  </si>
  <si>
    <t>13e</t>
  </si>
  <si>
    <t>14e</t>
  </si>
  <si>
    <t>15d</t>
  </si>
  <si>
    <t>17e</t>
  </si>
  <si>
    <t>18e</t>
  </si>
  <si>
    <t>17f</t>
  </si>
  <si>
    <t>17g</t>
  </si>
  <si>
    <t>17h</t>
  </si>
  <si>
    <t>8d</t>
  </si>
  <si>
    <t>13f</t>
  </si>
  <si>
    <t>13g</t>
  </si>
  <si>
    <t>13h</t>
  </si>
  <si>
    <t>15e</t>
  </si>
  <si>
    <t>15f</t>
  </si>
  <si>
    <t>Data input by User are highlighted with the dark green font</t>
  </si>
  <si>
    <t>CA</t>
  </si>
  <si>
    <t>2021</t>
  </si>
  <si>
    <t>2022</t>
  </si>
  <si>
    <r>
      <rPr>
        <b/>
        <sz val="12"/>
        <rFont val="Times New Roman"/>
        <family val="1"/>
      </rPr>
      <t xml:space="preserve">Capacity Surplus or </t>
    </r>
    <r>
      <rPr>
        <b/>
        <sz val="12"/>
        <color rgb="FFFF0000"/>
        <rFont val="Times New Roman"/>
        <family val="1"/>
      </rPr>
      <t>(Capacity Need)</t>
    </r>
  </si>
  <si>
    <r>
      <rPr>
        <b/>
        <sz val="12"/>
        <rFont val="Times New Roman"/>
        <family val="1"/>
      </rPr>
      <t xml:space="preserve">Energy Surplus or </t>
    </r>
    <r>
      <rPr>
        <b/>
        <sz val="12"/>
        <color rgb="FFFF0000"/>
        <rFont val="Times New Roman"/>
        <family val="1"/>
      </rPr>
      <t>(Energy Need)</t>
    </r>
  </si>
  <si>
    <t>E-mail:</t>
  </si>
  <si>
    <t>2023</t>
  </si>
  <si>
    <t>2024</t>
  </si>
  <si>
    <t>2016 GWh numbers are illustrative.</t>
  </si>
  <si>
    <t>Additional and Achievable Energy Efficiency (-)</t>
  </si>
  <si>
    <r>
      <t xml:space="preserve">(Forecast Supply </t>
    </r>
    <r>
      <rPr>
        <sz val="12"/>
        <rFont val="Wingdings"/>
        <charset val="2"/>
      </rPr>
      <t>ð</t>
    </r>
    <r>
      <rPr>
        <sz val="12"/>
        <rFont val="Times New Roman"/>
        <family val="1"/>
      </rPr>
      <t xml:space="preserve"> )</t>
    </r>
  </si>
  <si>
    <t>Year 2013</t>
  </si>
  <si>
    <t>Year 2014</t>
  </si>
  <si>
    <t>State of California</t>
  </si>
  <si>
    <t>California Energy Commission</t>
  </si>
  <si>
    <r>
      <t xml:space="preserve">CEC Form S-1: Capacity Resource Accounting Table </t>
    </r>
    <r>
      <rPr>
        <sz val="12"/>
        <rFont val="Times New Roman"/>
        <family val="1"/>
      </rPr>
      <t>(issued 12/2014)</t>
    </r>
  </si>
  <si>
    <r>
      <t xml:space="preserve">Administrative Information </t>
    </r>
    <r>
      <rPr>
        <sz val="12"/>
        <rFont val="Times New Roman"/>
        <family val="1"/>
      </rPr>
      <t>(issued 12/2014)</t>
    </r>
  </si>
  <si>
    <t>ELECTRICITY RESOURCE PLANNING FORMS</t>
  </si>
  <si>
    <t>2016 MW numbers are illustrative.</t>
  </si>
  <si>
    <t>NQC or Dependable MW Under Contract:</t>
  </si>
  <si>
    <t>Nameplate MW of the Units:</t>
  </si>
  <si>
    <t>Capacity Resource Accounting Table (MW)</t>
  </si>
  <si>
    <t>Energy Balance Table (GWh)</t>
  </si>
  <si>
    <t>ENERGY DEMAND CALCULATIONS</t>
  </si>
  <si>
    <t>PEAK LOAD CALCULATIONS</t>
  </si>
  <si>
    <r>
      <t xml:space="preserve">CEC Form S-2: Energy Balance Table </t>
    </r>
    <r>
      <rPr>
        <sz val="12"/>
        <rFont val="Times New Roman"/>
        <family val="1"/>
      </rPr>
      <t>(issued 12/2014)</t>
    </r>
  </si>
  <si>
    <r>
      <t xml:space="preserve">Required Planning Reserve Margin </t>
    </r>
    <r>
      <rPr>
        <b/>
        <sz val="12"/>
        <rFont val="Times New Roman"/>
        <family val="1"/>
      </rPr>
      <t>(See Notes</t>
    </r>
    <r>
      <rPr>
        <sz val="12"/>
        <rFont val="Times New Roman"/>
        <family val="1"/>
      </rPr>
      <t>)</t>
    </r>
  </si>
  <si>
    <t>Western Area Power Administration (WAPA)</t>
  </si>
  <si>
    <t>Hydro</t>
  </si>
  <si>
    <t>Yes</t>
  </si>
  <si>
    <t>No</t>
  </si>
  <si>
    <t>5 MW</t>
  </si>
  <si>
    <t>Pasadena Water and Power</t>
  </si>
  <si>
    <t>Leesa Nayudu</t>
  </si>
  <si>
    <t>Name of Resource Planning Manager</t>
  </si>
  <si>
    <t>Ren Zhang</t>
  </si>
  <si>
    <t>Assistant Engineer</t>
  </si>
  <si>
    <t>rzhang@cityofpasadena.net</t>
  </si>
  <si>
    <t>626-744-7904</t>
  </si>
  <si>
    <t>150 S Los Robles Ave</t>
  </si>
  <si>
    <t>Suite 200</t>
  </si>
  <si>
    <t>Pasadena</t>
  </si>
  <si>
    <t>151 S Los Robles Ave</t>
  </si>
  <si>
    <t>152 S Los Robles Ave</t>
  </si>
  <si>
    <t>153 S Los Robles Ave</t>
  </si>
  <si>
    <t>Resource Planning Manager</t>
  </si>
  <si>
    <t>lnayudu@cityofpasadena.net</t>
  </si>
  <si>
    <t>626-744-7493</t>
  </si>
  <si>
    <t>(Actual)</t>
  </si>
  <si>
    <t>12e</t>
  </si>
  <si>
    <t>12f</t>
  </si>
  <si>
    <t>12g</t>
  </si>
  <si>
    <t>12h</t>
  </si>
  <si>
    <t>12i</t>
  </si>
  <si>
    <t>Coal: Intermountain Generation Station</t>
  </si>
  <si>
    <r>
      <t xml:space="preserve">Duel Fuel: Magnolia Power Project </t>
    </r>
    <r>
      <rPr>
        <sz val="12"/>
        <color rgb="FF0000FF"/>
        <rFont val="Times New Roman"/>
        <family val="1"/>
      </rPr>
      <t>[See Notes]</t>
    </r>
  </si>
  <si>
    <r>
      <t xml:space="preserve">Duel Fuel: Glenarm 7 Unit 1 </t>
    </r>
    <r>
      <rPr>
        <sz val="12"/>
        <color rgb="FF0000FF"/>
        <rFont val="Times New Roman"/>
        <family val="1"/>
      </rPr>
      <t>[See Notes]</t>
    </r>
  </si>
  <si>
    <r>
      <t xml:space="preserve">Duel Fuel: Glenarm 7 Unit 2 </t>
    </r>
    <r>
      <rPr>
        <sz val="12"/>
        <color rgb="FF0000FF"/>
        <rFont val="Times New Roman"/>
        <family val="1"/>
      </rPr>
      <t>[See Notes]</t>
    </r>
  </si>
  <si>
    <r>
      <t xml:space="preserve">Duel Fuel: Glenarm 7 Unit 3 </t>
    </r>
    <r>
      <rPr>
        <sz val="12"/>
        <color rgb="FF0000FF"/>
        <rFont val="Times New Roman"/>
        <family val="1"/>
      </rPr>
      <t>[See Notes]</t>
    </r>
  </si>
  <si>
    <r>
      <t xml:space="preserve">Duel Fuel: Glenarm 7 Unit 4 </t>
    </r>
    <r>
      <rPr>
        <sz val="12"/>
        <color rgb="FF0000FF"/>
        <rFont val="Times New Roman"/>
        <family val="1"/>
      </rPr>
      <t>[See Notes]</t>
    </r>
  </si>
  <si>
    <r>
      <t xml:space="preserve">Duel Fuel: Broardway 7 Unit 3 </t>
    </r>
    <r>
      <rPr>
        <sz val="12"/>
        <color rgb="FF0000FF"/>
        <rFont val="Times New Roman"/>
        <family val="1"/>
      </rPr>
      <t>[See Notes]</t>
    </r>
  </si>
  <si>
    <r>
      <t xml:space="preserve">Duel Fuel: Glenarm 7 Unit 5 </t>
    </r>
    <r>
      <rPr>
        <sz val="12"/>
        <color rgb="FF0000FF"/>
        <rFont val="Times New Roman"/>
        <family val="1"/>
      </rPr>
      <t>[See Notes]</t>
    </r>
  </si>
  <si>
    <t>Palo Verde</t>
  </si>
  <si>
    <t>Total: Hoover (Hydro Plants larger than 30 MW)</t>
  </si>
  <si>
    <t>Total: Azusa (Hydro Plants 30 MW or less)</t>
  </si>
  <si>
    <t>15g</t>
  </si>
  <si>
    <t>15h</t>
  </si>
  <si>
    <t>Landfill Gas</t>
  </si>
  <si>
    <t>Wind: Iberdrola Renewables High Wind</t>
  </si>
  <si>
    <t>Wind: UPC Milford I</t>
  </si>
  <si>
    <t>Landfill Gas: Minnesota Methane</t>
  </si>
  <si>
    <t>Landfill Gas: Ameresco Chiquita Canyon</t>
  </si>
  <si>
    <t>Geothermal: Ormat Heber-South</t>
  </si>
  <si>
    <t>Solar: Windsor Reservoir</t>
  </si>
  <si>
    <t>Solar: Columbia 2 Solar</t>
  </si>
  <si>
    <t>Solar: Antelope Big Sky Ranch Solar</t>
  </si>
  <si>
    <t>Solar: Summer Solar</t>
  </si>
  <si>
    <t>Solar: Kingbird Solar</t>
  </si>
  <si>
    <t>Landfill Gas: Puente Hills</t>
  </si>
  <si>
    <t>BPA Peaking Energy May - September</t>
  </si>
  <si>
    <t>18f</t>
  </si>
  <si>
    <t>18g</t>
  </si>
  <si>
    <t>18h</t>
  </si>
  <si>
    <t>18i</t>
  </si>
  <si>
    <t>18j</t>
  </si>
  <si>
    <t>18k</t>
  </si>
  <si>
    <t>18l</t>
  </si>
  <si>
    <t>18m</t>
  </si>
  <si>
    <t>All those duel fuel resources in the fossil fuel section don't have firm capacity. All the firm capacity show up in the renewable section.</t>
  </si>
  <si>
    <t>Glenarm 7 Unit 2 had the catastrophic failure in year 2012. Pasadena Water and Power department hasn't made the decision to either repair or replace it.</t>
  </si>
  <si>
    <t>8e</t>
  </si>
  <si>
    <t>8f</t>
  </si>
  <si>
    <t>8g</t>
  </si>
  <si>
    <t>8h</t>
  </si>
  <si>
    <t>8i</t>
  </si>
  <si>
    <t>11e</t>
  </si>
  <si>
    <t>11f</t>
  </si>
  <si>
    <t>11g</t>
  </si>
  <si>
    <t>11h</t>
  </si>
  <si>
    <t>14f</t>
  </si>
  <si>
    <t>14g</t>
  </si>
  <si>
    <t>14h</t>
  </si>
  <si>
    <t>14i</t>
  </si>
  <si>
    <t>14j</t>
  </si>
  <si>
    <t>14k</t>
  </si>
  <si>
    <t>14l</t>
  </si>
  <si>
    <t>14m</t>
  </si>
  <si>
    <t>Electricity Resource Planning Form S-5</t>
  </si>
  <si>
    <t>Bilateral Contracts and Power Purchase Agreements</t>
  </si>
  <si>
    <t xml:space="preserve">Yellow pattern cells are used to apply for confidentiality. </t>
  </si>
  <si>
    <t>Intermountain Power Project</t>
  </si>
  <si>
    <t>Intermountain Power Agency</t>
  </si>
  <si>
    <t>Contract / Agreement Capacity:</t>
  </si>
  <si>
    <t>108 MW</t>
  </si>
  <si>
    <t>Coal</t>
  </si>
  <si>
    <t>IPP/Mona</t>
  </si>
  <si>
    <t>[more specific info such as substation &amp; buss]</t>
  </si>
  <si>
    <t xml:space="preserve">Utah </t>
  </si>
  <si>
    <t>LADWP Balancing Authority Area</t>
  </si>
  <si>
    <t>IPP is needed to provide baseload capacity and energy to meet the projected load growth and reserve margin requirements of participants</t>
  </si>
  <si>
    <t>Entire Year</t>
  </si>
  <si>
    <t>IPP Generating Station in Utah</t>
  </si>
  <si>
    <t>Capacity of the Units:</t>
  </si>
  <si>
    <t>1,800 MW</t>
  </si>
  <si>
    <t>Fixed</t>
  </si>
  <si>
    <t>STS (Southern Transmission System)</t>
  </si>
  <si>
    <t xml:space="preserve">The term of this contract shall begin and this contract shall constitute a binding obligation of the parties hereto from and after the effective date and the term of this contract shall end on June 15, 2027. </t>
  </si>
  <si>
    <t>Capacity For Energy Exchange Agreement</t>
  </si>
  <si>
    <t>Bonneville Power Administration</t>
  </si>
  <si>
    <t xml:space="preserve">Not  to exceed 15 MW/hr </t>
  </si>
  <si>
    <t>NOB</t>
  </si>
  <si>
    <t>Capacity Rights and Energy</t>
  </si>
  <si>
    <t>May to September</t>
  </si>
  <si>
    <t>Exchange Agreement</t>
  </si>
  <si>
    <t>PDCI</t>
  </si>
  <si>
    <t xml:space="preserve">This Agreement, when executed, shall become effective at 0001 hours on May 1, 1995, and shall continue in effect until 2400 hours on April 30, 2015, provided, however; that either Party may terminate this Agreement effective any time after May 1, 2004, by provideing the other Party with four (4) years' written notice. Notwithstanding the foregoing, this Agreement shall not become effective until the Pacific Northwest-Pacific Southwest DC Intertie transmission facilities, including the Sylmar Converter Station, are restored to full transfer capability (north to south and south to north), unless otherwise mutually agreed by the Parties. All obligations incurred hereunder shall be preserved until satisfied. </t>
  </si>
  <si>
    <t>Western Area Power Administration Boulder Canyon Project</t>
  </si>
  <si>
    <t xml:space="preserve">20 MW </t>
  </si>
  <si>
    <t>Hoover 287.5kV Bus and Mead 230kV Bus</t>
  </si>
  <si>
    <t>Entire year</t>
  </si>
  <si>
    <t>Hoover Power Plant</t>
  </si>
  <si>
    <t>2,074 MW</t>
  </si>
  <si>
    <t>1,640 MW</t>
  </si>
  <si>
    <t>This Contract shall become effective on the date first written above and, subject to prior termination as otherwise provided in this Contract, shall remain in effect until midnight, September 30, 2067, without prejudice to any rights to extension hereof which the Contractor may have under the Boulder Canyon Project Act, as amended and supplemented, provided that the Contractor is not in default hereunder on September 30, 2067.</t>
  </si>
  <si>
    <t>Palo Verde Nuclear Generating Station Power Sales Contract</t>
  </si>
  <si>
    <t xml:space="preserve">Arizona Nuclear Power </t>
  </si>
  <si>
    <t>10 MW</t>
  </si>
  <si>
    <t>Nuclear Power</t>
  </si>
  <si>
    <t>Westwing, Arizona</t>
  </si>
  <si>
    <t>Palo Verde Nuclear Generating Station</t>
  </si>
  <si>
    <t>4,010 MW</t>
  </si>
  <si>
    <t>The term of this contract shall begin and this contract shall constitute a binding obligation of the parties hereto from and after the effective date and the term of this contract shall end on October 31, 2030 or such later date as all Bonds and the interest thereon shall have been paid in full or adequate provision for such payment shall have been made.</t>
  </si>
  <si>
    <t>Magnolia Power Project</t>
  </si>
  <si>
    <t xml:space="preserve">City of Burbank  </t>
  </si>
  <si>
    <t xml:space="preserve">19.8 MW </t>
  </si>
  <si>
    <t>Natural Gas</t>
  </si>
  <si>
    <t>Sylmar</t>
  </si>
  <si>
    <t>Burbank</t>
  </si>
  <si>
    <t>Capacity Rights, Energy and Environmental Attributes</t>
  </si>
  <si>
    <t>Magnolia Power Plant</t>
  </si>
  <si>
    <t>310 MW</t>
  </si>
  <si>
    <t>The term of this Agreement shall begin on the day this Agreement becomes effective pursuant to Section 20.1 hereof. Unless terminated earlier pursuant to Sections 20.4 or 20.5 and subject to Section 23 hereof, the term of this Agreement shall expire on the later of the date SCPPA's Joint Powers Agreement (including any extensions thereof) expires or the date on which all Bonds and the interest thereon shall have been paid in full or adequate provision for such payment shall have been made and the Bonds are no
longer outstanding.</t>
  </si>
  <si>
    <t>Ormat Geothermal Energy Project</t>
  </si>
  <si>
    <t xml:space="preserve">Ormat   </t>
  </si>
  <si>
    <t xml:space="preserve">2.1 MW </t>
  </si>
  <si>
    <t>SP-15</t>
  </si>
  <si>
    <t>Holtville, Imperial County, California</t>
  </si>
  <si>
    <t>Heber South</t>
  </si>
  <si>
    <t>17 MW</t>
  </si>
  <si>
    <t>This Agreement shall be effective upon execution by both Parties and, unless earlier terminated pursuant to an express provision of this Agreement, shall be cotenninous with the Power Purchase Agreements; provided, however, any obligation to make payments to SCPPA or any other outstanding liability of Pasadena hereunder that exists as of the date of termination of this Agreement shall survive such termination.</t>
  </si>
  <si>
    <t>Long Term Power Purchase Agreement (Wind Power)</t>
  </si>
  <si>
    <t>Iberdrola Renewables, Inc.</t>
  </si>
  <si>
    <t>Flat 2 MW hourly blocks</t>
  </si>
  <si>
    <t>SP-15/230 kV side of the Mead Substation</t>
  </si>
  <si>
    <t>Solano County, California</t>
  </si>
  <si>
    <t>High Winds</t>
  </si>
  <si>
    <t>145.8 MW</t>
  </si>
  <si>
    <t>Yes, flat 2 MW hourly blocks</t>
  </si>
  <si>
    <t>This Agreement shall be deemed effective as of the date on which it has been signed by both Parties (the "Effective Date"). The "Term" of this Agreement shall commence on the Effective Date and shall continue until 00:00 hours on the twentieth (20th) anniversary of the first Day of the first Contract Year, and thereafter only for as long as Seller or Purchaser requires to schedule and deliver an amount of energy needed to eliminate any positive or negative MW amounts recorded in the Balancing Account; provided, however, that this Agreement shall continue after such 20th anniversary on a Contract Year by Contract Year basis unless either Party elects to terminate this Agreement by giving notice to the other Party at least one (1) year before the end of the then-current Term (as it may have been extended previously).</t>
  </si>
  <si>
    <t>Renewable Power Purchase Agreement</t>
  </si>
  <si>
    <t>Minnesota Methane</t>
  </si>
  <si>
    <t>9.5 MW</t>
  </si>
  <si>
    <t>BKK Sanitary Landfill in the City of West Covina, California</t>
  </si>
  <si>
    <t>Landfill Gas electric generating facility</t>
  </si>
  <si>
    <t>12.8 MW</t>
  </si>
  <si>
    <t>This Agreement shall be effective on the Effective Date and shall terminate on the later of December 31, 2016 or ten (10) years after the initial delivery date of energy by MM West Covina to Pasadena (the "Termination Date"), unless terminated earlier pursuant to Section 2.3 that if Unit 1 of the Project achieves less than a 50% Annual Capacity Factor for the Contract Year beginning on January 1,2007 (to the extent that the Delivery Term commenced on January 1, 2007, but adjusted pro rata for the actual date the Delivery Term begins) or for any full Contract Year thereafter, Pasadena shall have the right to terminate this Agreelnent with thirty (30) days advance written notice.</t>
  </si>
  <si>
    <t xml:space="preserve">Milford Wind Corridor Phase 1 Project </t>
  </si>
  <si>
    <t>Milford Wind Corridor Phase I, LLC</t>
  </si>
  <si>
    <t>IPP Switchyard Bus</t>
  </si>
  <si>
    <t>Milford, Utah</t>
  </si>
  <si>
    <t>Energy, Capacity Rights and Environmental Attributes produced by wind turbines at the facility</t>
  </si>
  <si>
    <t>203.5 MW</t>
  </si>
  <si>
    <t>Buyer may terminate this Agreement effective upon written notice to Seller if, as a result of Force Majeure involving action or inaction by, or failure to obtain necessary authorizations or approvals from, any governmental agency or authority, including as a result of any appeals of such authorizations or approvals, the Commercial Operation Date is not achieved within four (4) years after the Effective Date.</t>
  </si>
  <si>
    <t>Chiquita Landfill Gas to Energy Project</t>
  </si>
  <si>
    <t>Ameresco Chiquita Energy, LLC</t>
  </si>
  <si>
    <t>6.67 MW</t>
  </si>
  <si>
    <t>Chiquita Canyon Landfill in the City of Valencia, Los Angeles County, California</t>
  </si>
  <si>
    <t>Capacity Rights, Energy and Environmental Attributes generated by the Plant and delivered by Ameresco to the buyer</t>
  </si>
  <si>
    <t>8 MW</t>
  </si>
  <si>
    <t xml:space="preserve">None of the Power Sales Agreements may be terminated as to anyone or more of the Participants or be amended as to anyone or more of the Participants so as to provide terms and conditions materially different from those contained therein except upon written notice to and written consent or waiver by each of the other Participants and upon similar amendment being made to the Power Sales Agreement of any other Participant requesting such amendment after receipt by such Participant of notice of such amendment. </t>
  </si>
  <si>
    <t>Columbia 2 Solar</t>
  </si>
  <si>
    <t>RE Columbia Two</t>
  </si>
  <si>
    <t>RE Columbia Two LLC</t>
  </si>
  <si>
    <t>15 MW</t>
  </si>
  <si>
    <t>RPU</t>
  </si>
  <si>
    <t>SCE Windhub Substation</t>
  </si>
  <si>
    <t>Mojave, CA 93501</t>
  </si>
  <si>
    <t>CAISO BA, NWof Intersection of Holt Street and Sunset Avenue</t>
  </si>
  <si>
    <t>Energy, Capacity Rights and Environmental Attributes produced by solar panels at the facility</t>
  </si>
  <si>
    <t>Intermittent</t>
  </si>
  <si>
    <t>Article XIII of the PPA</t>
  </si>
  <si>
    <t xml:space="preserve">CEC Form S-5: Bilateral Contracts </t>
  </si>
  <si>
    <t>Antelope Big Sky Ranch Solar</t>
  </si>
  <si>
    <t>Antelope Big Sky Ranch Solar LLC</t>
  </si>
  <si>
    <t>Proposed Start Date:</t>
  </si>
  <si>
    <t>20 MW</t>
  </si>
  <si>
    <t>CAISO BA, City of Lancaster, Los Angeles County, CA</t>
  </si>
  <si>
    <t>Summer Solar</t>
  </si>
  <si>
    <t>Summer Solar LLC</t>
  </si>
  <si>
    <t>Kingbird Solar A</t>
  </si>
  <si>
    <t>Kingbird Solar A LLC</t>
  </si>
  <si>
    <t>Expected Expiration Date:</t>
  </si>
  <si>
    <t>PWP</t>
  </si>
  <si>
    <t>Near Rosamond, in the county of Kern, CA</t>
  </si>
  <si>
    <t>County Sanitation District No. 2 of Los Angeles County</t>
  </si>
  <si>
    <t>46 MW</t>
  </si>
  <si>
    <t>CAISO HILLGEN_7_B1 PNODE</t>
  </si>
  <si>
    <t>13130 Crossroads Parkway South</t>
  </si>
  <si>
    <t>Whittier, CA 91746</t>
  </si>
  <si>
    <t>Energy, Capacity Rights and Environmental Attributes produced by  the facility mentioned above</t>
  </si>
  <si>
    <t>Puente Hills Landfill Gas-to-Energy Facility</t>
  </si>
  <si>
    <r>
      <t xml:space="preserve">Duel Fuel: Broadway 7 Unit 3 </t>
    </r>
    <r>
      <rPr>
        <sz val="12"/>
        <color rgb="FF0000FF"/>
        <rFont val="Times New Roman"/>
        <family val="1"/>
      </rPr>
      <t>[See Notes]</t>
    </r>
  </si>
  <si>
    <t>12c to 12i</t>
  </si>
  <si>
    <t>8c to 8i</t>
  </si>
  <si>
    <t>2.6MW</t>
  </si>
  <si>
    <t>Power Purchase Agreement</t>
  </si>
  <si>
    <t>6.5MW</t>
  </si>
  <si>
    <t>13MW</t>
  </si>
  <si>
    <t>20MW</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</si>
</sst>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09]mmm\-yy;@"/>
    <numFmt numFmtId="165" formatCode="[$-409]mmmm\ d\,\ yyyy;@"/>
    <numFmt numFmtId="166" formatCode="#,##0.0"/>
    <numFmt numFmtId="168" formatCode="m/d/yy;@"/>
  </numFmts>
  <fonts count="24" x14ac:knownFonts="1">
    <font>
      <sz val="12"/>
      <name val="Times New Roman"/>
    </font>
    <font>
      <sz val="12"/>
      <name val="Times New Roman"/>
      <family val="1"/>
    </font>
    <font>
      <sz val="8"/>
      <name val="Times New Roman"/>
      <family val="1"/>
    </font>
    <font>
      <b/>
      <sz val="12"/>
      <name val="Times New Roman"/>
      <family val="1"/>
    </font>
    <font>
      <sz val="12"/>
      <name val="Times New Roman"/>
      <family val="1"/>
    </font>
    <font>
      <b/>
      <sz val="12"/>
      <color indexed="10"/>
      <name val="Times New Roman"/>
      <family val="1"/>
    </font>
    <font>
      <sz val="12"/>
      <name val="Arial"/>
      <family val="2"/>
    </font>
    <font>
      <sz val="11"/>
      <name val="Times New Roman"/>
      <family val="1"/>
    </font>
    <font>
      <b/>
      <sz val="12"/>
      <color rgb="FF0000FF"/>
      <name val="Times New Roman"/>
      <family val="1"/>
    </font>
    <font>
      <b/>
      <i/>
      <sz val="12"/>
      <color rgb="FF0000FF"/>
      <name val="Times New Roman"/>
      <family val="1"/>
    </font>
    <font>
      <sz val="12"/>
      <color rgb="FF008000"/>
      <name val="Times New Roman"/>
      <family val="1"/>
    </font>
    <font>
      <sz val="12"/>
      <color rgb="FFFF0000"/>
      <name val="Times New Roman"/>
      <family val="1"/>
    </font>
    <font>
      <sz val="12"/>
      <color rgb="FF0070C0"/>
      <name val="Times New Roman"/>
      <family val="1"/>
    </font>
    <font>
      <sz val="12"/>
      <color rgb="FF0000FF"/>
      <name val="Times New Roman"/>
      <family val="1"/>
    </font>
    <font>
      <sz val="9"/>
      <name val="Wingdings"/>
      <charset val="2"/>
    </font>
    <font>
      <sz val="8"/>
      <name val="Wingdings"/>
      <charset val="2"/>
    </font>
    <font>
      <sz val="10"/>
      <name val="Arial"/>
      <family val="2"/>
    </font>
    <font>
      <u/>
      <sz val="10"/>
      <color indexed="12"/>
      <name val="Arial"/>
      <family val="2"/>
    </font>
    <font>
      <b/>
      <sz val="12"/>
      <color rgb="FFFF0000"/>
      <name val="Times New Roman"/>
      <family val="1"/>
    </font>
    <font>
      <sz val="12"/>
      <name val="Wingdings"/>
      <charset val="2"/>
    </font>
    <font>
      <sz val="10"/>
      <name val="Times New Roman"/>
      <family val="1"/>
    </font>
    <font>
      <b/>
      <sz val="10"/>
      <name val="Times New Roman"/>
      <family val="1"/>
    </font>
    <font>
      <u/>
      <sz val="10"/>
      <color indexed="12"/>
      <name val="Times New Roman"/>
      <family val="1"/>
    </font>
    <font>
      <sz val="12"/>
      <name val="Times New Roman"/>
    </font>
  </fonts>
  <fills count="9">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9" tint="0.59996337778862885"/>
        <bgColor indexed="64"/>
      </patternFill>
    </fill>
    <fill>
      <patternFill patternType="solid">
        <fgColor theme="7" tint="0.79998168889431442"/>
        <bgColor indexed="64"/>
      </patternFill>
    </fill>
    <fill>
      <patternFill patternType="solid">
        <fgColor rgb="FFDDDDDD"/>
        <bgColor indexed="64"/>
      </patternFill>
    </fill>
    <fill>
      <patternFill patternType="solid">
        <fgColor rgb="FFFFFF99"/>
        <bgColor indexed="64"/>
      </patternFill>
    </fill>
    <fill>
      <patternFill patternType="solid">
        <fgColor indexed="4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7">
    <xf numFmtId="0" fontId="0" fillId="0" borderId="0"/>
    <xf numFmtId="0" fontId="6" fillId="0" borderId="0"/>
    <xf numFmtId="0" fontId="16" fillId="0" borderId="0"/>
    <xf numFmtId="0" fontId="17" fillId="0" borderId="0" applyNumberFormat="0" applyFill="0" applyBorder="0" applyAlignment="0" applyProtection="0">
      <alignment vertical="top"/>
      <protection locked="0"/>
    </xf>
    <xf numFmtId="0" fontId="1" fillId="0" borderId="0"/>
    <xf numFmtId="9" fontId="23" fillId="0" borderId="0" applyFont="0" applyFill="0" applyBorder="0" applyAlignment="0" applyProtection="0"/>
    <xf numFmtId="0" fontId="16" fillId="0" borderId="0"/>
  </cellStyleXfs>
  <cellXfs count="198">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Border="1" applyAlignment="1">
      <alignment vertical="center"/>
    </xf>
    <xf numFmtId="0" fontId="0" fillId="0" borderId="0" xfId="0" applyBorder="1" applyAlignment="1">
      <alignment horizontal="left" vertical="center"/>
    </xf>
    <xf numFmtId="3" fontId="0" fillId="0" borderId="0" xfId="0" applyNumberFormat="1" applyBorder="1" applyAlignment="1">
      <alignment vertical="center"/>
    </xf>
    <xf numFmtId="164" fontId="0" fillId="0" borderId="0" xfId="0" applyNumberFormat="1" applyAlignment="1">
      <alignment vertical="center"/>
    </xf>
    <xf numFmtId="0" fontId="0" fillId="0" borderId="1" xfId="0" applyBorder="1" applyAlignment="1">
      <alignment horizontal="center" vertical="center"/>
    </xf>
    <xf numFmtId="3" fontId="0" fillId="0" borderId="0" xfId="0" applyNumberFormat="1" applyAlignment="1">
      <alignment vertical="center"/>
    </xf>
    <xf numFmtId="3" fontId="0" fillId="0" borderId="0" xfId="0" applyNumberFormat="1" applyBorder="1" applyAlignment="1">
      <alignment horizontal="left" vertical="center"/>
    </xf>
    <xf numFmtId="0" fontId="5" fillId="0" borderId="0" xfId="0" applyFont="1" applyAlignment="1">
      <alignment vertical="center"/>
    </xf>
    <xf numFmtId="0" fontId="4" fillId="0" borderId="0" xfId="1" applyFont="1" applyBorder="1" applyAlignment="1">
      <alignment vertical="center"/>
    </xf>
    <xf numFmtId="0" fontId="4" fillId="0" borderId="0" xfId="0" applyFont="1" applyAlignment="1">
      <alignment vertical="center"/>
    </xf>
    <xf numFmtId="1" fontId="4" fillId="0" borderId="0" xfId="0" applyNumberFormat="1" applyFont="1" applyAlignment="1">
      <alignment vertical="center"/>
    </xf>
    <xf numFmtId="164" fontId="0" fillId="0" borderId="0" xfId="0" applyNumberFormat="1" applyFill="1" applyBorder="1" applyAlignment="1">
      <alignment vertical="center"/>
    </xf>
    <xf numFmtId="164" fontId="0" fillId="0" borderId="0" xfId="0" applyNumberFormat="1" applyBorder="1" applyAlignment="1">
      <alignment vertical="center"/>
    </xf>
    <xf numFmtId="3" fontId="0" fillId="0" borderId="1" xfId="0" applyNumberFormat="1" applyFill="1" applyBorder="1" applyAlignment="1">
      <alignment vertical="center"/>
    </xf>
    <xf numFmtId="38" fontId="0" fillId="0" borderId="0" xfId="0" applyNumberFormat="1" applyBorder="1" applyAlignment="1">
      <alignment horizontal="left" vertical="center"/>
    </xf>
    <xf numFmtId="38" fontId="0" fillId="0" borderId="0" xfId="0" applyNumberFormat="1" applyAlignment="1">
      <alignment vertical="center"/>
    </xf>
    <xf numFmtId="0" fontId="4" fillId="0" borderId="1" xfId="1" applyFont="1" applyBorder="1" applyAlignment="1">
      <alignment horizontal="left" vertical="center" indent="1"/>
    </xf>
    <xf numFmtId="0" fontId="4" fillId="0" borderId="1" xfId="1" applyFont="1" applyFill="1" applyBorder="1" applyAlignment="1">
      <alignment horizontal="left" vertical="center" indent="1"/>
    </xf>
    <xf numFmtId="0" fontId="4" fillId="0" borderId="0" xfId="1" applyFont="1" applyFill="1" applyBorder="1" applyAlignment="1">
      <alignment horizontal="left" vertical="center" indent="1"/>
    </xf>
    <xf numFmtId="0" fontId="7" fillId="0" borderId="1" xfId="1" applyFont="1" applyFill="1" applyBorder="1" applyAlignment="1">
      <alignment horizontal="left" vertical="center" indent="1"/>
    </xf>
    <xf numFmtId="0" fontId="7" fillId="0" borderId="1" xfId="1" applyFont="1" applyFill="1" applyBorder="1" applyAlignment="1">
      <alignment horizontal="left" vertical="center" wrapText="1" indent="1"/>
    </xf>
    <xf numFmtId="0" fontId="4" fillId="0" borderId="3" xfId="1" applyFont="1" applyFill="1" applyBorder="1" applyAlignment="1">
      <alignment vertical="center"/>
    </xf>
    <xf numFmtId="0" fontId="0" fillId="0" borderId="0" xfId="0" applyBorder="1" applyAlignment="1">
      <alignment horizontal="right" vertical="center"/>
    </xf>
    <xf numFmtId="0" fontId="0" fillId="0" borderId="0" xfId="0" applyAlignment="1">
      <alignment horizontal="right" vertical="center"/>
    </xf>
    <xf numFmtId="0" fontId="4" fillId="0" borderId="1" xfId="0" applyFont="1" applyBorder="1" applyAlignment="1">
      <alignment horizontal="center" vertical="center"/>
    </xf>
    <xf numFmtId="0" fontId="9" fillId="0" borderId="0" xfId="1" applyFont="1" applyFill="1" applyBorder="1" applyAlignment="1">
      <alignment horizontal="left" vertical="center" indent="1"/>
    </xf>
    <xf numFmtId="164" fontId="0" fillId="3" borderId="1" xfId="0" applyNumberFormat="1" applyFill="1" applyBorder="1" applyAlignment="1">
      <alignment vertical="center"/>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0" fillId="3" borderId="5" xfId="0" applyFill="1" applyBorder="1" applyAlignment="1">
      <alignment horizontal="center" vertical="center"/>
    </xf>
    <xf numFmtId="0" fontId="0" fillId="0" borderId="0" xfId="0" applyBorder="1" applyAlignment="1">
      <alignment horizontal="center" vertical="center"/>
    </xf>
    <xf numFmtId="0" fontId="10" fillId="0" borderId="0" xfId="0" applyFont="1" applyFill="1" applyBorder="1" applyAlignment="1">
      <alignment horizontal="left" vertical="center" indent="1"/>
    </xf>
    <xf numFmtId="38" fontId="10" fillId="0" borderId="1" xfId="0" applyNumberFormat="1" applyFont="1" applyFill="1" applyBorder="1" applyAlignment="1">
      <alignment vertical="center"/>
    </xf>
    <xf numFmtId="38" fontId="3" fillId="0" borderId="1" xfId="0" applyNumberFormat="1" applyFont="1" applyFill="1" applyBorder="1" applyAlignment="1">
      <alignment vertical="center"/>
    </xf>
    <xf numFmtId="38" fontId="0" fillId="0" borderId="1" xfId="0" applyNumberFormat="1" applyFill="1" applyBorder="1" applyAlignment="1">
      <alignment vertical="center"/>
    </xf>
    <xf numFmtId="0" fontId="3" fillId="0" borderId="0" xfId="0" applyFont="1" applyAlignment="1">
      <alignment horizontal="center" vertical="center"/>
    </xf>
    <xf numFmtId="3" fontId="0" fillId="0" borderId="0" xfId="0" applyNumberFormat="1" applyFill="1" applyBorder="1" applyAlignment="1">
      <alignment horizontal="left" vertical="center"/>
    </xf>
    <xf numFmtId="0" fontId="3" fillId="0" borderId="0" xfId="0" applyFont="1" applyBorder="1" applyAlignment="1">
      <alignment horizontal="center" vertical="center"/>
    </xf>
    <xf numFmtId="9" fontId="10" fillId="0" borderId="0" xfId="0" applyNumberFormat="1" applyFont="1" applyFill="1" applyBorder="1" applyAlignment="1">
      <alignment vertical="center"/>
    </xf>
    <xf numFmtId="164" fontId="7" fillId="4" borderId="1" xfId="0" applyNumberFormat="1" applyFont="1" applyFill="1" applyBorder="1" applyAlignment="1">
      <alignment horizontal="center" vertical="center"/>
    </xf>
    <xf numFmtId="164" fontId="3" fillId="4"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164" fontId="0" fillId="0" borderId="1" xfId="0" applyNumberFormat="1" applyBorder="1" applyAlignment="1">
      <alignment horizontal="center" vertical="center"/>
    </xf>
    <xf numFmtId="164" fontId="0" fillId="0" borderId="1" xfId="0" applyNumberFormat="1" applyBorder="1" applyAlignment="1">
      <alignment horizontal="righ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1" fillId="0" borderId="1" xfId="0" applyFont="1" applyBorder="1" applyAlignment="1">
      <alignment horizontal="center" vertical="center"/>
    </xf>
    <xf numFmtId="38" fontId="3" fillId="0" borderId="1" xfId="0" applyNumberFormat="1" applyFont="1" applyFill="1" applyBorder="1" applyAlignment="1">
      <alignment horizontal="right" vertical="center"/>
    </xf>
    <xf numFmtId="0" fontId="0" fillId="3" borderId="2" xfId="0" applyFill="1" applyBorder="1" applyAlignment="1">
      <alignment horizontal="center" vertical="center"/>
    </xf>
    <xf numFmtId="0" fontId="0" fillId="3" borderId="2" xfId="0" applyFill="1" applyBorder="1" applyAlignment="1">
      <alignment horizontal="right" vertical="center"/>
    </xf>
    <xf numFmtId="38" fontId="0" fillId="3" borderId="2" xfId="0" applyNumberFormat="1" applyFill="1" applyBorder="1" applyAlignment="1">
      <alignment vertical="center"/>
    </xf>
    <xf numFmtId="3" fontId="0" fillId="3" borderId="2" xfId="0" applyNumberFormat="1" applyFill="1" applyBorder="1" applyAlignment="1">
      <alignment vertical="center"/>
    </xf>
    <xf numFmtId="0" fontId="0" fillId="0" borderId="1" xfId="0" applyBorder="1" applyAlignment="1">
      <alignment horizontal="right" vertical="center"/>
    </xf>
    <xf numFmtId="164" fontId="7"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0" fontId="0" fillId="0" borderId="0" xfId="0" applyAlignment="1">
      <alignment horizontal="center" vertical="center"/>
    </xf>
    <xf numFmtId="0" fontId="3" fillId="0" borderId="0"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0" xfId="1" applyFont="1" applyBorder="1" applyAlignment="1">
      <alignment horizontal="left" vertical="center" wrapText="1" indent="1"/>
    </xf>
    <xf numFmtId="0" fontId="12" fillId="0" borderId="0" xfId="0" applyFont="1" applyFill="1" applyAlignment="1">
      <alignment horizontal="left" vertical="center" wrapText="1" indent="1"/>
    </xf>
    <xf numFmtId="0" fontId="1" fillId="0" borderId="0" xfId="0" applyFont="1" applyAlignment="1">
      <alignment horizontal="left" vertical="center" wrapText="1" indent="1"/>
    </xf>
    <xf numFmtId="0" fontId="1" fillId="0" borderId="1" xfId="1" applyFont="1" applyBorder="1" applyAlignment="1">
      <alignment horizontal="left" vertical="center" indent="1"/>
    </xf>
    <xf numFmtId="164" fontId="7" fillId="5" borderId="1" xfId="0" applyNumberFormat="1" applyFont="1" applyFill="1" applyBorder="1" applyAlignment="1">
      <alignment horizontal="center" vertical="center"/>
    </xf>
    <xf numFmtId="0" fontId="3" fillId="5" borderId="1" xfId="0" applyNumberFormat="1" applyFont="1" applyFill="1" applyBorder="1" applyAlignment="1">
      <alignment horizontal="center" vertical="center"/>
    </xf>
    <xf numFmtId="166" fontId="3" fillId="0" borderId="1" xfId="0" applyNumberFormat="1" applyFont="1" applyFill="1" applyBorder="1" applyAlignment="1">
      <alignment vertical="center"/>
    </xf>
    <xf numFmtId="3" fontId="4" fillId="0" borderId="1" xfId="0" applyNumberFormat="1" applyFont="1" applyFill="1" applyBorder="1" applyAlignment="1">
      <alignment vertical="center"/>
    </xf>
    <xf numFmtId="166" fontId="4" fillId="0" borderId="1" xfId="0" applyNumberFormat="1" applyFont="1" applyFill="1" applyBorder="1" applyAlignment="1">
      <alignment vertical="center"/>
    </xf>
    <xf numFmtId="38" fontId="3" fillId="0" borderId="0" xfId="0" applyNumberFormat="1" applyFont="1" applyFill="1" applyBorder="1" applyAlignment="1">
      <alignment horizontal="left" vertical="center" indent="1"/>
    </xf>
    <xf numFmtId="0" fontId="1" fillId="0" borderId="0" xfId="0" applyFont="1" applyAlignment="1">
      <alignment horizontal="center" vertical="center"/>
    </xf>
    <xf numFmtId="0" fontId="13" fillId="0" borderId="0" xfId="0" applyFont="1" applyAlignment="1">
      <alignment horizontal="center" vertical="center"/>
    </xf>
    <xf numFmtId="0" fontId="13" fillId="0" borderId="1" xfId="0" applyFont="1" applyBorder="1" applyAlignment="1">
      <alignment horizontal="center" vertical="center"/>
    </xf>
    <xf numFmtId="0" fontId="10" fillId="6" borderId="1" xfId="0" applyFont="1" applyFill="1" applyBorder="1" applyAlignment="1">
      <alignment horizontal="right" vertical="center"/>
    </xf>
    <xf numFmtId="0" fontId="3" fillId="6" borderId="1" xfId="0" applyFont="1" applyFill="1" applyBorder="1" applyAlignment="1">
      <alignment horizontal="right" vertical="center"/>
    </xf>
    <xf numFmtId="0" fontId="4" fillId="0" borderId="0" xfId="0" applyFont="1" applyAlignment="1">
      <alignment horizontal="left" vertical="center" wrapText="1" indent="1"/>
    </xf>
    <xf numFmtId="164" fontId="1" fillId="0" borderId="1" xfId="0" applyNumberFormat="1" applyFont="1" applyBorder="1" applyAlignment="1">
      <alignment horizontal="left" vertical="center"/>
    </xf>
    <xf numFmtId="0" fontId="3" fillId="0" borderId="0" xfId="0" applyFont="1" applyFill="1" applyAlignment="1">
      <alignment horizontal="left" vertical="center" indent="1"/>
    </xf>
    <xf numFmtId="3" fontId="0" fillId="7" borderId="0" xfId="0" applyNumberFormat="1" applyFill="1" applyBorder="1" applyAlignment="1">
      <alignment horizontal="left" vertical="center"/>
    </xf>
    <xf numFmtId="164" fontId="1" fillId="0" borderId="6" xfId="0" applyNumberFormat="1" applyFont="1" applyFill="1" applyBorder="1" applyAlignment="1">
      <alignment horizontal="left" vertical="center" indent="1"/>
    </xf>
    <xf numFmtId="164" fontId="1" fillId="2" borderId="0" xfId="0" applyNumberFormat="1" applyFont="1" applyFill="1" applyBorder="1" applyAlignment="1">
      <alignment horizontal="left" vertical="center"/>
    </xf>
    <xf numFmtId="0" fontId="1" fillId="0" borderId="0" xfId="0" applyFont="1" applyBorder="1" applyAlignment="1">
      <alignment horizontal="left" vertical="center" wrapText="1" indent="1"/>
    </xf>
    <xf numFmtId="0" fontId="0" fillId="0" borderId="0" xfId="0" applyBorder="1" applyAlignment="1">
      <alignment horizontal="left" vertical="center" wrapText="1" indent="1"/>
    </xf>
    <xf numFmtId="164" fontId="3" fillId="2" borderId="1" xfId="0" applyNumberFormat="1" applyFont="1" applyFill="1" applyBorder="1" applyAlignment="1">
      <alignment horizontal="left" vertical="center" wrapText="1" indent="1"/>
    </xf>
    <xf numFmtId="164" fontId="3" fillId="0" borderId="1" xfId="0" applyNumberFormat="1" applyFont="1" applyBorder="1" applyAlignment="1">
      <alignment horizontal="left" vertical="center" wrapText="1" indent="1"/>
    </xf>
    <xf numFmtId="0" fontId="1" fillId="0" borderId="1" xfId="0" applyFont="1" applyBorder="1" applyAlignment="1">
      <alignment horizontal="left" vertical="center" wrapText="1" indent="1"/>
    </xf>
    <xf numFmtId="0" fontId="3" fillId="0" borderId="1" xfId="0" applyFont="1" applyBorder="1" applyAlignment="1">
      <alignment horizontal="left" vertical="center" wrapText="1" indent="1"/>
    </xf>
    <xf numFmtId="0" fontId="1" fillId="3" borderId="5" xfId="0" applyFont="1" applyFill="1" applyBorder="1" applyAlignment="1">
      <alignment horizontal="left" vertical="center" wrapText="1" indent="1"/>
    </xf>
    <xf numFmtId="0" fontId="1" fillId="0" borderId="1" xfId="0" quotePrefix="1" applyFont="1" applyBorder="1" applyAlignment="1">
      <alignment horizontal="left" vertical="center" wrapText="1" indent="1"/>
    </xf>
    <xf numFmtId="0" fontId="3" fillId="0" borderId="1" xfId="0" applyFont="1" applyFill="1" applyBorder="1" applyAlignment="1">
      <alignment horizontal="left" vertical="center" wrapText="1" indent="1"/>
    </xf>
    <xf numFmtId="0" fontId="5" fillId="0" borderId="1" xfId="0" applyFont="1" applyBorder="1" applyAlignment="1">
      <alignment horizontal="left" vertical="center" wrapText="1" indent="1"/>
    </xf>
    <xf numFmtId="164" fontId="3" fillId="5" borderId="1" xfId="0" applyNumberFormat="1" applyFont="1" applyFill="1" applyBorder="1" applyAlignment="1">
      <alignment horizontal="left" vertical="center" wrapText="1" indent="1"/>
    </xf>
    <xf numFmtId="0" fontId="8" fillId="0" borderId="0" xfId="0" applyFont="1" applyAlignment="1">
      <alignment horizontal="left" vertical="center" wrapText="1" indent="1"/>
    </xf>
    <xf numFmtId="0" fontId="0" fillId="0" borderId="7" xfId="0" applyBorder="1" applyAlignment="1">
      <alignment horizontal="center" vertical="center"/>
    </xf>
    <xf numFmtId="38" fontId="0" fillId="0" borderId="0" xfId="0" applyNumberFormat="1" applyBorder="1" applyAlignment="1">
      <alignment vertical="center"/>
    </xf>
    <xf numFmtId="168" fontId="1" fillId="0" borderId="1" xfId="0" applyNumberFormat="1" applyFont="1" applyFill="1" applyBorder="1" applyAlignment="1">
      <alignment horizontal="right" vertical="center"/>
    </xf>
    <xf numFmtId="164" fontId="3" fillId="4" borderId="1" xfId="0" applyNumberFormat="1" applyFont="1" applyFill="1" applyBorder="1" applyAlignment="1">
      <alignment horizontal="left" vertical="center" wrapText="1" indent="1"/>
    </xf>
    <xf numFmtId="0" fontId="1" fillId="3" borderId="2" xfId="0" applyFont="1" applyFill="1" applyBorder="1" applyAlignment="1">
      <alignment horizontal="left" vertical="center" wrapText="1" indent="1"/>
    </xf>
    <xf numFmtId="0" fontId="1" fillId="0" borderId="1" xfId="1" applyFont="1" applyFill="1" applyBorder="1" applyAlignment="1">
      <alignment horizontal="left" vertical="center" indent="1"/>
    </xf>
    <xf numFmtId="164" fontId="1" fillId="4" borderId="0" xfId="0" applyNumberFormat="1" applyFont="1" applyFill="1" applyBorder="1" applyAlignment="1">
      <alignment horizontal="left" vertical="center" indent="1"/>
    </xf>
    <xf numFmtId="38" fontId="1" fillId="0" borderId="1" xfId="0" applyNumberFormat="1" applyFont="1" applyFill="1" applyBorder="1" applyAlignment="1">
      <alignment vertical="center"/>
    </xf>
    <xf numFmtId="0" fontId="10" fillId="6" borderId="1" xfId="0" applyFont="1" applyFill="1" applyBorder="1" applyAlignment="1">
      <alignment horizontal="right"/>
    </xf>
    <xf numFmtId="3" fontId="10" fillId="0" borderId="1" xfId="0" applyNumberFormat="1" applyFont="1" applyFill="1" applyBorder="1" applyAlignment="1">
      <alignment horizontal="right"/>
    </xf>
    <xf numFmtId="38" fontId="10" fillId="0" borderId="1" xfId="0" applyNumberFormat="1" applyFont="1" applyFill="1" applyBorder="1" applyAlignment="1">
      <alignment horizontal="right"/>
    </xf>
    <xf numFmtId="38" fontId="11" fillId="0" borderId="1" xfId="0" applyNumberFormat="1" applyFont="1" applyFill="1" applyBorder="1" applyAlignment="1">
      <alignment horizontal="right"/>
    </xf>
    <xf numFmtId="38" fontId="3"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1" fillId="3" borderId="5" xfId="0" applyFont="1" applyFill="1" applyBorder="1" applyAlignment="1">
      <alignment horizontal="right"/>
    </xf>
    <xf numFmtId="38" fontId="0" fillId="3" borderId="5" xfId="0" applyNumberFormat="1" applyFill="1" applyBorder="1" applyAlignment="1">
      <alignment horizontal="right"/>
    </xf>
    <xf numFmtId="0" fontId="0" fillId="3" borderId="5" xfId="0" applyFill="1" applyBorder="1" applyAlignment="1">
      <alignment horizontal="right"/>
    </xf>
    <xf numFmtId="0" fontId="3"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9" fontId="10" fillId="0" borderId="1" xfId="0" applyNumberFormat="1" applyFont="1" applyFill="1" applyBorder="1" applyAlignment="1">
      <alignment horizontal="right"/>
    </xf>
    <xf numFmtId="38" fontId="10" fillId="0" borderId="1" xfId="0" applyNumberFormat="1" applyFont="1" applyFill="1" applyBorder="1" applyAlignment="1">
      <alignment horizontal="right" vertical="center"/>
    </xf>
    <xf numFmtId="0" fontId="1" fillId="0" borderId="0" xfId="0" applyFont="1" applyAlignment="1">
      <alignment horizontal="left" vertical="center" wrapText="1" indent="1"/>
    </xf>
    <xf numFmtId="164" fontId="1" fillId="0" borderId="0" xfId="0" applyNumberFormat="1" applyFont="1" applyFill="1" applyBorder="1" applyAlignment="1">
      <alignment horizontal="left" vertical="center" indent="1"/>
    </xf>
    <xf numFmtId="0" fontId="10" fillId="0" borderId="1" xfId="0" applyFont="1" applyFill="1" applyBorder="1" applyAlignment="1">
      <alignment horizontal="right" vertical="center"/>
    </xf>
    <xf numFmtId="38" fontId="1" fillId="0" borderId="1" xfId="0" applyNumberFormat="1" applyFont="1" applyBorder="1" applyAlignment="1">
      <alignment vertical="center"/>
    </xf>
    <xf numFmtId="0" fontId="20" fillId="0" borderId="0" xfId="0" applyFont="1" applyAlignment="1">
      <alignment horizontal="left" vertical="center" wrapText="1" indent="1"/>
    </xf>
    <xf numFmtId="0" fontId="3" fillId="0" borderId="0" xfId="0" applyFont="1" applyBorder="1" applyAlignment="1">
      <alignment horizontal="left" vertical="center" wrapText="1" indent="2"/>
    </xf>
    <xf numFmtId="0" fontId="3" fillId="0" borderId="0" xfId="0" applyFont="1" applyBorder="1" applyAlignment="1">
      <alignment horizontal="left" vertical="center" indent="2"/>
    </xf>
    <xf numFmtId="0" fontId="21" fillId="0" borderId="0" xfId="2" applyFont="1" applyFill="1" applyBorder="1" applyAlignment="1">
      <alignment horizontal="left" vertical="center" wrapText="1" indent="1"/>
    </xf>
    <xf numFmtId="0" fontId="3" fillId="0" borderId="0" xfId="0" applyFont="1" applyBorder="1" applyAlignment="1">
      <alignment horizontal="left" vertical="center" indent="1"/>
    </xf>
    <xf numFmtId="0" fontId="20" fillId="0" borderId="0" xfId="2" applyFont="1" applyFill="1" applyBorder="1" applyAlignment="1">
      <alignment horizontal="left" vertical="center" wrapText="1" indent="1"/>
    </xf>
    <xf numFmtId="0" fontId="20" fillId="0" borderId="1" xfId="2" applyFont="1" applyFill="1" applyBorder="1" applyAlignment="1">
      <alignment horizontal="left" vertical="center" wrapText="1" indent="1"/>
    </xf>
    <xf numFmtId="0" fontId="21" fillId="0" borderId="0" xfId="2" applyFont="1" applyAlignment="1">
      <alignment horizontal="left" vertical="center" wrapText="1" indent="1"/>
    </xf>
    <xf numFmtId="0" fontId="21" fillId="0" borderId="0" xfId="0" applyFont="1" applyAlignment="1">
      <alignment horizontal="left" vertical="center" wrapText="1" indent="1"/>
    </xf>
    <xf numFmtId="0" fontId="22" fillId="0" borderId="1" xfId="3" applyFont="1" applyFill="1" applyBorder="1" applyAlignment="1" applyProtection="1">
      <alignment horizontal="left" vertical="center" wrapText="1" indent="1"/>
    </xf>
    <xf numFmtId="14" fontId="20" fillId="0" borderId="1" xfId="2" applyNumberFormat="1" applyFont="1" applyFill="1" applyBorder="1" applyAlignment="1">
      <alignment horizontal="left" vertical="center" wrapText="1" indent="1"/>
    </xf>
    <xf numFmtId="14" fontId="20" fillId="0" borderId="0" xfId="2" applyNumberFormat="1" applyFont="1" applyFill="1" applyBorder="1" applyAlignment="1">
      <alignment horizontal="left" vertical="center" wrapText="1" indent="1"/>
    </xf>
    <xf numFmtId="0" fontId="3" fillId="0" borderId="0" xfId="2" applyFont="1" applyFill="1" applyBorder="1" applyAlignment="1">
      <alignment horizontal="left" vertical="center" indent="1"/>
    </xf>
    <xf numFmtId="0" fontId="1" fillId="0" borderId="0" xfId="1"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4" fontId="1" fillId="0" borderId="0" xfId="0" applyNumberFormat="1" applyFont="1" applyFill="1" applyBorder="1" applyAlignment="1">
      <alignment horizontal="left" vertical="center"/>
    </xf>
    <xf numFmtId="0" fontId="1" fillId="7" borderId="0" xfId="0" applyFont="1" applyFill="1" applyBorder="1" applyAlignment="1">
      <alignment horizontal="left" vertical="center"/>
    </xf>
    <xf numFmtId="0" fontId="10" fillId="0" borderId="0" xfId="0" applyFont="1" applyFill="1" applyBorder="1" applyAlignment="1">
      <alignment horizontal="left" vertical="center"/>
    </xf>
    <xf numFmtId="164" fontId="1" fillId="4" borderId="0" xfId="0" applyNumberFormat="1" applyFont="1" applyFill="1" applyBorder="1" applyAlignment="1">
      <alignment horizontal="left" vertical="center"/>
    </xf>
    <xf numFmtId="0" fontId="3" fillId="0" borderId="0" xfId="0" applyFont="1" applyFill="1" applyAlignment="1">
      <alignment horizontal="left" vertical="center"/>
    </xf>
    <xf numFmtId="0" fontId="1" fillId="0" borderId="1" xfId="1" applyFont="1" applyFill="1" applyBorder="1" applyAlignment="1">
      <alignment horizontal="left" vertical="center" wrapText="1" indent="1"/>
    </xf>
    <xf numFmtId="0" fontId="3" fillId="0" borderId="0" xfId="2" applyFont="1" applyFill="1" applyBorder="1" applyAlignment="1">
      <alignment horizontal="left" vertical="center" indent="2"/>
    </xf>
    <xf numFmtId="38" fontId="3" fillId="0" borderId="1" xfId="0" applyNumberFormat="1" applyFont="1" applyFill="1" applyBorder="1" applyAlignment="1">
      <alignment horizontal="center" vertical="center"/>
    </xf>
    <xf numFmtId="38" fontId="10" fillId="0" borderId="1" xfId="0" applyNumberFormat="1" applyFont="1" applyFill="1" applyBorder="1" applyAlignment="1">
      <alignment horizontal="center" vertical="center"/>
    </xf>
    <xf numFmtId="38" fontId="0" fillId="0" borderId="1" xfId="0" applyNumberFormat="1" applyFill="1" applyBorder="1" applyAlignment="1">
      <alignment horizontal="center" vertical="center"/>
    </xf>
    <xf numFmtId="38" fontId="3" fillId="0" borderId="1" xfId="0" applyNumberFormat="1" applyFont="1" applyBorder="1" applyAlignment="1">
      <alignment horizontal="center" vertical="center"/>
    </xf>
    <xf numFmtId="0" fontId="16" fillId="0" borderId="1" xfId="2" applyFont="1" applyFill="1" applyBorder="1" applyAlignment="1">
      <alignment horizontal="left" vertical="center" wrapText="1" indent="1"/>
    </xf>
    <xf numFmtId="14" fontId="16" fillId="0" borderId="1" xfId="2" applyNumberFormat="1" applyFont="1" applyFill="1" applyBorder="1" applyAlignment="1">
      <alignment horizontal="left" vertical="center" wrapText="1" indent="1"/>
    </xf>
    <xf numFmtId="0" fontId="0" fillId="0" borderId="1" xfId="0" applyBorder="1" applyAlignment="1">
      <alignment horizontal="center" vertical="center"/>
    </xf>
    <xf numFmtId="0" fontId="1" fillId="0" borderId="1" xfId="0" applyFont="1" applyFill="1" applyBorder="1" applyAlignment="1">
      <alignment horizontal="left" vertical="center" wrapText="1" indent="1"/>
    </xf>
    <xf numFmtId="0" fontId="16" fillId="0" borderId="1" xfId="2" applyFont="1" applyFill="1" applyBorder="1" applyAlignment="1">
      <alignment horizontal="left" vertical="center" wrapText="1" indent="1"/>
    </xf>
    <xf numFmtId="0" fontId="1" fillId="0" borderId="1" xfId="4" applyFont="1" applyBorder="1" applyAlignment="1">
      <alignment horizontal="left" vertical="center" wrapText="1" indent="1"/>
    </xf>
    <xf numFmtId="0" fontId="1" fillId="0" borderId="0" xfId="0" applyFont="1" applyFill="1" applyBorder="1" applyAlignment="1">
      <alignment horizontal="left" vertical="center"/>
    </xf>
    <xf numFmtId="0" fontId="1" fillId="0" borderId="1" xfId="1" applyFont="1" applyBorder="1" applyAlignment="1">
      <alignment horizontal="left" vertical="center" wrapText="1" indent="1"/>
    </xf>
    <xf numFmtId="165" fontId="1" fillId="0" borderId="1" xfId="1" applyNumberFormat="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wrapText="1" indent="1"/>
    </xf>
    <xf numFmtId="0" fontId="1" fillId="0" borderId="1" xfId="1" applyFont="1" applyBorder="1" applyAlignment="1">
      <alignment horizontal="left" vertical="center" indent="1"/>
    </xf>
    <xf numFmtId="0" fontId="1" fillId="0" borderId="1" xfId="1" applyFont="1" applyFill="1" applyBorder="1" applyAlignment="1">
      <alignment horizontal="left" vertical="center" indent="1"/>
    </xf>
    <xf numFmtId="0" fontId="1" fillId="0" borderId="0" xfId="1" applyFont="1" applyFill="1" applyBorder="1" applyAlignment="1">
      <alignment horizontal="left" vertical="center" indent="1"/>
    </xf>
    <xf numFmtId="0" fontId="7" fillId="0" borderId="1" xfId="1" applyFont="1" applyFill="1" applyBorder="1" applyAlignment="1">
      <alignment horizontal="left" vertical="center" indent="1"/>
    </xf>
    <xf numFmtId="0" fontId="7" fillId="0" borderId="1" xfId="1" applyFont="1" applyFill="1" applyBorder="1" applyAlignment="1">
      <alignment horizontal="left" vertical="center" wrapText="1" indent="1"/>
    </xf>
    <xf numFmtId="0" fontId="9" fillId="0" borderId="0" xfId="1" applyFont="1" applyFill="1" applyBorder="1" applyAlignment="1">
      <alignment horizontal="left" vertical="center" indent="1"/>
    </xf>
    <xf numFmtId="0" fontId="3" fillId="0" borderId="0" xfId="1" applyFont="1" applyBorder="1" applyAlignment="1">
      <alignment horizontal="left" vertical="center" wrapText="1" indent="1"/>
    </xf>
    <xf numFmtId="0" fontId="1" fillId="0" borderId="0" xfId="1" applyFont="1" applyBorder="1" applyAlignment="1">
      <alignment horizontal="left" vertical="center" wrapText="1" indent="1"/>
    </xf>
    <xf numFmtId="165" fontId="1" fillId="0" borderId="1" xfId="1" applyNumberFormat="1" applyFont="1" applyBorder="1" applyAlignment="1">
      <alignment horizontal="left" vertical="center" wrapText="1" indent="1"/>
    </xf>
    <xf numFmtId="0" fontId="1" fillId="0" borderId="1" xfId="1" applyFont="1" applyBorder="1" applyAlignment="1">
      <alignment horizontal="left" vertical="center" wrapText="1" indent="1"/>
    </xf>
    <xf numFmtId="0" fontId="17" fillId="0" borderId="1" xfId="3" applyFill="1" applyBorder="1" applyAlignment="1" applyProtection="1">
      <alignment horizontal="left" vertical="center" wrapText="1" indent="1"/>
    </xf>
    <xf numFmtId="0" fontId="1" fillId="0" borderId="0" xfId="0" applyFont="1" applyAlignment="1">
      <alignment horizontal="left" vertical="center" wrapText="1" indent="1"/>
    </xf>
    <xf numFmtId="3" fontId="1" fillId="0" borderId="1" xfId="0" applyNumberFormat="1" applyFont="1" applyFill="1" applyBorder="1" applyAlignment="1">
      <alignment horizontal="right"/>
    </xf>
    <xf numFmtId="0" fontId="13" fillId="0" borderId="1" xfId="0" applyFont="1" applyBorder="1" applyAlignment="1">
      <alignment horizontal="center" vertical="center" wrapText="1"/>
    </xf>
    <xf numFmtId="0" fontId="1" fillId="0" borderId="1" xfId="0" applyFont="1" applyBorder="1" applyAlignment="1">
      <alignment horizontal="left" vertical="top" wrapText="1" indent="1"/>
    </xf>
    <xf numFmtId="0" fontId="13" fillId="0" borderId="1" xfId="0" applyFont="1" applyBorder="1" applyAlignment="1">
      <alignment horizontal="left" vertical="top"/>
    </xf>
    <xf numFmtId="0" fontId="13" fillId="0" borderId="1" xfId="0" applyFont="1" applyBorder="1" applyAlignment="1">
      <alignment horizontal="left" vertical="top" wrapText="1"/>
    </xf>
    <xf numFmtId="38" fontId="10" fillId="0" borderId="1" xfId="0" applyNumberFormat="1" applyFont="1" applyBorder="1" applyAlignment="1">
      <alignment horizontal="center" vertical="center"/>
    </xf>
    <xf numFmtId="10" fontId="0" fillId="0" borderId="0" xfId="5" applyNumberFormat="1" applyFont="1" applyAlignment="1">
      <alignment vertical="center"/>
    </xf>
    <xf numFmtId="0" fontId="1" fillId="0" borderId="0" xfId="1" applyFont="1" applyBorder="1" applyAlignment="1">
      <alignment vertical="center"/>
    </xf>
    <xf numFmtId="0" fontId="1" fillId="0" borderId="0" xfId="4" applyFont="1" applyAlignment="1">
      <alignment vertical="center"/>
    </xf>
    <xf numFmtId="0" fontId="5" fillId="0" borderId="0" xfId="4" applyFont="1" applyAlignment="1">
      <alignment vertical="center"/>
    </xf>
    <xf numFmtId="0" fontId="12" fillId="0" borderId="0" xfId="4" applyFont="1" applyFill="1" applyAlignment="1">
      <alignment horizontal="left" vertical="center" wrapText="1" indent="1"/>
    </xf>
    <xf numFmtId="0" fontId="1" fillId="8" borderId="0" xfId="4" applyFont="1" applyFill="1" applyBorder="1" applyAlignment="1">
      <alignment horizontal="left" vertical="center" indent="1"/>
    </xf>
    <xf numFmtId="0" fontId="1" fillId="0" borderId="5" xfId="1" applyFont="1" applyBorder="1" applyAlignment="1">
      <alignment horizontal="left" vertical="center" indent="1"/>
    </xf>
    <xf numFmtId="0" fontId="1" fillId="0" borderId="5" xfId="1" applyFont="1" applyBorder="1" applyAlignment="1">
      <alignment horizontal="left" vertical="center" wrapText="1" indent="1"/>
    </xf>
    <xf numFmtId="0" fontId="1" fillId="0" borderId="3" xfId="1" applyFont="1" applyFill="1" applyBorder="1" applyAlignment="1">
      <alignment vertical="center"/>
    </xf>
    <xf numFmtId="0" fontId="1" fillId="0" borderId="0" xfId="4" applyFont="1" applyAlignment="1">
      <alignment horizontal="left" vertical="center" wrapText="1" indent="1"/>
    </xf>
    <xf numFmtId="1" fontId="1" fillId="0" borderId="0" xfId="4" applyNumberFormat="1" applyFont="1" applyAlignment="1">
      <alignment vertical="center"/>
    </xf>
    <xf numFmtId="3" fontId="1" fillId="0" borderId="1" xfId="1" applyNumberFormat="1" applyFont="1" applyBorder="1" applyAlignment="1">
      <alignment horizontal="left" vertical="center" wrapText="1" indent="1"/>
    </xf>
    <xf numFmtId="0" fontId="1" fillId="0" borderId="1" xfId="4" applyFont="1" applyBorder="1" applyAlignment="1">
      <alignment horizontal="left" vertical="center" wrapText="1"/>
    </xf>
    <xf numFmtId="0" fontId="7" fillId="0" borderId="1" xfId="4" applyFont="1" applyBorder="1" applyAlignment="1">
      <alignment horizontal="left" vertical="center" wrapText="1"/>
    </xf>
    <xf numFmtId="164" fontId="1" fillId="0" borderId="4" xfId="0" applyNumberFormat="1" applyFont="1" applyBorder="1" applyAlignment="1">
      <alignment horizontal="center" vertical="center"/>
    </xf>
    <xf numFmtId="164" fontId="1" fillId="0" borderId="8" xfId="0" applyNumberFormat="1" applyFont="1" applyBorder="1" applyAlignment="1">
      <alignment horizontal="center" vertical="center"/>
    </xf>
  </cellXfs>
  <cellStyles count="7">
    <cellStyle name="Hyperlink" xfId="3" builtinId="8"/>
    <cellStyle name="Normal" xfId="0" builtinId="0"/>
    <cellStyle name="Normal 2" xfId="2"/>
    <cellStyle name="Normal 2 2" xfId="6"/>
    <cellStyle name="Normal 3" xfId="4"/>
    <cellStyle name="Normal_S-5 Bilateral Contracts" xfId="1"/>
    <cellStyle name="Percent" xfId="5" builtinId="5"/>
  </cellStyles>
  <dxfs count="0"/>
  <tableStyles count="0" defaultTableStyle="TableStyleMedium9" defaultPivotStyle="PivotStyleLight16"/>
  <colors>
    <mruColors>
      <color rgb="FF008000"/>
      <color rgb="FF09D139"/>
      <color rgb="FFCC9900"/>
      <color rgb="FFFFFF99"/>
      <color rgb="FFFFFF66"/>
      <color rgb="FFDDDDDD"/>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485775</xdr:colOff>
      <xdr:row>0</xdr:row>
      <xdr:rowOff>114300</xdr:rowOff>
    </xdr:from>
    <xdr:to>
      <xdr:col>3</xdr:col>
      <xdr:colOff>1585807</xdr:colOff>
      <xdr:row>5</xdr:row>
      <xdr:rowOff>142875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7010400" y="114300"/>
          <a:ext cx="1100032"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190499</xdr:colOff>
      <xdr:row>0</xdr:row>
      <xdr:rowOff>74083</xdr:rowOff>
    </xdr:from>
    <xdr:to>
      <xdr:col>4</xdr:col>
      <xdr:colOff>549698</xdr:colOff>
      <xdr:row>5</xdr:row>
      <xdr:rowOff>59266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6" y="74083"/>
          <a:ext cx="1100032" cy="9906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549700</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164668" y="105833"/>
          <a:ext cx="1100032" cy="990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2905125</xdr:colOff>
      <xdr:row>0</xdr:row>
      <xdr:rowOff>76200</xdr:rowOff>
    </xdr:from>
    <xdr:to>
      <xdr:col>1</xdr:col>
      <xdr:colOff>4005157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019675" y="76200"/>
          <a:ext cx="1100032" cy="990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2905125</xdr:colOff>
      <xdr:row>0</xdr:row>
      <xdr:rowOff>76200</xdr:rowOff>
    </xdr:from>
    <xdr:to>
      <xdr:col>1</xdr:col>
      <xdr:colOff>4005157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019675" y="76200"/>
          <a:ext cx="1100032" cy="9906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2905125</xdr:colOff>
      <xdr:row>0</xdr:row>
      <xdr:rowOff>76200</xdr:rowOff>
    </xdr:from>
    <xdr:to>
      <xdr:col>1</xdr:col>
      <xdr:colOff>4005157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019675" y="76200"/>
          <a:ext cx="1100032" cy="9906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2905125</xdr:colOff>
      <xdr:row>0</xdr:row>
      <xdr:rowOff>76200</xdr:rowOff>
    </xdr:from>
    <xdr:to>
      <xdr:col>1</xdr:col>
      <xdr:colOff>4005157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019675" y="76200"/>
          <a:ext cx="1100032" cy="9906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2905125</xdr:colOff>
      <xdr:row>0</xdr:row>
      <xdr:rowOff>76200</xdr:rowOff>
    </xdr:from>
    <xdr:to>
      <xdr:col>1</xdr:col>
      <xdr:colOff>4005157</xdr:colOff>
      <xdr:row>5</xdr:row>
      <xdr:rowOff>66675</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019675" y="76200"/>
          <a:ext cx="1100032" cy="9906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zhang\My%20Documents\CEC%20Related\IEPR%20FILING\2013\Supply\Pasadena_Docket%20%2313-IEP-1B%20Supply%20Forms%2004-26-2013%20Revised%2005-13-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 CRATs"/>
      <sheetName val="S-2 Energy Balance"/>
      <sheetName val="S-5 IPP"/>
      <sheetName val="S-5 BPA"/>
      <sheetName val="S-5 Hoover"/>
      <sheetName val="S-5 Palo Verde"/>
      <sheetName val="S-5 Magnolia"/>
      <sheetName val="S-5 Ormat Heber South"/>
      <sheetName val="S-5 Iberdrola HW"/>
      <sheetName val="S-5 MN Methane"/>
      <sheetName val="S-5 UPC Milford I"/>
      <sheetName val="S-5 Ameresco Chiquita"/>
      <sheetName val="S-5 Glendale LFG"/>
    </sheetNames>
    <sheetDataSet>
      <sheetData sheetId="0">
        <row r="5">
          <cell r="B5" t="str">
            <v>Pasadena Water and Power</v>
          </cell>
        </row>
      </sheetData>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lnayudu@cityofpasadena.net" TargetMode="External"/><Relationship Id="rId3" Type="http://schemas.openxmlformats.org/officeDocument/2006/relationships/hyperlink" Target="mailto:rzhang@cityofpasadena.net" TargetMode="External"/><Relationship Id="rId7" Type="http://schemas.openxmlformats.org/officeDocument/2006/relationships/hyperlink" Target="mailto:lnayudu@cityofpasadena.net" TargetMode="External"/><Relationship Id="rId2" Type="http://schemas.openxmlformats.org/officeDocument/2006/relationships/hyperlink" Target="mailto:rzhang@cityofpasadena.net" TargetMode="External"/><Relationship Id="rId1" Type="http://schemas.openxmlformats.org/officeDocument/2006/relationships/hyperlink" Target="mailto:rzhang@cityofpasadena.net" TargetMode="External"/><Relationship Id="rId6" Type="http://schemas.openxmlformats.org/officeDocument/2006/relationships/hyperlink" Target="mailto:lnayudu@cityofpasadena.net" TargetMode="External"/><Relationship Id="rId5" Type="http://schemas.openxmlformats.org/officeDocument/2006/relationships/hyperlink" Target="mailto:lnayudu@cityofpasadena.net" TargetMode="External"/><Relationship Id="rId10" Type="http://schemas.openxmlformats.org/officeDocument/2006/relationships/drawing" Target="../drawings/drawing1.xml"/><Relationship Id="rId4" Type="http://schemas.openxmlformats.org/officeDocument/2006/relationships/hyperlink" Target="mailto:rzhang@cityofpasadena.net"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sheetPr>
  <dimension ref="A1:G33"/>
  <sheetViews>
    <sheetView tabSelected="1" zoomScaleNormal="100" workbookViewId="0">
      <selection activeCell="B37" sqref="B37"/>
    </sheetView>
  </sheetViews>
  <sheetFormatPr defaultColWidth="9" defaultRowHeight="13.2" x14ac:dyDescent="0.3"/>
  <cols>
    <col min="1" max="1" width="38.3984375" style="120" customWidth="1"/>
    <col min="2" max="7" width="23.59765625" style="120" customWidth="1"/>
    <col min="8" max="16384" width="9" style="120"/>
  </cols>
  <sheetData>
    <row r="1" spans="1:7" ht="15.6" x14ac:dyDescent="0.3">
      <c r="A1" s="116" t="s">
        <v>191</v>
      </c>
    </row>
    <row r="2" spans="1:7" ht="15.6" x14ac:dyDescent="0.3">
      <c r="A2" s="116" t="s">
        <v>192</v>
      </c>
      <c r="B2" s="123"/>
    </row>
    <row r="3" spans="1:7" ht="15.6" x14ac:dyDescent="0.3">
      <c r="A3" s="124" t="s">
        <v>195</v>
      </c>
      <c r="B3" s="123"/>
    </row>
    <row r="4" spans="1:7" ht="15.6" x14ac:dyDescent="0.3">
      <c r="A4" s="142" t="s">
        <v>194</v>
      </c>
      <c r="B4" s="123"/>
    </row>
    <row r="5" spans="1:7" x14ac:dyDescent="0.3">
      <c r="A5" s="125"/>
      <c r="B5" s="123"/>
    </row>
    <row r="6" spans="1:7" x14ac:dyDescent="0.3">
      <c r="A6" s="123" t="s">
        <v>106</v>
      </c>
      <c r="B6" s="151" t="s">
        <v>210</v>
      </c>
    </row>
    <row r="7" spans="1:7" x14ac:dyDescent="0.3">
      <c r="A7" s="123" t="s">
        <v>212</v>
      </c>
      <c r="B7" s="151" t="s">
        <v>211</v>
      </c>
    </row>
    <row r="8" spans="1:7" x14ac:dyDescent="0.3">
      <c r="A8" s="123"/>
      <c r="B8" s="125"/>
    </row>
    <row r="9" spans="1:7" x14ac:dyDescent="0.3">
      <c r="A9" s="127"/>
      <c r="B9" s="127"/>
    </row>
    <row r="10" spans="1:7" s="128" customFormat="1" ht="26.4" x14ac:dyDescent="0.3">
      <c r="A10" s="123" t="s">
        <v>138</v>
      </c>
      <c r="B10" s="123" t="s">
        <v>115</v>
      </c>
      <c r="C10" s="128" t="s">
        <v>116</v>
      </c>
      <c r="D10" s="128" t="s">
        <v>117</v>
      </c>
      <c r="E10" s="128" t="s">
        <v>118</v>
      </c>
      <c r="F10" s="128" t="s">
        <v>119</v>
      </c>
      <c r="G10" s="128" t="s">
        <v>120</v>
      </c>
    </row>
    <row r="11" spans="1:7" x14ac:dyDescent="0.3">
      <c r="A11" s="125" t="s">
        <v>108</v>
      </c>
      <c r="B11" s="147" t="s">
        <v>213</v>
      </c>
      <c r="C11" s="151" t="s">
        <v>213</v>
      </c>
      <c r="D11" s="151" t="s">
        <v>213</v>
      </c>
      <c r="E11" s="151" t="s">
        <v>213</v>
      </c>
      <c r="F11" s="126"/>
      <c r="G11" s="126"/>
    </row>
    <row r="12" spans="1:7" x14ac:dyDescent="0.3">
      <c r="A12" s="125" t="s">
        <v>107</v>
      </c>
      <c r="B12" s="147" t="s">
        <v>214</v>
      </c>
      <c r="C12" s="151" t="s">
        <v>214</v>
      </c>
      <c r="D12" s="151" t="s">
        <v>214</v>
      </c>
      <c r="E12" s="151" t="s">
        <v>214</v>
      </c>
      <c r="F12" s="126"/>
      <c r="G12" s="126"/>
    </row>
    <row r="13" spans="1:7" x14ac:dyDescent="0.3">
      <c r="A13" s="125" t="s">
        <v>183</v>
      </c>
      <c r="B13" s="174" t="s">
        <v>215</v>
      </c>
      <c r="C13" s="174" t="s">
        <v>215</v>
      </c>
      <c r="D13" s="174" t="s">
        <v>215</v>
      </c>
      <c r="E13" s="174" t="s">
        <v>215</v>
      </c>
      <c r="F13" s="129"/>
      <c r="G13" s="129"/>
    </row>
    <row r="14" spans="1:7" x14ac:dyDescent="0.3">
      <c r="A14" s="125" t="s">
        <v>109</v>
      </c>
      <c r="B14" s="147" t="s">
        <v>216</v>
      </c>
      <c r="C14" s="151" t="s">
        <v>216</v>
      </c>
      <c r="D14" s="151" t="s">
        <v>216</v>
      </c>
      <c r="E14" s="151" t="s">
        <v>216</v>
      </c>
      <c r="F14" s="126"/>
      <c r="G14" s="126"/>
    </row>
    <row r="15" spans="1:7" x14ac:dyDescent="0.3">
      <c r="A15" s="125" t="s">
        <v>110</v>
      </c>
      <c r="B15" s="147" t="s">
        <v>217</v>
      </c>
      <c r="C15" s="151" t="s">
        <v>220</v>
      </c>
      <c r="D15" s="151" t="s">
        <v>221</v>
      </c>
      <c r="E15" s="151" t="s">
        <v>222</v>
      </c>
      <c r="F15" s="126"/>
      <c r="G15" s="126"/>
    </row>
    <row r="16" spans="1:7" x14ac:dyDescent="0.3">
      <c r="A16" s="125" t="s">
        <v>111</v>
      </c>
      <c r="B16" s="147" t="s">
        <v>218</v>
      </c>
      <c r="C16" s="151" t="s">
        <v>218</v>
      </c>
      <c r="D16" s="151" t="s">
        <v>218</v>
      </c>
      <c r="E16" s="151" t="s">
        <v>218</v>
      </c>
      <c r="F16" s="126"/>
      <c r="G16" s="126"/>
    </row>
    <row r="17" spans="1:7" x14ac:dyDescent="0.3">
      <c r="A17" s="125" t="s">
        <v>112</v>
      </c>
      <c r="B17" s="147" t="s">
        <v>219</v>
      </c>
      <c r="C17" s="151" t="s">
        <v>219</v>
      </c>
      <c r="D17" s="151" t="s">
        <v>219</v>
      </c>
      <c r="E17" s="151" t="s">
        <v>219</v>
      </c>
      <c r="F17" s="126"/>
      <c r="G17" s="126"/>
    </row>
    <row r="18" spans="1:7" x14ac:dyDescent="0.3">
      <c r="A18" s="125" t="s">
        <v>113</v>
      </c>
      <c r="B18" s="147" t="s">
        <v>178</v>
      </c>
      <c r="C18" s="151" t="s">
        <v>178</v>
      </c>
      <c r="D18" s="151" t="s">
        <v>178</v>
      </c>
      <c r="E18" s="151" t="s">
        <v>178</v>
      </c>
      <c r="F18" s="126"/>
      <c r="G18" s="126"/>
    </row>
    <row r="19" spans="1:7" x14ac:dyDescent="0.3">
      <c r="A19" s="125" t="s">
        <v>114</v>
      </c>
      <c r="B19" s="147">
        <v>91101</v>
      </c>
      <c r="C19" s="151">
        <v>91101</v>
      </c>
      <c r="D19" s="151">
        <v>91101</v>
      </c>
      <c r="E19" s="151">
        <v>91101</v>
      </c>
      <c r="F19" s="126"/>
      <c r="G19" s="126"/>
    </row>
    <row r="20" spans="1:7" x14ac:dyDescent="0.3">
      <c r="A20" s="125" t="s">
        <v>122</v>
      </c>
      <c r="B20" s="148"/>
      <c r="C20" s="148"/>
      <c r="D20" s="148"/>
      <c r="E20" s="148"/>
      <c r="F20" s="130"/>
      <c r="G20" s="130"/>
    </row>
    <row r="21" spans="1:7" x14ac:dyDescent="0.3">
      <c r="A21" s="125" t="s">
        <v>123</v>
      </c>
      <c r="B21" s="130"/>
      <c r="C21" s="130"/>
      <c r="D21" s="130"/>
      <c r="E21" s="130"/>
      <c r="F21" s="130"/>
      <c r="G21" s="130"/>
    </row>
    <row r="22" spans="1:7" x14ac:dyDescent="0.3">
      <c r="A22" s="125"/>
      <c r="B22" s="131"/>
      <c r="C22" s="131"/>
      <c r="D22" s="131"/>
      <c r="E22" s="131"/>
      <c r="F22" s="131"/>
      <c r="G22" s="131"/>
    </row>
    <row r="23" spans="1:7" ht="26.4" x14ac:dyDescent="0.3">
      <c r="A23" s="123" t="s">
        <v>121</v>
      </c>
      <c r="B23" s="125"/>
      <c r="C23" s="125"/>
      <c r="D23" s="125"/>
      <c r="E23" s="125"/>
      <c r="F23" s="125"/>
      <c r="G23" s="125"/>
    </row>
    <row r="24" spans="1:7" x14ac:dyDescent="0.3">
      <c r="A24" s="125" t="s">
        <v>108</v>
      </c>
      <c r="B24" s="126" t="s">
        <v>211</v>
      </c>
      <c r="C24" s="126" t="s">
        <v>211</v>
      </c>
      <c r="D24" s="126" t="s">
        <v>211</v>
      </c>
      <c r="E24" s="126" t="s">
        <v>211</v>
      </c>
      <c r="F24" s="126"/>
      <c r="G24" s="126"/>
    </row>
    <row r="25" spans="1:7" x14ac:dyDescent="0.3">
      <c r="A25" s="125" t="s">
        <v>107</v>
      </c>
      <c r="B25" s="126" t="s">
        <v>223</v>
      </c>
      <c r="C25" s="126" t="s">
        <v>223</v>
      </c>
      <c r="D25" s="126" t="s">
        <v>223</v>
      </c>
      <c r="E25" s="126" t="s">
        <v>223</v>
      </c>
      <c r="F25" s="126"/>
      <c r="G25" s="126"/>
    </row>
    <row r="26" spans="1:7" ht="26.4" x14ac:dyDescent="0.3">
      <c r="A26" s="125" t="s">
        <v>183</v>
      </c>
      <c r="B26" s="174" t="s">
        <v>224</v>
      </c>
      <c r="C26" s="174" t="s">
        <v>224</v>
      </c>
      <c r="D26" s="174" t="s">
        <v>224</v>
      </c>
      <c r="E26" s="174" t="s">
        <v>224</v>
      </c>
      <c r="F26" s="129"/>
      <c r="G26" s="129"/>
    </row>
    <row r="27" spans="1:7" x14ac:dyDescent="0.3">
      <c r="A27" s="125" t="s">
        <v>109</v>
      </c>
      <c r="B27" s="126" t="s">
        <v>225</v>
      </c>
      <c r="C27" s="126" t="s">
        <v>225</v>
      </c>
      <c r="D27" s="126" t="s">
        <v>225</v>
      </c>
      <c r="E27" s="126" t="s">
        <v>225</v>
      </c>
      <c r="F27" s="126"/>
      <c r="G27" s="126"/>
    </row>
    <row r="28" spans="1:7" x14ac:dyDescent="0.3">
      <c r="A28" s="125" t="s">
        <v>110</v>
      </c>
      <c r="B28" s="151" t="s">
        <v>217</v>
      </c>
      <c r="C28" s="151" t="s">
        <v>217</v>
      </c>
      <c r="D28" s="151" t="s">
        <v>217</v>
      </c>
      <c r="E28" s="151" t="s">
        <v>217</v>
      </c>
      <c r="F28" s="126"/>
      <c r="G28" s="126"/>
    </row>
    <row r="29" spans="1:7" x14ac:dyDescent="0.3">
      <c r="A29" s="125" t="s">
        <v>111</v>
      </c>
      <c r="B29" s="151" t="s">
        <v>218</v>
      </c>
      <c r="C29" s="151" t="s">
        <v>218</v>
      </c>
      <c r="D29" s="151" t="s">
        <v>218</v>
      </c>
      <c r="E29" s="151" t="s">
        <v>218</v>
      </c>
      <c r="F29" s="126"/>
      <c r="G29" s="126"/>
    </row>
    <row r="30" spans="1:7" x14ac:dyDescent="0.3">
      <c r="A30" s="125" t="s">
        <v>112</v>
      </c>
      <c r="B30" s="151" t="s">
        <v>219</v>
      </c>
      <c r="C30" s="151" t="s">
        <v>219</v>
      </c>
      <c r="D30" s="151" t="s">
        <v>219</v>
      </c>
      <c r="E30" s="151" t="s">
        <v>219</v>
      </c>
      <c r="F30" s="126"/>
      <c r="G30" s="126"/>
    </row>
    <row r="31" spans="1:7" x14ac:dyDescent="0.3">
      <c r="A31" s="125" t="s">
        <v>113</v>
      </c>
      <c r="B31" s="151" t="s">
        <v>178</v>
      </c>
      <c r="C31" s="151" t="s">
        <v>178</v>
      </c>
      <c r="D31" s="151" t="s">
        <v>178</v>
      </c>
      <c r="E31" s="151" t="s">
        <v>178</v>
      </c>
      <c r="F31" s="126"/>
      <c r="G31" s="126"/>
    </row>
    <row r="32" spans="1:7" x14ac:dyDescent="0.3">
      <c r="A32" s="125" t="s">
        <v>114</v>
      </c>
      <c r="B32" s="151">
        <v>91101</v>
      </c>
      <c r="C32" s="151">
        <v>91101</v>
      </c>
      <c r="D32" s="151">
        <v>91101</v>
      </c>
      <c r="E32" s="151">
        <v>91101</v>
      </c>
      <c r="F32" s="126"/>
      <c r="G32" s="126"/>
    </row>
    <row r="33" spans="1:2" x14ac:dyDescent="0.3">
      <c r="A33" s="125"/>
      <c r="B33" s="125"/>
    </row>
  </sheetData>
  <hyperlinks>
    <hyperlink ref="B13" r:id="rId1"/>
    <hyperlink ref="C13" r:id="rId2"/>
    <hyperlink ref="D13" r:id="rId3"/>
    <hyperlink ref="E13" r:id="rId4"/>
    <hyperlink ref="B26" r:id="rId5"/>
    <hyperlink ref="C26" r:id="rId6"/>
    <hyperlink ref="D26" r:id="rId7"/>
    <hyperlink ref="E26" r:id="rId8"/>
  </hyperlink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8.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348</v>
      </c>
      <c r="C7" s="184"/>
      <c r="D7" s="184"/>
    </row>
    <row r="8" spans="1:4" x14ac:dyDescent="0.3">
      <c r="A8" s="164" t="s">
        <v>64</v>
      </c>
      <c r="B8" s="164" t="s">
        <v>349</v>
      </c>
      <c r="C8" s="184"/>
      <c r="D8" s="184"/>
    </row>
    <row r="9" spans="1:4" x14ac:dyDescent="0.3">
      <c r="A9" s="188"/>
      <c r="B9" s="189"/>
      <c r="C9" s="184"/>
      <c r="D9" s="184"/>
    </row>
    <row r="10" spans="1:4" x14ac:dyDescent="0.3">
      <c r="A10" s="164" t="s">
        <v>11</v>
      </c>
      <c r="B10" s="172">
        <v>37865</v>
      </c>
      <c r="C10" s="184"/>
      <c r="D10" s="184"/>
    </row>
    <row r="11" spans="1:4" x14ac:dyDescent="0.3">
      <c r="A11" s="164" t="s">
        <v>12</v>
      </c>
      <c r="B11" s="172">
        <v>46997</v>
      </c>
      <c r="C11" s="184"/>
      <c r="D11" s="184"/>
    </row>
    <row r="12" spans="1:4" x14ac:dyDescent="0.3">
      <c r="A12" s="165" t="s">
        <v>290</v>
      </c>
      <c r="B12" s="172" t="s">
        <v>350</v>
      </c>
      <c r="C12" s="184"/>
      <c r="D12" s="184"/>
    </row>
    <row r="13" spans="1:4" x14ac:dyDescent="0.3">
      <c r="A13" s="165" t="s">
        <v>20</v>
      </c>
      <c r="B13" s="164" t="s">
        <v>210</v>
      </c>
      <c r="C13" s="184"/>
      <c r="D13" s="184"/>
    </row>
    <row r="14" spans="1:4" x14ac:dyDescent="0.3">
      <c r="A14" s="164" t="s">
        <v>18</v>
      </c>
      <c r="B14" s="164" t="s">
        <v>4</v>
      </c>
      <c r="C14" s="184"/>
      <c r="D14" s="184"/>
    </row>
    <row r="15" spans="1:4" x14ac:dyDescent="0.3">
      <c r="A15" s="165" t="s">
        <v>134</v>
      </c>
      <c r="B15" s="165" t="s">
        <v>351</v>
      </c>
      <c r="C15" s="184"/>
      <c r="D15" s="184"/>
    </row>
    <row r="16" spans="1:4" x14ac:dyDescent="0.3">
      <c r="A16" s="166"/>
      <c r="B16" s="173"/>
      <c r="C16" s="184"/>
      <c r="D16" s="184"/>
    </row>
    <row r="17" spans="1:4" x14ac:dyDescent="0.3">
      <c r="A17" s="165" t="s">
        <v>133</v>
      </c>
      <c r="B17" s="173" t="s">
        <v>352</v>
      </c>
      <c r="C17" s="184"/>
      <c r="D17" s="184"/>
    </row>
    <row r="18" spans="1:4" ht="15.75" customHeight="1" x14ac:dyDescent="0.3">
      <c r="A18" s="190"/>
      <c r="B18" s="173"/>
      <c r="C18" s="184"/>
      <c r="D18" s="184"/>
    </row>
    <row r="19" spans="1:4" x14ac:dyDescent="0.3">
      <c r="A19" s="164" t="s">
        <v>135</v>
      </c>
      <c r="B19" s="173" t="s">
        <v>336</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65" t="s">
        <v>353</v>
      </c>
      <c r="C22" s="184"/>
      <c r="D22" s="184"/>
    </row>
    <row r="23" spans="1:4" x14ac:dyDescent="0.3">
      <c r="A23" s="164" t="s">
        <v>300</v>
      </c>
      <c r="B23" s="173" t="s">
        <v>354</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t="s">
        <v>355</v>
      </c>
      <c r="C27" s="184"/>
      <c r="D27" s="184"/>
    </row>
    <row r="28" spans="1:4" x14ac:dyDescent="0.3">
      <c r="A28" s="165" t="s">
        <v>76</v>
      </c>
      <c r="B28" s="165" t="s">
        <v>302</v>
      </c>
      <c r="C28" s="184"/>
      <c r="D28" s="184"/>
    </row>
    <row r="29" spans="1:4" x14ac:dyDescent="0.3">
      <c r="A29" s="167" t="s">
        <v>19</v>
      </c>
      <c r="B29" s="165" t="s">
        <v>208</v>
      </c>
      <c r="C29" s="184"/>
      <c r="D29" s="184"/>
    </row>
    <row r="30" spans="1:4" ht="202.8" x14ac:dyDescent="0.3">
      <c r="A30" s="168" t="s">
        <v>15</v>
      </c>
      <c r="B30" s="173" t="s">
        <v>356</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7.398437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357</v>
      </c>
      <c r="C7" s="184"/>
      <c r="D7" s="184"/>
    </row>
    <row r="8" spans="1:4" x14ac:dyDescent="0.3">
      <c r="A8" s="164" t="s">
        <v>64</v>
      </c>
      <c r="B8" s="164" t="s">
        <v>358</v>
      </c>
      <c r="C8" s="184"/>
      <c r="D8" s="184"/>
    </row>
    <row r="9" spans="1:4" x14ac:dyDescent="0.3">
      <c r="A9" s="188"/>
      <c r="B9" s="189"/>
      <c r="C9" s="184"/>
      <c r="D9" s="184"/>
    </row>
    <row r="10" spans="1:4" x14ac:dyDescent="0.3">
      <c r="A10" s="164" t="s">
        <v>11</v>
      </c>
      <c r="B10" s="172">
        <v>39083</v>
      </c>
      <c r="C10" s="184"/>
      <c r="D10" s="184"/>
    </row>
    <row r="11" spans="1:4" x14ac:dyDescent="0.3">
      <c r="A11" s="164" t="s">
        <v>12</v>
      </c>
      <c r="B11" s="172">
        <v>42735</v>
      </c>
      <c r="C11" s="184"/>
      <c r="D11" s="184"/>
    </row>
    <row r="12" spans="1:4" x14ac:dyDescent="0.3">
      <c r="A12" s="165" t="s">
        <v>290</v>
      </c>
      <c r="B12" s="172" t="s">
        <v>359</v>
      </c>
      <c r="C12" s="184"/>
      <c r="D12" s="184"/>
    </row>
    <row r="13" spans="1:4" x14ac:dyDescent="0.3">
      <c r="A13" s="165" t="s">
        <v>20</v>
      </c>
      <c r="B13" s="164" t="s">
        <v>210</v>
      </c>
      <c r="C13" s="184"/>
      <c r="D13" s="184"/>
    </row>
    <row r="14" spans="1:4" x14ac:dyDescent="0.3">
      <c r="A14" s="164" t="s">
        <v>18</v>
      </c>
      <c r="B14" s="164" t="s">
        <v>245</v>
      </c>
      <c r="C14" s="184"/>
      <c r="D14" s="184"/>
    </row>
    <row r="15" spans="1:4" x14ac:dyDescent="0.3">
      <c r="A15" s="165" t="s">
        <v>134</v>
      </c>
      <c r="B15" s="165" t="s">
        <v>343</v>
      </c>
      <c r="C15" s="184"/>
      <c r="D15" s="184"/>
    </row>
    <row r="16" spans="1:4" x14ac:dyDescent="0.3">
      <c r="A16" s="166"/>
      <c r="B16" s="173"/>
      <c r="C16" s="184"/>
      <c r="D16" s="184"/>
    </row>
    <row r="17" spans="1:4" x14ac:dyDescent="0.3">
      <c r="A17" s="165" t="s">
        <v>133</v>
      </c>
      <c r="B17" s="173" t="s">
        <v>360</v>
      </c>
      <c r="C17" s="184"/>
      <c r="D17" s="184"/>
    </row>
    <row r="18" spans="1:4" ht="15.75" customHeight="1" x14ac:dyDescent="0.3">
      <c r="A18" s="190"/>
      <c r="B18" s="173"/>
      <c r="C18" s="184"/>
      <c r="D18" s="184"/>
    </row>
    <row r="19" spans="1:4" x14ac:dyDescent="0.3">
      <c r="A19" s="164" t="s">
        <v>135</v>
      </c>
      <c r="B19" s="173" t="s">
        <v>336</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73" t="s">
        <v>361</v>
      </c>
      <c r="C22" s="184"/>
      <c r="D22" s="184"/>
    </row>
    <row r="23" spans="1:4" x14ac:dyDescent="0.3">
      <c r="A23" s="164" t="s">
        <v>300</v>
      </c>
      <c r="B23" s="173" t="s">
        <v>362</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t="s">
        <v>208</v>
      </c>
      <c r="C27" s="184"/>
      <c r="D27" s="184"/>
    </row>
    <row r="28" spans="1:4" x14ac:dyDescent="0.3">
      <c r="A28" s="165" t="s">
        <v>76</v>
      </c>
      <c r="B28" s="165" t="s">
        <v>302</v>
      </c>
      <c r="C28" s="184"/>
      <c r="D28" s="184"/>
    </row>
    <row r="29" spans="1:4" x14ac:dyDescent="0.3">
      <c r="A29" s="167" t="s">
        <v>19</v>
      </c>
      <c r="B29" s="165" t="s">
        <v>208</v>
      </c>
      <c r="C29" s="184"/>
      <c r="D29" s="184"/>
    </row>
    <row r="30" spans="1:4" ht="156" x14ac:dyDescent="0.3">
      <c r="A30" s="168" t="s">
        <v>15</v>
      </c>
      <c r="B30" s="194" t="s">
        <v>363</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52" t="s">
        <v>364</v>
      </c>
      <c r="C7" s="184"/>
      <c r="D7" s="184"/>
    </row>
    <row r="8" spans="1:4" x14ac:dyDescent="0.3">
      <c r="A8" s="164" t="s">
        <v>64</v>
      </c>
      <c r="B8" s="173" t="s">
        <v>365</v>
      </c>
      <c r="C8" s="184"/>
      <c r="D8" s="184"/>
    </row>
    <row r="9" spans="1:4" x14ac:dyDescent="0.3">
      <c r="A9" s="188"/>
      <c r="B9" s="189"/>
      <c r="C9" s="184"/>
      <c r="D9" s="184"/>
    </row>
    <row r="10" spans="1:4" x14ac:dyDescent="0.3">
      <c r="A10" s="164" t="s">
        <v>11</v>
      </c>
      <c r="B10" s="172">
        <v>40133</v>
      </c>
      <c r="C10" s="184"/>
      <c r="D10" s="184"/>
    </row>
    <row r="11" spans="1:4" x14ac:dyDescent="0.3">
      <c r="A11" s="164" t="s">
        <v>12</v>
      </c>
      <c r="B11" s="172">
        <v>47437</v>
      </c>
      <c r="C11" s="184"/>
      <c r="D11" s="184"/>
    </row>
    <row r="12" spans="1:4" x14ac:dyDescent="0.3">
      <c r="A12" s="165" t="s">
        <v>290</v>
      </c>
      <c r="B12" s="173" t="s">
        <v>209</v>
      </c>
      <c r="C12" s="184"/>
      <c r="D12" s="184"/>
    </row>
    <row r="13" spans="1:4" x14ac:dyDescent="0.3">
      <c r="A13" s="165" t="s">
        <v>20</v>
      </c>
      <c r="B13" s="164" t="s">
        <v>210</v>
      </c>
      <c r="C13" s="184"/>
      <c r="D13" s="184"/>
    </row>
    <row r="14" spans="1:4" x14ac:dyDescent="0.3">
      <c r="A14" s="164" t="s">
        <v>18</v>
      </c>
      <c r="B14" s="173" t="s">
        <v>4</v>
      </c>
      <c r="C14" s="184"/>
      <c r="D14" s="184"/>
    </row>
    <row r="15" spans="1:4" x14ac:dyDescent="0.3">
      <c r="A15" s="165" t="s">
        <v>134</v>
      </c>
      <c r="B15" s="173" t="s">
        <v>366</v>
      </c>
      <c r="C15" s="184"/>
      <c r="D15" s="184"/>
    </row>
    <row r="16" spans="1:4" x14ac:dyDescent="0.3">
      <c r="A16" s="166"/>
      <c r="B16" s="173"/>
      <c r="C16" s="184"/>
      <c r="D16" s="184"/>
    </row>
    <row r="17" spans="1:4" x14ac:dyDescent="0.3">
      <c r="A17" s="165" t="s">
        <v>133</v>
      </c>
      <c r="B17" s="173" t="s">
        <v>367</v>
      </c>
      <c r="C17" s="184"/>
      <c r="D17" s="184"/>
    </row>
    <row r="18" spans="1:4" ht="15.75" customHeight="1" x14ac:dyDescent="0.3">
      <c r="A18" s="190"/>
      <c r="B18" s="173"/>
      <c r="C18" s="184"/>
      <c r="D18" s="184"/>
    </row>
    <row r="19" spans="1:4" ht="31.2" x14ac:dyDescent="0.3">
      <c r="A19" s="164" t="s">
        <v>135</v>
      </c>
      <c r="B19" s="173" t="s">
        <v>368</v>
      </c>
      <c r="C19" s="184"/>
      <c r="D19" s="184"/>
    </row>
    <row r="20" spans="1:4" x14ac:dyDescent="0.3">
      <c r="A20" s="165" t="s">
        <v>56</v>
      </c>
      <c r="B20" s="165" t="s">
        <v>317</v>
      </c>
      <c r="C20" s="184"/>
      <c r="D20" s="184"/>
    </row>
    <row r="21" spans="1:4" x14ac:dyDescent="0.3">
      <c r="A21" s="165" t="s">
        <v>13</v>
      </c>
      <c r="B21" s="173" t="s">
        <v>207</v>
      </c>
      <c r="C21" s="184"/>
      <c r="D21" s="184"/>
    </row>
    <row r="22" spans="1:4" x14ac:dyDescent="0.3">
      <c r="A22" s="164" t="s">
        <v>136</v>
      </c>
      <c r="B22" s="173"/>
      <c r="C22" s="184"/>
      <c r="D22" s="184"/>
    </row>
    <row r="23" spans="1:4" x14ac:dyDescent="0.3">
      <c r="A23" s="164" t="s">
        <v>300</v>
      </c>
      <c r="B23" s="173" t="s">
        <v>369</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73"/>
      <c r="C26" s="184"/>
      <c r="D26" s="184"/>
    </row>
    <row r="27" spans="1:4" x14ac:dyDescent="0.3">
      <c r="A27" s="165" t="s">
        <v>132</v>
      </c>
      <c r="B27" s="173" t="s">
        <v>207</v>
      </c>
      <c r="C27" s="184"/>
      <c r="D27" s="184"/>
    </row>
    <row r="28" spans="1:4" x14ac:dyDescent="0.3">
      <c r="A28" s="165" t="s">
        <v>76</v>
      </c>
      <c r="B28" s="173"/>
      <c r="C28" s="184"/>
      <c r="D28" s="184"/>
    </row>
    <row r="29" spans="1:4" x14ac:dyDescent="0.3">
      <c r="A29" s="167" t="s">
        <v>19</v>
      </c>
      <c r="B29" s="173"/>
      <c r="C29" s="184"/>
      <c r="D29" s="184"/>
    </row>
    <row r="30" spans="1:4" ht="82.8" x14ac:dyDescent="0.3">
      <c r="A30" s="168" t="s">
        <v>15</v>
      </c>
      <c r="B30" s="195" t="s">
        <v>370</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371</v>
      </c>
      <c r="C7" s="184"/>
      <c r="D7" s="184"/>
    </row>
    <row r="8" spans="1:4" x14ac:dyDescent="0.3">
      <c r="A8" s="164" t="s">
        <v>64</v>
      </c>
      <c r="B8" s="173" t="s">
        <v>372</v>
      </c>
      <c r="C8" s="184"/>
      <c r="D8" s="184"/>
    </row>
    <row r="9" spans="1:4" x14ac:dyDescent="0.3">
      <c r="A9" s="188"/>
      <c r="B9" s="189"/>
      <c r="C9" s="184"/>
      <c r="D9" s="184"/>
    </row>
    <row r="10" spans="1:4" x14ac:dyDescent="0.3">
      <c r="A10" s="164" t="s">
        <v>11</v>
      </c>
      <c r="B10" s="172">
        <v>40505</v>
      </c>
      <c r="C10" s="184"/>
      <c r="D10" s="184"/>
    </row>
    <row r="11" spans="1:4" x14ac:dyDescent="0.3">
      <c r="A11" s="164" t="s">
        <v>12</v>
      </c>
      <c r="B11" s="172">
        <v>47809</v>
      </c>
      <c r="C11" s="184"/>
      <c r="D11" s="184"/>
    </row>
    <row r="12" spans="1:4" x14ac:dyDescent="0.3">
      <c r="A12" s="165" t="s">
        <v>290</v>
      </c>
      <c r="B12" s="173" t="s">
        <v>373</v>
      </c>
      <c r="C12" s="184"/>
      <c r="D12" s="184"/>
    </row>
    <row r="13" spans="1:4" x14ac:dyDescent="0.3">
      <c r="A13" s="165" t="s">
        <v>20</v>
      </c>
      <c r="B13" s="164" t="s">
        <v>210</v>
      </c>
      <c r="C13" s="184"/>
      <c r="D13" s="184"/>
    </row>
    <row r="14" spans="1:4" x14ac:dyDescent="0.3">
      <c r="A14" s="164" t="s">
        <v>18</v>
      </c>
      <c r="B14" s="173" t="s">
        <v>245</v>
      </c>
      <c r="C14" s="184"/>
      <c r="D14" s="184"/>
    </row>
    <row r="15" spans="1:4" x14ac:dyDescent="0.3">
      <c r="A15" s="165" t="s">
        <v>134</v>
      </c>
      <c r="B15" s="173" t="s">
        <v>343</v>
      </c>
      <c r="C15" s="184"/>
      <c r="D15" s="184"/>
    </row>
    <row r="16" spans="1:4" x14ac:dyDescent="0.3">
      <c r="A16" s="166"/>
      <c r="B16" s="173"/>
      <c r="C16" s="184"/>
      <c r="D16" s="184"/>
    </row>
    <row r="17" spans="1:4" ht="31.2" x14ac:dyDescent="0.3">
      <c r="A17" s="165" t="s">
        <v>133</v>
      </c>
      <c r="B17" s="173" t="s">
        <v>374</v>
      </c>
      <c r="C17" s="184"/>
      <c r="D17" s="184"/>
    </row>
    <row r="18" spans="1:4" ht="15.75" customHeight="1" x14ac:dyDescent="0.3">
      <c r="A18" s="190"/>
      <c r="B18" s="173"/>
      <c r="C18" s="184"/>
      <c r="D18" s="184"/>
    </row>
    <row r="19" spans="1:4" ht="31.2" x14ac:dyDescent="0.3">
      <c r="A19" s="164" t="s">
        <v>135</v>
      </c>
      <c r="B19" s="173" t="s">
        <v>375</v>
      </c>
      <c r="C19" s="184"/>
      <c r="D19" s="184"/>
    </row>
    <row r="20" spans="1:4" x14ac:dyDescent="0.3">
      <c r="A20" s="165" t="s">
        <v>56</v>
      </c>
      <c r="B20" s="165" t="s">
        <v>317</v>
      </c>
      <c r="C20" s="184"/>
      <c r="D20" s="184"/>
    </row>
    <row r="21" spans="1:4" x14ac:dyDescent="0.3">
      <c r="A21" s="165" t="s">
        <v>13</v>
      </c>
      <c r="B21" s="173" t="s">
        <v>207</v>
      </c>
      <c r="C21" s="184"/>
      <c r="D21" s="184"/>
    </row>
    <row r="22" spans="1:4" x14ac:dyDescent="0.3">
      <c r="A22" s="164" t="s">
        <v>136</v>
      </c>
      <c r="B22" s="173" t="s">
        <v>361</v>
      </c>
      <c r="C22" s="184"/>
      <c r="D22" s="184"/>
    </row>
    <row r="23" spans="1:4" x14ac:dyDescent="0.3">
      <c r="A23" s="164" t="s">
        <v>300</v>
      </c>
      <c r="B23" s="173" t="s">
        <v>376</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73" t="s">
        <v>207</v>
      </c>
      <c r="C26" s="184"/>
      <c r="D26" s="184"/>
    </row>
    <row r="27" spans="1:4" x14ac:dyDescent="0.3">
      <c r="A27" s="165" t="s">
        <v>132</v>
      </c>
      <c r="B27" s="173" t="s">
        <v>208</v>
      </c>
      <c r="C27" s="184"/>
      <c r="D27" s="184"/>
    </row>
    <row r="28" spans="1:4" x14ac:dyDescent="0.3">
      <c r="A28" s="165" t="s">
        <v>76</v>
      </c>
      <c r="B28" s="165" t="s">
        <v>302</v>
      </c>
      <c r="C28" s="184"/>
      <c r="D28" s="184"/>
    </row>
    <row r="29" spans="1:4" x14ac:dyDescent="0.3">
      <c r="A29" s="167" t="s">
        <v>19</v>
      </c>
      <c r="B29" s="173"/>
      <c r="C29" s="184"/>
      <c r="D29" s="184"/>
    </row>
    <row r="30" spans="1:4" ht="110.4" x14ac:dyDescent="0.3">
      <c r="A30" s="168" t="s">
        <v>15</v>
      </c>
      <c r="B30" s="195" t="s">
        <v>377</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tint="0.79998168889431442"/>
  </sheetPr>
  <dimension ref="A1:D70"/>
  <sheetViews>
    <sheetView showGridLines="0" zoomScale="140" zoomScaleNormal="140" workbookViewId="0">
      <selection activeCell="C38" sqref="C38"/>
    </sheetView>
  </sheetViews>
  <sheetFormatPr defaultColWidth="9" defaultRowHeight="15.6" x14ac:dyDescent="0.3"/>
  <cols>
    <col min="1" max="1" width="27.69921875" style="12" customWidth="1"/>
    <col min="2" max="2" width="54.59765625" style="63" customWidth="1"/>
    <col min="3" max="4" width="8.5" style="13" bestFit="1" customWidth="1"/>
    <col min="5" max="110" width="7.09765625" style="12" customWidth="1"/>
    <col min="111" max="16384" width="9" style="12"/>
  </cols>
  <sheetData>
    <row r="1" spans="1:4" x14ac:dyDescent="0.3">
      <c r="A1" s="116" t="s">
        <v>191</v>
      </c>
      <c r="B1" s="116"/>
    </row>
    <row r="2" spans="1:4" x14ac:dyDescent="0.3">
      <c r="A2" s="116" t="s">
        <v>192</v>
      </c>
      <c r="B2" s="116"/>
    </row>
    <row r="3" spans="1:4" s="10" customFormat="1" ht="15.75" customHeight="1" x14ac:dyDescent="0.3">
      <c r="A3" s="124" t="s">
        <v>195</v>
      </c>
      <c r="B3" s="59"/>
      <c r="C3" s="12"/>
      <c r="D3" s="12"/>
    </row>
    <row r="4" spans="1:4" s="10" customFormat="1" ht="15.75" customHeight="1" x14ac:dyDescent="0.3">
      <c r="A4" s="132" t="s">
        <v>389</v>
      </c>
      <c r="B4" s="59"/>
      <c r="C4" s="12"/>
      <c r="D4" s="12"/>
    </row>
    <row r="5" spans="1:4" s="10" customFormat="1" ht="15.75" customHeight="1" x14ac:dyDescent="0.3">
      <c r="A5" s="11"/>
      <c r="B5" s="61"/>
      <c r="C5" s="12"/>
      <c r="D5" s="12"/>
    </row>
    <row r="6" spans="1:4" x14ac:dyDescent="0.3">
      <c r="A6" s="133" t="str">
        <f>'Admin Info'!B6</f>
        <v>Pasadena Water and Power</v>
      </c>
      <c r="B6" s="62"/>
      <c r="C6" s="12"/>
      <c r="D6" s="12"/>
    </row>
    <row r="7" spans="1:4" x14ac:dyDescent="0.3">
      <c r="B7" s="153"/>
      <c r="C7" s="12"/>
      <c r="D7" s="12"/>
    </row>
    <row r="8" spans="1:4" ht="16.2" x14ac:dyDescent="0.3">
      <c r="A8" s="28"/>
      <c r="B8" s="62"/>
      <c r="C8" s="12"/>
      <c r="D8" s="12"/>
    </row>
    <row r="9" spans="1:4" x14ac:dyDescent="0.3">
      <c r="A9" s="64" t="s">
        <v>126</v>
      </c>
      <c r="B9" s="154" t="s">
        <v>378</v>
      </c>
      <c r="C9" s="12"/>
      <c r="D9" s="12"/>
    </row>
    <row r="10" spans="1:4" x14ac:dyDescent="0.3">
      <c r="A10" s="19" t="s">
        <v>64</v>
      </c>
      <c r="B10" s="154" t="s">
        <v>380</v>
      </c>
      <c r="C10" s="12"/>
      <c r="D10" s="12"/>
    </row>
    <row r="11" spans="1:4" x14ac:dyDescent="0.3">
      <c r="A11" s="19" t="s">
        <v>11</v>
      </c>
      <c r="B11" s="155">
        <v>41983</v>
      </c>
      <c r="C11" s="12"/>
      <c r="D11" s="12"/>
    </row>
    <row r="12" spans="1:4" x14ac:dyDescent="0.3">
      <c r="A12" s="19" t="s">
        <v>12</v>
      </c>
      <c r="B12" s="155">
        <v>49287</v>
      </c>
      <c r="C12" s="12"/>
      <c r="D12" s="12"/>
    </row>
    <row r="13" spans="1:4" ht="31.2" x14ac:dyDescent="0.3">
      <c r="A13" s="141" t="s">
        <v>197</v>
      </c>
      <c r="B13" s="156" t="s">
        <v>412</v>
      </c>
      <c r="C13" s="12"/>
      <c r="D13" s="12"/>
    </row>
    <row r="14" spans="1:4" x14ac:dyDescent="0.3">
      <c r="A14" s="20" t="s">
        <v>20</v>
      </c>
      <c r="B14" s="157" t="s">
        <v>382</v>
      </c>
      <c r="C14" s="12"/>
      <c r="D14" s="12"/>
    </row>
    <row r="15" spans="1:4" x14ac:dyDescent="0.3">
      <c r="A15" s="19" t="s">
        <v>18</v>
      </c>
      <c r="B15" s="158" t="s">
        <v>3</v>
      </c>
      <c r="C15" s="12"/>
      <c r="D15" s="12"/>
    </row>
    <row r="16" spans="1:4" x14ac:dyDescent="0.3">
      <c r="A16" s="99" t="s">
        <v>134</v>
      </c>
      <c r="B16" s="158" t="s">
        <v>383</v>
      </c>
      <c r="C16" s="12"/>
      <c r="D16" s="12"/>
    </row>
    <row r="17" spans="1:4" x14ac:dyDescent="0.3">
      <c r="A17" s="21"/>
      <c r="B17" s="60"/>
      <c r="C17" s="12"/>
      <c r="D17" s="12"/>
    </row>
    <row r="18" spans="1:4" x14ac:dyDescent="0.3">
      <c r="A18" s="99" t="s">
        <v>133</v>
      </c>
      <c r="B18" s="159" t="s">
        <v>385</v>
      </c>
      <c r="C18" s="12"/>
      <c r="D18" s="12"/>
    </row>
    <row r="19" spans="1:4" ht="15.75" customHeight="1" x14ac:dyDescent="0.3">
      <c r="A19" s="24"/>
      <c r="B19" s="159" t="s">
        <v>384</v>
      </c>
      <c r="C19" s="12"/>
      <c r="D19" s="12"/>
    </row>
    <row r="20" spans="1:4" ht="31.2" x14ac:dyDescent="0.3">
      <c r="A20" s="64" t="s">
        <v>135</v>
      </c>
      <c r="B20" s="173" t="s">
        <v>386</v>
      </c>
      <c r="C20" s="12"/>
      <c r="D20" s="12"/>
    </row>
    <row r="21" spans="1:4" x14ac:dyDescent="0.3">
      <c r="A21" s="20" t="s">
        <v>56</v>
      </c>
      <c r="B21" s="160" t="s">
        <v>387</v>
      </c>
      <c r="C21" s="12"/>
      <c r="D21" s="12"/>
    </row>
    <row r="22" spans="1:4" x14ac:dyDescent="0.3">
      <c r="A22" s="20" t="s">
        <v>13</v>
      </c>
      <c r="B22" s="160" t="s">
        <v>207</v>
      </c>
      <c r="C22" s="12"/>
      <c r="D22" s="12"/>
    </row>
    <row r="23" spans="1:4" x14ac:dyDescent="0.3">
      <c r="A23" s="64" t="s">
        <v>136</v>
      </c>
      <c r="B23" s="160" t="s">
        <v>379</v>
      </c>
      <c r="C23" s="12"/>
      <c r="D23" s="12"/>
    </row>
    <row r="24" spans="1:4" x14ac:dyDescent="0.3">
      <c r="A24" s="64" t="s">
        <v>198</v>
      </c>
      <c r="B24" s="161" t="s">
        <v>381</v>
      </c>
      <c r="C24" s="12"/>
      <c r="D24" s="12"/>
    </row>
    <row r="25" spans="1:4" x14ac:dyDescent="0.3">
      <c r="A25" s="64" t="s">
        <v>137</v>
      </c>
      <c r="B25" s="161"/>
      <c r="C25" s="12"/>
      <c r="D25" s="12"/>
    </row>
    <row r="26" spans="1:4" x14ac:dyDescent="0.3">
      <c r="A26" s="20" t="s">
        <v>17</v>
      </c>
      <c r="B26" s="60" t="s">
        <v>208</v>
      </c>
      <c r="C26" s="12"/>
      <c r="D26" s="12"/>
    </row>
    <row r="27" spans="1:4" x14ac:dyDescent="0.3">
      <c r="A27" s="20" t="s">
        <v>14</v>
      </c>
      <c r="B27" s="60" t="s">
        <v>208</v>
      </c>
      <c r="C27" s="12"/>
      <c r="D27" s="12"/>
    </row>
    <row r="28" spans="1:4" x14ac:dyDescent="0.3">
      <c r="A28" s="99" t="s">
        <v>132</v>
      </c>
      <c r="B28" s="60" t="s">
        <v>208</v>
      </c>
      <c r="C28" s="12"/>
      <c r="D28" s="12"/>
    </row>
    <row r="29" spans="1:4" x14ac:dyDescent="0.3">
      <c r="A29" s="20" t="s">
        <v>76</v>
      </c>
      <c r="B29" s="162" t="s">
        <v>413</v>
      </c>
      <c r="C29" s="12"/>
      <c r="D29" s="12"/>
    </row>
    <row r="30" spans="1:4" x14ac:dyDescent="0.3">
      <c r="A30" s="22" t="s">
        <v>19</v>
      </c>
      <c r="B30" s="60"/>
      <c r="C30" s="12"/>
      <c r="D30" s="12"/>
    </row>
    <row r="31" spans="1:4" x14ac:dyDescent="0.3">
      <c r="A31" s="23" t="s">
        <v>15</v>
      </c>
      <c r="B31" s="60" t="s">
        <v>388</v>
      </c>
      <c r="C31" s="12"/>
      <c r="D31" s="12"/>
    </row>
    <row r="32" spans="1:4" x14ac:dyDescent="0.3">
      <c r="A32" s="20" t="s">
        <v>16</v>
      </c>
      <c r="B32" s="163"/>
      <c r="C32" s="12"/>
      <c r="D32" s="12"/>
    </row>
    <row r="33" spans="1:4" x14ac:dyDescent="0.3">
      <c r="A33" s="20" t="s">
        <v>21</v>
      </c>
      <c r="B33" s="60" t="s">
        <v>7</v>
      </c>
      <c r="C33" s="12"/>
      <c r="D33" s="12"/>
    </row>
    <row r="34" spans="1:4" x14ac:dyDescent="0.3">
      <c r="C34" s="12"/>
      <c r="D34" s="12"/>
    </row>
    <row r="35" spans="1:4" x14ac:dyDescent="0.3">
      <c r="C35" s="12"/>
      <c r="D35" s="12"/>
    </row>
    <row r="36" spans="1:4" x14ac:dyDescent="0.3">
      <c r="C36" s="12"/>
      <c r="D36" s="12"/>
    </row>
    <row r="39" spans="1:4" x14ac:dyDescent="0.3">
      <c r="C39" s="12"/>
      <c r="D39" s="12"/>
    </row>
    <row r="40" spans="1:4" x14ac:dyDescent="0.3">
      <c r="C40" s="12"/>
      <c r="D40" s="12"/>
    </row>
    <row r="41" spans="1:4" x14ac:dyDescent="0.3">
      <c r="C41" s="12"/>
      <c r="D41" s="12"/>
    </row>
    <row r="42" spans="1:4" x14ac:dyDescent="0.3">
      <c r="C42" s="12"/>
      <c r="D42" s="12"/>
    </row>
    <row r="43" spans="1:4" x14ac:dyDescent="0.3">
      <c r="C43" s="12"/>
      <c r="D43" s="12"/>
    </row>
    <row r="44" spans="1:4" x14ac:dyDescent="0.3">
      <c r="C44" s="12"/>
      <c r="D44" s="12"/>
    </row>
    <row r="45" spans="1:4" x14ac:dyDescent="0.3">
      <c r="C45" s="12"/>
      <c r="D45" s="12"/>
    </row>
    <row r="46" spans="1:4" x14ac:dyDescent="0.3">
      <c r="B46" s="76"/>
      <c r="C46" s="12"/>
      <c r="D46" s="12"/>
    </row>
    <row r="47" spans="1:4" x14ac:dyDescent="0.3">
      <c r="B47" s="76"/>
      <c r="C47" s="12"/>
      <c r="D47" s="12"/>
    </row>
    <row r="48" spans="1:4" x14ac:dyDescent="0.3">
      <c r="B48" s="76"/>
      <c r="C48" s="12"/>
      <c r="D48" s="12"/>
    </row>
    <row r="49" spans="2:4" x14ac:dyDescent="0.3">
      <c r="B49" s="76"/>
      <c r="C49" s="12"/>
      <c r="D49" s="12"/>
    </row>
    <row r="50" spans="2:4" x14ac:dyDescent="0.3">
      <c r="B50" s="76"/>
      <c r="C50" s="12"/>
      <c r="D50" s="12"/>
    </row>
    <row r="51" spans="2:4" x14ac:dyDescent="0.3">
      <c r="B51" s="76"/>
      <c r="C51" s="12"/>
      <c r="D51" s="12"/>
    </row>
    <row r="52" spans="2:4" x14ac:dyDescent="0.3">
      <c r="B52" s="76"/>
      <c r="C52" s="12"/>
      <c r="D52" s="12"/>
    </row>
    <row r="53" spans="2:4" x14ac:dyDescent="0.3">
      <c r="B53" s="76"/>
      <c r="C53" s="12"/>
      <c r="D53" s="12"/>
    </row>
    <row r="54" spans="2:4" x14ac:dyDescent="0.3">
      <c r="B54" s="76"/>
      <c r="C54" s="12"/>
      <c r="D54" s="12"/>
    </row>
    <row r="55" spans="2:4" x14ac:dyDescent="0.3">
      <c r="B55" s="76"/>
      <c r="C55" s="12"/>
      <c r="D55" s="12"/>
    </row>
    <row r="56" spans="2:4" x14ac:dyDescent="0.3">
      <c r="B56" s="76"/>
      <c r="C56" s="12"/>
      <c r="D56" s="12"/>
    </row>
    <row r="57" spans="2:4" x14ac:dyDescent="0.3">
      <c r="B57" s="76"/>
      <c r="C57" s="12"/>
      <c r="D57" s="12"/>
    </row>
    <row r="58" spans="2:4" x14ac:dyDescent="0.3">
      <c r="B58" s="76"/>
      <c r="C58" s="12"/>
      <c r="D58" s="12"/>
    </row>
    <row r="59" spans="2:4" x14ac:dyDescent="0.3">
      <c r="B59" s="76"/>
      <c r="C59" s="12"/>
      <c r="D59" s="12"/>
    </row>
    <row r="60" spans="2:4" x14ac:dyDescent="0.3">
      <c r="B60" s="76"/>
      <c r="C60" s="12"/>
      <c r="D60" s="12"/>
    </row>
    <row r="61" spans="2:4" x14ac:dyDescent="0.3">
      <c r="B61" s="76"/>
      <c r="C61" s="12"/>
      <c r="D61" s="12"/>
    </row>
    <row r="62" spans="2:4" x14ac:dyDescent="0.3">
      <c r="B62" s="76"/>
      <c r="C62" s="12"/>
      <c r="D62" s="12"/>
    </row>
    <row r="63" spans="2:4" x14ac:dyDescent="0.3">
      <c r="B63" s="76"/>
      <c r="C63" s="12"/>
      <c r="D63" s="12"/>
    </row>
    <row r="64" spans="2:4" x14ac:dyDescent="0.3">
      <c r="B64" s="76"/>
      <c r="C64" s="12"/>
      <c r="D64" s="12"/>
    </row>
    <row r="65" spans="2:4" x14ac:dyDescent="0.3">
      <c r="B65" s="76"/>
      <c r="C65" s="12"/>
      <c r="D65" s="12"/>
    </row>
    <row r="66" spans="2:4" x14ac:dyDescent="0.3">
      <c r="B66" s="76"/>
      <c r="C66" s="12"/>
      <c r="D66" s="12"/>
    </row>
    <row r="67" spans="2:4" x14ac:dyDescent="0.3">
      <c r="B67" s="76"/>
      <c r="C67" s="12"/>
      <c r="D67" s="12"/>
    </row>
    <row r="68" spans="2:4" x14ac:dyDescent="0.3">
      <c r="B68" s="76"/>
      <c r="C68" s="12"/>
      <c r="D68" s="12"/>
    </row>
    <row r="69" spans="2:4" x14ac:dyDescent="0.3">
      <c r="B69" s="76"/>
      <c r="C69" s="12"/>
      <c r="D69" s="12"/>
    </row>
    <row r="70" spans="2:4" x14ac:dyDescent="0.3">
      <c r="B70" s="76"/>
      <c r="C70" s="12"/>
      <c r="D70" s="12"/>
    </row>
  </sheetData>
  <printOptions horizontalCentered="1"/>
  <pageMargins left="0.75" right="0.75" top="1" bottom="1" header="0.5" footer="0.5"/>
  <pageSetup orientation="portrait" r:id="rId1"/>
  <headerFooter alignWithMargins="0"/>
  <ignoredErrors>
    <ignoredError sqref="B3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70"/>
  <sheetViews>
    <sheetView showGridLines="0" zoomScale="140" zoomScaleNormal="140" workbookViewId="0">
      <selection activeCell="C30" sqref="C30"/>
    </sheetView>
  </sheetViews>
  <sheetFormatPr defaultColWidth="9" defaultRowHeight="15.6" x14ac:dyDescent="0.3"/>
  <cols>
    <col min="1" max="1" width="27.69921875" style="12" customWidth="1"/>
    <col min="2" max="2" width="54.59765625" style="175" customWidth="1"/>
    <col min="3" max="4" width="8.5" style="13" bestFit="1" customWidth="1"/>
    <col min="5" max="110" width="7.09765625" style="12" customWidth="1"/>
    <col min="111" max="16384" width="9" style="12"/>
  </cols>
  <sheetData>
    <row r="1" spans="1:4" x14ac:dyDescent="0.3">
      <c r="A1" s="175" t="s">
        <v>191</v>
      </c>
    </row>
    <row r="2" spans="1:4" x14ac:dyDescent="0.3">
      <c r="A2" s="175" t="s">
        <v>192</v>
      </c>
    </row>
    <row r="3" spans="1:4" s="10" customFormat="1" ht="15.75" customHeight="1" x14ac:dyDescent="0.3">
      <c r="A3" s="124" t="s">
        <v>195</v>
      </c>
      <c r="B3" s="170"/>
      <c r="C3" s="12"/>
      <c r="D3" s="12"/>
    </row>
    <row r="4" spans="1:4" s="10" customFormat="1" ht="15.75" customHeight="1" x14ac:dyDescent="0.3">
      <c r="A4" s="132" t="s">
        <v>389</v>
      </c>
      <c r="B4" s="170"/>
      <c r="C4" s="12"/>
      <c r="D4" s="12"/>
    </row>
    <row r="5" spans="1:4" s="10" customFormat="1" ht="15.75" customHeight="1" x14ac:dyDescent="0.3">
      <c r="A5" s="11"/>
      <c r="B5" s="171"/>
      <c r="C5" s="12"/>
      <c r="D5" s="12"/>
    </row>
    <row r="6" spans="1:4" x14ac:dyDescent="0.3">
      <c r="A6" s="166" t="str">
        <f>'Admin Info'!B6</f>
        <v>Pasadena Water and Power</v>
      </c>
      <c r="B6" s="62"/>
      <c r="C6" s="12"/>
      <c r="D6" s="12"/>
    </row>
    <row r="7" spans="1:4" x14ac:dyDescent="0.3">
      <c r="B7" s="153"/>
      <c r="C7" s="12"/>
      <c r="D7" s="12"/>
    </row>
    <row r="8" spans="1:4" ht="16.2" x14ac:dyDescent="0.3">
      <c r="A8" s="169"/>
      <c r="B8" s="62"/>
      <c r="C8" s="12"/>
      <c r="D8" s="12"/>
    </row>
    <row r="9" spans="1:4" x14ac:dyDescent="0.3">
      <c r="A9" s="164" t="s">
        <v>126</v>
      </c>
      <c r="B9" s="173" t="s">
        <v>390</v>
      </c>
      <c r="C9" s="12"/>
      <c r="D9" s="12"/>
    </row>
    <row r="10" spans="1:4" x14ac:dyDescent="0.3">
      <c r="A10" s="19" t="s">
        <v>64</v>
      </c>
      <c r="B10" s="173" t="s">
        <v>391</v>
      </c>
      <c r="C10" s="12"/>
      <c r="D10" s="12"/>
    </row>
    <row r="11" spans="1:4" x14ac:dyDescent="0.3">
      <c r="A11" s="164" t="s">
        <v>392</v>
      </c>
      <c r="B11" s="172">
        <v>42551</v>
      </c>
      <c r="C11" s="12"/>
      <c r="D11" s="12"/>
    </row>
    <row r="12" spans="1:4" x14ac:dyDescent="0.3">
      <c r="A12" s="164" t="s">
        <v>399</v>
      </c>
      <c r="B12" s="172">
        <v>51681</v>
      </c>
      <c r="C12" s="12"/>
      <c r="D12" s="12"/>
    </row>
    <row r="13" spans="1:4" ht="31.2" x14ac:dyDescent="0.3">
      <c r="A13" s="141" t="s">
        <v>197</v>
      </c>
      <c r="B13" s="173" t="s">
        <v>414</v>
      </c>
      <c r="C13" s="12"/>
      <c r="D13" s="12"/>
    </row>
    <row r="14" spans="1:4" x14ac:dyDescent="0.3">
      <c r="A14" s="20" t="s">
        <v>20</v>
      </c>
      <c r="B14" s="173"/>
      <c r="C14" s="12"/>
      <c r="D14" s="12"/>
    </row>
    <row r="15" spans="1:4" x14ac:dyDescent="0.3">
      <c r="A15" s="19" t="s">
        <v>18</v>
      </c>
      <c r="B15" s="173" t="s">
        <v>3</v>
      </c>
      <c r="C15" s="12"/>
      <c r="D15" s="12"/>
    </row>
    <row r="16" spans="1:4" x14ac:dyDescent="0.3">
      <c r="A16" s="165" t="s">
        <v>134</v>
      </c>
      <c r="B16" s="173"/>
      <c r="C16" s="12"/>
      <c r="D16" s="12"/>
    </row>
    <row r="17" spans="1:4" x14ac:dyDescent="0.3">
      <c r="A17" s="21"/>
      <c r="B17" s="173"/>
      <c r="C17" s="12"/>
      <c r="D17" s="12"/>
    </row>
    <row r="18" spans="1:4" x14ac:dyDescent="0.3">
      <c r="A18" s="165" t="s">
        <v>133</v>
      </c>
      <c r="B18" s="173" t="s">
        <v>394</v>
      </c>
      <c r="C18" s="12"/>
      <c r="D18" s="12"/>
    </row>
    <row r="19" spans="1:4" ht="15.75" customHeight="1" x14ac:dyDescent="0.3">
      <c r="A19" s="24"/>
      <c r="B19" s="173"/>
      <c r="C19" s="12"/>
      <c r="D19" s="12"/>
    </row>
    <row r="20" spans="1:4" ht="31.2" x14ac:dyDescent="0.3">
      <c r="A20" s="164" t="s">
        <v>135</v>
      </c>
      <c r="B20" s="173" t="s">
        <v>386</v>
      </c>
      <c r="C20" s="12"/>
      <c r="D20" s="12"/>
    </row>
    <row r="21" spans="1:4" x14ac:dyDescent="0.3">
      <c r="A21" s="20" t="s">
        <v>56</v>
      </c>
      <c r="B21" s="173" t="s">
        <v>387</v>
      </c>
      <c r="C21" s="12"/>
      <c r="D21" s="12"/>
    </row>
    <row r="22" spans="1:4" x14ac:dyDescent="0.3">
      <c r="A22" s="20" t="s">
        <v>13</v>
      </c>
      <c r="B22" s="173" t="s">
        <v>207</v>
      </c>
      <c r="C22" s="12"/>
      <c r="D22" s="12"/>
    </row>
    <row r="23" spans="1:4" x14ac:dyDescent="0.3">
      <c r="A23" s="164" t="s">
        <v>136</v>
      </c>
      <c r="B23" s="173" t="s">
        <v>390</v>
      </c>
      <c r="C23" s="12"/>
      <c r="D23" s="12"/>
    </row>
    <row r="24" spans="1:4" x14ac:dyDescent="0.3">
      <c r="A24" s="164" t="s">
        <v>198</v>
      </c>
      <c r="B24" s="173" t="s">
        <v>393</v>
      </c>
      <c r="C24" s="12"/>
      <c r="D24" s="12"/>
    </row>
    <row r="25" spans="1:4" x14ac:dyDescent="0.3">
      <c r="A25" s="164" t="s">
        <v>137</v>
      </c>
      <c r="B25" s="173"/>
      <c r="C25" s="12"/>
      <c r="D25" s="12"/>
    </row>
    <row r="26" spans="1:4" x14ac:dyDescent="0.3">
      <c r="A26" s="20" t="s">
        <v>17</v>
      </c>
      <c r="B26" s="173" t="s">
        <v>208</v>
      </c>
      <c r="C26" s="12"/>
      <c r="D26" s="12"/>
    </row>
    <row r="27" spans="1:4" x14ac:dyDescent="0.3">
      <c r="A27" s="20" t="s">
        <v>14</v>
      </c>
      <c r="B27" s="173" t="s">
        <v>208</v>
      </c>
      <c r="C27" s="12"/>
      <c r="D27" s="12"/>
    </row>
    <row r="28" spans="1:4" x14ac:dyDescent="0.3">
      <c r="A28" s="165" t="s">
        <v>132</v>
      </c>
      <c r="B28" s="173" t="s">
        <v>208</v>
      </c>
      <c r="C28" s="12"/>
      <c r="D28" s="12"/>
    </row>
    <row r="29" spans="1:4" x14ac:dyDescent="0.3">
      <c r="A29" s="20" t="s">
        <v>76</v>
      </c>
      <c r="B29" s="173" t="s">
        <v>413</v>
      </c>
      <c r="C29" s="12"/>
      <c r="D29" s="12"/>
    </row>
    <row r="30" spans="1:4" x14ac:dyDescent="0.3">
      <c r="A30" s="167" t="s">
        <v>19</v>
      </c>
      <c r="B30" s="173"/>
      <c r="C30" s="12"/>
      <c r="D30" s="12"/>
    </row>
    <row r="31" spans="1:4" x14ac:dyDescent="0.3">
      <c r="A31" s="168" t="s">
        <v>15</v>
      </c>
      <c r="B31" s="173" t="s">
        <v>388</v>
      </c>
      <c r="C31" s="12"/>
      <c r="D31" s="12"/>
    </row>
    <row r="32" spans="1:4" x14ac:dyDescent="0.3">
      <c r="A32" s="20" t="s">
        <v>16</v>
      </c>
      <c r="B32" s="173"/>
      <c r="C32" s="12"/>
      <c r="D32" s="12"/>
    </row>
    <row r="33" spans="1:4" x14ac:dyDescent="0.3">
      <c r="A33" s="20" t="s">
        <v>21</v>
      </c>
      <c r="B33" s="173" t="s">
        <v>7</v>
      </c>
      <c r="C33" s="12"/>
      <c r="D33" s="12"/>
    </row>
    <row r="34" spans="1:4" x14ac:dyDescent="0.3">
      <c r="C34" s="12"/>
      <c r="D34" s="12"/>
    </row>
    <row r="35" spans="1:4" x14ac:dyDescent="0.3">
      <c r="C35" s="12"/>
      <c r="D35" s="12"/>
    </row>
    <row r="36" spans="1:4" x14ac:dyDescent="0.3">
      <c r="C36" s="12"/>
      <c r="D36" s="12"/>
    </row>
    <row r="39" spans="1:4" x14ac:dyDescent="0.3">
      <c r="C39" s="12"/>
      <c r="D39" s="12"/>
    </row>
    <row r="40" spans="1:4" x14ac:dyDescent="0.3">
      <c r="C40" s="12"/>
      <c r="D40" s="12"/>
    </row>
    <row r="41" spans="1:4" x14ac:dyDescent="0.3">
      <c r="C41" s="12"/>
      <c r="D41" s="12"/>
    </row>
    <row r="42" spans="1:4" x14ac:dyDescent="0.3">
      <c r="C42" s="12"/>
      <c r="D42" s="12"/>
    </row>
    <row r="43" spans="1:4" x14ac:dyDescent="0.3">
      <c r="C43" s="12"/>
      <c r="D43" s="12"/>
    </row>
    <row r="44" spans="1:4" x14ac:dyDescent="0.3">
      <c r="C44" s="12"/>
      <c r="D44" s="12"/>
    </row>
    <row r="45" spans="1:4" x14ac:dyDescent="0.3">
      <c r="C45" s="12"/>
      <c r="D45" s="12"/>
    </row>
    <row r="46" spans="1:4" x14ac:dyDescent="0.3">
      <c r="B46" s="76"/>
      <c r="C46" s="12"/>
      <c r="D46" s="12"/>
    </row>
    <row r="47" spans="1:4" x14ac:dyDescent="0.3">
      <c r="B47" s="76"/>
      <c r="C47" s="12"/>
      <c r="D47" s="12"/>
    </row>
    <row r="48" spans="1:4" x14ac:dyDescent="0.3">
      <c r="B48" s="76"/>
      <c r="C48" s="12"/>
      <c r="D48" s="12"/>
    </row>
    <row r="49" spans="2:4" x14ac:dyDescent="0.3">
      <c r="B49" s="76"/>
      <c r="C49" s="12"/>
      <c r="D49" s="12"/>
    </row>
    <row r="50" spans="2:4" x14ac:dyDescent="0.3">
      <c r="B50" s="76"/>
      <c r="C50" s="12"/>
      <c r="D50" s="12"/>
    </row>
    <row r="51" spans="2:4" x14ac:dyDescent="0.3">
      <c r="B51" s="76"/>
      <c r="C51" s="12"/>
      <c r="D51" s="12"/>
    </row>
    <row r="52" spans="2:4" x14ac:dyDescent="0.3">
      <c r="B52" s="76"/>
      <c r="C52" s="12"/>
      <c r="D52" s="12"/>
    </row>
    <row r="53" spans="2:4" x14ac:dyDescent="0.3">
      <c r="B53" s="76"/>
      <c r="C53" s="12"/>
      <c r="D53" s="12"/>
    </row>
    <row r="54" spans="2:4" x14ac:dyDescent="0.3">
      <c r="B54" s="76"/>
      <c r="C54" s="12"/>
      <c r="D54" s="12"/>
    </row>
    <row r="55" spans="2:4" x14ac:dyDescent="0.3">
      <c r="B55" s="76"/>
      <c r="C55" s="12"/>
      <c r="D55" s="12"/>
    </row>
    <row r="56" spans="2:4" x14ac:dyDescent="0.3">
      <c r="B56" s="76"/>
      <c r="C56" s="12"/>
      <c r="D56" s="12"/>
    </row>
    <row r="57" spans="2:4" x14ac:dyDescent="0.3">
      <c r="B57" s="76"/>
      <c r="C57" s="12"/>
      <c r="D57" s="12"/>
    </row>
    <row r="58" spans="2:4" x14ac:dyDescent="0.3">
      <c r="B58" s="76"/>
      <c r="C58" s="12"/>
      <c r="D58" s="12"/>
    </row>
    <row r="59" spans="2:4" x14ac:dyDescent="0.3">
      <c r="B59" s="76"/>
      <c r="C59" s="12"/>
      <c r="D59" s="12"/>
    </row>
    <row r="60" spans="2:4" x14ac:dyDescent="0.3">
      <c r="B60" s="76"/>
      <c r="C60" s="12"/>
      <c r="D60" s="12"/>
    </row>
    <row r="61" spans="2:4" x14ac:dyDescent="0.3">
      <c r="B61" s="76"/>
      <c r="C61" s="12"/>
      <c r="D61" s="12"/>
    </row>
    <row r="62" spans="2:4" x14ac:dyDescent="0.3">
      <c r="B62" s="76"/>
      <c r="C62" s="12"/>
      <c r="D62" s="12"/>
    </row>
    <row r="63" spans="2:4" x14ac:dyDescent="0.3">
      <c r="B63" s="76"/>
      <c r="C63" s="12"/>
      <c r="D63" s="12"/>
    </row>
    <row r="64" spans="2:4" x14ac:dyDescent="0.3">
      <c r="B64" s="76"/>
      <c r="C64" s="12"/>
      <c r="D64" s="12"/>
    </row>
    <row r="65" spans="2:4" x14ac:dyDescent="0.3">
      <c r="B65" s="76"/>
      <c r="C65" s="12"/>
      <c r="D65" s="12"/>
    </row>
    <row r="66" spans="2:4" x14ac:dyDescent="0.3">
      <c r="B66" s="76"/>
      <c r="C66" s="12"/>
      <c r="D66" s="12"/>
    </row>
    <row r="67" spans="2:4" x14ac:dyDescent="0.3">
      <c r="B67" s="76"/>
      <c r="C67" s="12"/>
      <c r="D67" s="12"/>
    </row>
    <row r="68" spans="2:4" x14ac:dyDescent="0.3">
      <c r="B68" s="76"/>
      <c r="C68" s="12"/>
      <c r="D68" s="12"/>
    </row>
    <row r="69" spans="2:4" x14ac:dyDescent="0.3">
      <c r="B69" s="76"/>
      <c r="C69" s="12"/>
      <c r="D69" s="12"/>
    </row>
    <row r="70" spans="2:4" x14ac:dyDescent="0.3">
      <c r="B70" s="76"/>
      <c r="C70" s="12"/>
      <c r="D70" s="12"/>
    </row>
  </sheetData>
  <printOptions horizontalCentered="1"/>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70"/>
  <sheetViews>
    <sheetView showGridLines="0" zoomScale="140" zoomScaleNormal="140" workbookViewId="0">
      <selection activeCell="B37" sqref="B37"/>
    </sheetView>
  </sheetViews>
  <sheetFormatPr defaultColWidth="9" defaultRowHeight="15.6" x14ac:dyDescent="0.3"/>
  <cols>
    <col min="1" max="1" width="27.69921875" style="12" customWidth="1"/>
    <col min="2" max="2" width="54.59765625" style="175" customWidth="1"/>
    <col min="3" max="4" width="8.5" style="13" bestFit="1" customWidth="1"/>
    <col min="5" max="110" width="7.09765625" style="12" customWidth="1"/>
    <col min="111" max="16384" width="9" style="12"/>
  </cols>
  <sheetData>
    <row r="1" spans="1:4" x14ac:dyDescent="0.3">
      <c r="A1" s="175" t="s">
        <v>191</v>
      </c>
    </row>
    <row r="2" spans="1:4" x14ac:dyDescent="0.3">
      <c r="A2" s="175" t="s">
        <v>192</v>
      </c>
    </row>
    <row r="3" spans="1:4" s="10" customFormat="1" ht="15.75" customHeight="1" x14ac:dyDescent="0.3">
      <c r="A3" s="124" t="s">
        <v>195</v>
      </c>
      <c r="B3" s="170"/>
      <c r="C3" s="12"/>
      <c r="D3" s="12"/>
    </row>
    <row r="4" spans="1:4" s="10" customFormat="1" ht="15.75" customHeight="1" x14ac:dyDescent="0.3">
      <c r="A4" s="132" t="s">
        <v>389</v>
      </c>
      <c r="B4" s="170"/>
      <c r="C4" s="12"/>
      <c r="D4" s="12"/>
    </row>
    <row r="5" spans="1:4" s="10" customFormat="1" ht="15.75" customHeight="1" x14ac:dyDescent="0.3">
      <c r="A5" s="11"/>
      <c r="B5" s="171"/>
      <c r="C5" s="12"/>
      <c r="D5" s="12"/>
    </row>
    <row r="6" spans="1:4" x14ac:dyDescent="0.3">
      <c r="A6" s="166" t="str">
        <f>'Admin Info'!B6</f>
        <v>Pasadena Water and Power</v>
      </c>
      <c r="B6" s="62"/>
      <c r="C6" s="12"/>
      <c r="D6" s="12"/>
    </row>
    <row r="7" spans="1:4" x14ac:dyDescent="0.3">
      <c r="B7" s="153"/>
      <c r="C7" s="12"/>
      <c r="D7" s="12"/>
    </row>
    <row r="8" spans="1:4" ht="16.2" x14ac:dyDescent="0.3">
      <c r="A8" s="169"/>
      <c r="B8" s="62"/>
      <c r="C8" s="12"/>
      <c r="D8" s="12"/>
    </row>
    <row r="9" spans="1:4" x14ac:dyDescent="0.3">
      <c r="A9" s="164" t="s">
        <v>126</v>
      </c>
      <c r="B9" s="173" t="s">
        <v>395</v>
      </c>
      <c r="C9" s="12"/>
      <c r="D9" s="12"/>
    </row>
    <row r="10" spans="1:4" x14ac:dyDescent="0.3">
      <c r="A10" s="19" t="s">
        <v>64</v>
      </c>
      <c r="B10" s="173" t="s">
        <v>396</v>
      </c>
      <c r="C10" s="12"/>
      <c r="D10" s="12"/>
    </row>
    <row r="11" spans="1:4" x14ac:dyDescent="0.3">
      <c r="A11" s="164" t="s">
        <v>392</v>
      </c>
      <c r="B11" s="172">
        <v>42551</v>
      </c>
      <c r="C11" s="12"/>
      <c r="D11" s="12"/>
    </row>
    <row r="12" spans="1:4" x14ac:dyDescent="0.3">
      <c r="A12" s="164" t="s">
        <v>399</v>
      </c>
      <c r="B12" s="172">
        <v>51681</v>
      </c>
      <c r="C12" s="12"/>
      <c r="D12" s="12"/>
    </row>
    <row r="13" spans="1:4" ht="31.2" x14ac:dyDescent="0.3">
      <c r="A13" s="141" t="s">
        <v>197</v>
      </c>
      <c r="B13" s="173" t="s">
        <v>414</v>
      </c>
      <c r="C13" s="12"/>
      <c r="D13" s="12"/>
    </row>
    <row r="14" spans="1:4" x14ac:dyDescent="0.3">
      <c r="A14" s="20" t="s">
        <v>20</v>
      </c>
      <c r="B14" s="173"/>
      <c r="C14" s="12"/>
      <c r="D14" s="12"/>
    </row>
    <row r="15" spans="1:4" x14ac:dyDescent="0.3">
      <c r="A15" s="19" t="s">
        <v>18</v>
      </c>
      <c r="B15" s="173" t="s">
        <v>3</v>
      </c>
      <c r="C15" s="12"/>
      <c r="D15" s="12"/>
    </row>
    <row r="16" spans="1:4" x14ac:dyDescent="0.3">
      <c r="A16" s="165" t="s">
        <v>134</v>
      </c>
      <c r="B16" s="173"/>
      <c r="C16" s="12"/>
      <c r="D16" s="12"/>
    </row>
    <row r="17" spans="1:4" x14ac:dyDescent="0.3">
      <c r="A17" s="21"/>
      <c r="B17" s="173"/>
      <c r="C17" s="12"/>
      <c r="D17" s="12"/>
    </row>
    <row r="18" spans="1:4" x14ac:dyDescent="0.3">
      <c r="A18" s="165" t="s">
        <v>133</v>
      </c>
      <c r="B18" s="173" t="s">
        <v>394</v>
      </c>
      <c r="C18" s="12"/>
      <c r="D18" s="12"/>
    </row>
    <row r="19" spans="1:4" ht="15.75" customHeight="1" x14ac:dyDescent="0.3">
      <c r="A19" s="24"/>
      <c r="B19" s="173"/>
      <c r="C19" s="12"/>
      <c r="D19" s="12"/>
    </row>
    <row r="20" spans="1:4" ht="31.2" x14ac:dyDescent="0.3">
      <c r="A20" s="164" t="s">
        <v>135</v>
      </c>
      <c r="B20" s="173" t="s">
        <v>386</v>
      </c>
      <c r="C20" s="12"/>
      <c r="D20" s="12"/>
    </row>
    <row r="21" spans="1:4" x14ac:dyDescent="0.3">
      <c r="A21" s="20" t="s">
        <v>56</v>
      </c>
      <c r="B21" s="173" t="s">
        <v>387</v>
      </c>
      <c r="C21" s="12"/>
      <c r="D21" s="12"/>
    </row>
    <row r="22" spans="1:4" x14ac:dyDescent="0.3">
      <c r="A22" s="20" t="s">
        <v>13</v>
      </c>
      <c r="B22" s="173" t="s">
        <v>207</v>
      </c>
      <c r="C22" s="12"/>
      <c r="D22" s="12"/>
    </row>
    <row r="23" spans="1:4" x14ac:dyDescent="0.3">
      <c r="A23" s="164" t="s">
        <v>136</v>
      </c>
      <c r="B23" s="173" t="s">
        <v>395</v>
      </c>
      <c r="C23" s="12"/>
      <c r="D23" s="12"/>
    </row>
    <row r="24" spans="1:4" x14ac:dyDescent="0.3">
      <c r="A24" s="164" t="s">
        <v>198</v>
      </c>
      <c r="B24" s="173" t="s">
        <v>393</v>
      </c>
      <c r="C24" s="12"/>
      <c r="D24" s="12"/>
    </row>
    <row r="25" spans="1:4" x14ac:dyDescent="0.3">
      <c r="A25" s="164" t="s">
        <v>137</v>
      </c>
      <c r="B25" s="173"/>
      <c r="C25" s="12"/>
      <c r="D25" s="12"/>
    </row>
    <row r="26" spans="1:4" x14ac:dyDescent="0.3">
      <c r="A26" s="20" t="s">
        <v>17</v>
      </c>
      <c r="B26" s="173" t="s">
        <v>208</v>
      </c>
      <c r="C26" s="12"/>
      <c r="D26" s="12"/>
    </row>
    <row r="27" spans="1:4" x14ac:dyDescent="0.3">
      <c r="A27" s="20" t="s">
        <v>14</v>
      </c>
      <c r="B27" s="173" t="s">
        <v>208</v>
      </c>
      <c r="C27" s="12"/>
      <c r="D27" s="12"/>
    </row>
    <row r="28" spans="1:4" x14ac:dyDescent="0.3">
      <c r="A28" s="165" t="s">
        <v>132</v>
      </c>
      <c r="B28" s="173" t="s">
        <v>208</v>
      </c>
      <c r="C28" s="12"/>
      <c r="D28" s="12"/>
    </row>
    <row r="29" spans="1:4" x14ac:dyDescent="0.3">
      <c r="A29" s="20" t="s">
        <v>76</v>
      </c>
      <c r="B29" s="173" t="s">
        <v>413</v>
      </c>
      <c r="C29" s="12"/>
      <c r="D29" s="12"/>
    </row>
    <row r="30" spans="1:4" x14ac:dyDescent="0.3">
      <c r="A30" s="167" t="s">
        <v>19</v>
      </c>
      <c r="B30" s="173"/>
      <c r="C30" s="12"/>
      <c r="D30" s="12"/>
    </row>
    <row r="31" spans="1:4" x14ac:dyDescent="0.3">
      <c r="A31" s="168" t="s">
        <v>15</v>
      </c>
      <c r="B31" s="173" t="s">
        <v>388</v>
      </c>
      <c r="C31" s="12"/>
      <c r="D31" s="12"/>
    </row>
    <row r="32" spans="1:4" x14ac:dyDescent="0.3">
      <c r="A32" s="20" t="s">
        <v>16</v>
      </c>
      <c r="B32" s="173"/>
      <c r="C32" s="12"/>
      <c r="D32" s="12"/>
    </row>
    <row r="33" spans="1:4" x14ac:dyDescent="0.3">
      <c r="A33" s="20" t="s">
        <v>21</v>
      </c>
      <c r="B33" s="173" t="s">
        <v>7</v>
      </c>
      <c r="C33" s="12"/>
      <c r="D33" s="12"/>
    </row>
    <row r="34" spans="1:4" x14ac:dyDescent="0.3">
      <c r="C34" s="12"/>
      <c r="D34" s="12"/>
    </row>
    <row r="35" spans="1:4" x14ac:dyDescent="0.3">
      <c r="C35" s="12"/>
      <c r="D35" s="12"/>
    </row>
    <row r="36" spans="1:4" x14ac:dyDescent="0.3">
      <c r="C36" s="12"/>
      <c r="D36" s="12"/>
    </row>
    <row r="39" spans="1:4" x14ac:dyDescent="0.3">
      <c r="C39" s="12"/>
      <c r="D39" s="12"/>
    </row>
    <row r="40" spans="1:4" x14ac:dyDescent="0.3">
      <c r="C40" s="12"/>
      <c r="D40" s="12"/>
    </row>
    <row r="41" spans="1:4" x14ac:dyDescent="0.3">
      <c r="C41" s="12"/>
      <c r="D41" s="12"/>
    </row>
    <row r="42" spans="1:4" x14ac:dyDescent="0.3">
      <c r="C42" s="12"/>
      <c r="D42" s="12"/>
    </row>
    <row r="43" spans="1:4" x14ac:dyDescent="0.3">
      <c r="C43" s="12"/>
      <c r="D43" s="12"/>
    </row>
    <row r="44" spans="1:4" x14ac:dyDescent="0.3">
      <c r="C44" s="12"/>
      <c r="D44" s="12"/>
    </row>
    <row r="45" spans="1:4" x14ac:dyDescent="0.3">
      <c r="C45" s="12"/>
      <c r="D45" s="12"/>
    </row>
    <row r="46" spans="1:4" x14ac:dyDescent="0.3">
      <c r="B46" s="76"/>
      <c r="C46" s="12"/>
      <c r="D46" s="12"/>
    </row>
    <row r="47" spans="1:4" x14ac:dyDescent="0.3">
      <c r="B47" s="76"/>
      <c r="C47" s="12"/>
      <c r="D47" s="12"/>
    </row>
    <row r="48" spans="1:4" x14ac:dyDescent="0.3">
      <c r="B48" s="76"/>
      <c r="C48" s="12"/>
      <c r="D48" s="12"/>
    </row>
    <row r="49" spans="2:4" x14ac:dyDescent="0.3">
      <c r="B49" s="76"/>
      <c r="C49" s="12"/>
      <c r="D49" s="12"/>
    </row>
    <row r="50" spans="2:4" x14ac:dyDescent="0.3">
      <c r="B50" s="76"/>
      <c r="C50" s="12"/>
      <c r="D50" s="12"/>
    </row>
    <row r="51" spans="2:4" x14ac:dyDescent="0.3">
      <c r="B51" s="76"/>
      <c r="C51" s="12"/>
      <c r="D51" s="12"/>
    </row>
    <row r="52" spans="2:4" x14ac:dyDescent="0.3">
      <c r="B52" s="76"/>
      <c r="C52" s="12"/>
      <c r="D52" s="12"/>
    </row>
    <row r="53" spans="2:4" x14ac:dyDescent="0.3">
      <c r="B53" s="76"/>
      <c r="C53" s="12"/>
      <c r="D53" s="12"/>
    </row>
    <row r="54" spans="2:4" x14ac:dyDescent="0.3">
      <c r="B54" s="76"/>
      <c r="C54" s="12"/>
      <c r="D54" s="12"/>
    </row>
    <row r="55" spans="2:4" x14ac:dyDescent="0.3">
      <c r="B55" s="76"/>
      <c r="C55" s="12"/>
      <c r="D55" s="12"/>
    </row>
    <row r="56" spans="2:4" x14ac:dyDescent="0.3">
      <c r="B56" s="76"/>
      <c r="C56" s="12"/>
      <c r="D56" s="12"/>
    </row>
    <row r="57" spans="2:4" x14ac:dyDescent="0.3">
      <c r="B57" s="76"/>
      <c r="C57" s="12"/>
      <c r="D57" s="12"/>
    </row>
    <row r="58" spans="2:4" x14ac:dyDescent="0.3">
      <c r="B58" s="76"/>
      <c r="C58" s="12"/>
      <c r="D58" s="12"/>
    </row>
    <row r="59" spans="2:4" x14ac:dyDescent="0.3">
      <c r="B59" s="76"/>
      <c r="C59" s="12"/>
      <c r="D59" s="12"/>
    </row>
    <row r="60" spans="2:4" x14ac:dyDescent="0.3">
      <c r="B60" s="76"/>
      <c r="C60" s="12"/>
      <c r="D60" s="12"/>
    </row>
    <row r="61" spans="2:4" x14ac:dyDescent="0.3">
      <c r="B61" s="76"/>
      <c r="C61" s="12"/>
      <c r="D61" s="12"/>
    </row>
    <row r="62" spans="2:4" x14ac:dyDescent="0.3">
      <c r="B62" s="76"/>
      <c r="C62" s="12"/>
      <c r="D62" s="12"/>
    </row>
    <row r="63" spans="2:4" x14ac:dyDescent="0.3">
      <c r="B63" s="76"/>
      <c r="C63" s="12"/>
      <c r="D63" s="12"/>
    </row>
    <row r="64" spans="2:4" x14ac:dyDescent="0.3">
      <c r="B64" s="76"/>
      <c r="C64" s="12"/>
      <c r="D64" s="12"/>
    </row>
    <row r="65" spans="2:4" x14ac:dyDescent="0.3">
      <c r="B65" s="76"/>
      <c r="C65" s="12"/>
      <c r="D65" s="12"/>
    </row>
    <row r="66" spans="2:4" x14ac:dyDescent="0.3">
      <c r="B66" s="76"/>
      <c r="C66" s="12"/>
      <c r="D66" s="12"/>
    </row>
    <row r="67" spans="2:4" x14ac:dyDescent="0.3">
      <c r="B67" s="76"/>
      <c r="C67" s="12"/>
      <c r="D67" s="12"/>
    </row>
    <row r="68" spans="2:4" x14ac:dyDescent="0.3">
      <c r="B68" s="76"/>
      <c r="C68" s="12"/>
      <c r="D68" s="12"/>
    </row>
    <row r="69" spans="2:4" x14ac:dyDescent="0.3">
      <c r="B69" s="76"/>
      <c r="C69" s="12"/>
      <c r="D69" s="12"/>
    </row>
    <row r="70" spans="2:4" x14ac:dyDescent="0.3">
      <c r="B70" s="76"/>
      <c r="C70" s="12"/>
      <c r="D70" s="12"/>
    </row>
  </sheetData>
  <printOptions horizontalCentered="1"/>
  <pageMargins left="0.75" right="0.7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70"/>
  <sheetViews>
    <sheetView showGridLines="0" zoomScale="140" zoomScaleNormal="140" workbookViewId="0">
      <selection activeCell="B29" sqref="B29"/>
    </sheetView>
  </sheetViews>
  <sheetFormatPr defaultColWidth="9" defaultRowHeight="15.6" x14ac:dyDescent="0.3"/>
  <cols>
    <col min="1" max="1" width="27.69921875" style="12" customWidth="1"/>
    <col min="2" max="2" width="54.59765625" style="175" customWidth="1"/>
    <col min="3" max="4" width="8.5" style="13" bestFit="1" customWidth="1"/>
    <col min="5" max="110" width="7.09765625" style="12" customWidth="1"/>
    <col min="111" max="16384" width="9" style="12"/>
  </cols>
  <sheetData>
    <row r="1" spans="1:4" x14ac:dyDescent="0.3">
      <c r="A1" s="175" t="s">
        <v>191</v>
      </c>
    </row>
    <row r="2" spans="1:4" x14ac:dyDescent="0.3">
      <c r="A2" s="175" t="s">
        <v>192</v>
      </c>
    </row>
    <row r="3" spans="1:4" s="10" customFormat="1" ht="15.75" customHeight="1" x14ac:dyDescent="0.3">
      <c r="A3" s="124" t="s">
        <v>195</v>
      </c>
      <c r="B3" s="170"/>
      <c r="C3" s="12"/>
      <c r="D3" s="12"/>
    </row>
    <row r="4" spans="1:4" s="10" customFormat="1" ht="15.75" customHeight="1" x14ac:dyDescent="0.3">
      <c r="A4" s="132" t="s">
        <v>389</v>
      </c>
      <c r="B4" s="170"/>
      <c r="C4" s="12"/>
      <c r="D4" s="12"/>
    </row>
    <row r="5" spans="1:4" s="10" customFormat="1" ht="15.75" customHeight="1" x14ac:dyDescent="0.3">
      <c r="A5" s="11"/>
      <c r="B5" s="171"/>
      <c r="C5" s="12"/>
      <c r="D5" s="12"/>
    </row>
    <row r="6" spans="1:4" x14ac:dyDescent="0.3">
      <c r="A6" s="166" t="str">
        <f>'Admin Info'!B6</f>
        <v>Pasadena Water and Power</v>
      </c>
      <c r="B6" s="62"/>
      <c r="C6" s="12"/>
      <c r="D6" s="12"/>
    </row>
    <row r="7" spans="1:4" x14ac:dyDescent="0.3">
      <c r="B7" s="153"/>
      <c r="C7" s="12"/>
      <c r="D7" s="12"/>
    </row>
    <row r="8" spans="1:4" ht="16.2" x14ac:dyDescent="0.3">
      <c r="A8" s="169"/>
      <c r="B8" s="62"/>
      <c r="C8" s="12"/>
      <c r="D8" s="12"/>
    </row>
    <row r="9" spans="1:4" x14ac:dyDescent="0.3">
      <c r="A9" s="164" t="s">
        <v>126</v>
      </c>
      <c r="B9" s="173" t="s">
        <v>397</v>
      </c>
      <c r="C9" s="12"/>
      <c r="D9" s="12"/>
    </row>
    <row r="10" spans="1:4" x14ac:dyDescent="0.3">
      <c r="A10" s="19" t="s">
        <v>64</v>
      </c>
      <c r="B10" s="173" t="s">
        <v>398</v>
      </c>
      <c r="C10" s="12"/>
      <c r="D10" s="12"/>
    </row>
    <row r="11" spans="1:4" x14ac:dyDescent="0.3">
      <c r="A11" s="164" t="s">
        <v>392</v>
      </c>
      <c r="B11" s="172">
        <v>42369</v>
      </c>
      <c r="C11" s="12"/>
      <c r="D11" s="12"/>
    </row>
    <row r="12" spans="1:4" x14ac:dyDescent="0.3">
      <c r="A12" s="164" t="s">
        <v>399</v>
      </c>
      <c r="B12" s="172">
        <v>49673</v>
      </c>
      <c r="C12" s="12"/>
      <c r="D12" s="12"/>
    </row>
    <row r="13" spans="1:4" ht="31.2" x14ac:dyDescent="0.3">
      <c r="A13" s="141" t="s">
        <v>197</v>
      </c>
      <c r="B13" s="173" t="s">
        <v>416</v>
      </c>
      <c r="C13" s="12"/>
      <c r="D13" s="12"/>
    </row>
    <row r="14" spans="1:4" x14ac:dyDescent="0.3">
      <c r="A14" s="20" t="s">
        <v>20</v>
      </c>
      <c r="B14" s="173" t="s">
        <v>400</v>
      </c>
      <c r="C14" s="12"/>
      <c r="D14" s="12"/>
    </row>
    <row r="15" spans="1:4" x14ac:dyDescent="0.3">
      <c r="A15" s="19" t="s">
        <v>18</v>
      </c>
      <c r="B15" s="173" t="s">
        <v>3</v>
      </c>
      <c r="C15" s="12"/>
      <c r="D15" s="12"/>
    </row>
    <row r="16" spans="1:4" x14ac:dyDescent="0.3">
      <c r="A16" s="165" t="s">
        <v>134</v>
      </c>
      <c r="B16" s="173" t="s">
        <v>383</v>
      </c>
      <c r="C16" s="12"/>
      <c r="D16" s="12"/>
    </row>
    <row r="17" spans="1:4" x14ac:dyDescent="0.3">
      <c r="A17" s="21"/>
      <c r="B17" s="173"/>
      <c r="C17" s="12"/>
      <c r="D17" s="12"/>
    </row>
    <row r="18" spans="1:4" x14ac:dyDescent="0.3">
      <c r="A18" s="165" t="s">
        <v>133</v>
      </c>
      <c r="B18" s="173" t="s">
        <v>401</v>
      </c>
      <c r="C18" s="12"/>
      <c r="D18" s="12"/>
    </row>
    <row r="19" spans="1:4" ht="15.75" customHeight="1" x14ac:dyDescent="0.3">
      <c r="A19" s="24"/>
      <c r="B19" s="173"/>
      <c r="C19" s="12"/>
      <c r="D19" s="12"/>
    </row>
    <row r="20" spans="1:4" ht="31.2" x14ac:dyDescent="0.3">
      <c r="A20" s="164" t="s">
        <v>135</v>
      </c>
      <c r="B20" s="173" t="s">
        <v>386</v>
      </c>
      <c r="C20" s="12"/>
      <c r="D20" s="12"/>
    </row>
    <row r="21" spans="1:4" x14ac:dyDescent="0.3">
      <c r="A21" s="20" t="s">
        <v>56</v>
      </c>
      <c r="B21" s="173" t="s">
        <v>387</v>
      </c>
      <c r="C21" s="12"/>
      <c r="D21" s="12"/>
    </row>
    <row r="22" spans="1:4" x14ac:dyDescent="0.3">
      <c r="A22" s="20" t="s">
        <v>13</v>
      </c>
      <c r="B22" s="173" t="s">
        <v>207</v>
      </c>
      <c r="C22" s="12"/>
      <c r="D22" s="12"/>
    </row>
    <row r="23" spans="1:4" x14ac:dyDescent="0.3">
      <c r="A23" s="164" t="s">
        <v>136</v>
      </c>
      <c r="B23" s="173" t="s">
        <v>397</v>
      </c>
      <c r="C23" s="12"/>
      <c r="D23" s="12"/>
    </row>
    <row r="24" spans="1:4" x14ac:dyDescent="0.3">
      <c r="A24" s="164" t="s">
        <v>198</v>
      </c>
      <c r="B24" s="173" t="s">
        <v>393</v>
      </c>
      <c r="C24" s="12"/>
      <c r="D24" s="12"/>
    </row>
    <row r="25" spans="1:4" x14ac:dyDescent="0.3">
      <c r="A25" s="164" t="s">
        <v>137</v>
      </c>
      <c r="B25" s="173"/>
      <c r="C25" s="12"/>
      <c r="D25" s="12"/>
    </row>
    <row r="26" spans="1:4" x14ac:dyDescent="0.3">
      <c r="A26" s="20" t="s">
        <v>17</v>
      </c>
      <c r="B26" s="173" t="s">
        <v>208</v>
      </c>
      <c r="C26" s="12"/>
      <c r="D26" s="12"/>
    </row>
    <row r="27" spans="1:4" x14ac:dyDescent="0.3">
      <c r="A27" s="20" t="s">
        <v>14</v>
      </c>
      <c r="B27" s="173" t="s">
        <v>208</v>
      </c>
      <c r="C27" s="12"/>
      <c r="D27" s="12"/>
    </row>
    <row r="28" spans="1:4" x14ac:dyDescent="0.3">
      <c r="A28" s="165" t="s">
        <v>132</v>
      </c>
      <c r="B28" s="173" t="s">
        <v>208</v>
      </c>
      <c r="C28" s="12"/>
      <c r="D28" s="12"/>
    </row>
    <row r="29" spans="1:4" x14ac:dyDescent="0.3">
      <c r="A29" s="20" t="s">
        <v>76</v>
      </c>
      <c r="B29" s="173" t="s">
        <v>413</v>
      </c>
      <c r="C29" s="12"/>
      <c r="D29" s="12"/>
    </row>
    <row r="30" spans="1:4" x14ac:dyDescent="0.3">
      <c r="A30" s="167" t="s">
        <v>19</v>
      </c>
      <c r="B30" s="173"/>
      <c r="C30" s="12"/>
      <c r="D30" s="12"/>
    </row>
    <row r="31" spans="1:4" x14ac:dyDescent="0.3">
      <c r="A31" s="168" t="s">
        <v>15</v>
      </c>
      <c r="B31" s="173" t="s">
        <v>388</v>
      </c>
      <c r="C31" s="12"/>
      <c r="D31" s="12"/>
    </row>
    <row r="32" spans="1:4" x14ac:dyDescent="0.3">
      <c r="A32" s="20" t="s">
        <v>16</v>
      </c>
      <c r="B32" s="173"/>
      <c r="C32" s="12"/>
      <c r="D32" s="12"/>
    </row>
    <row r="33" spans="1:4" x14ac:dyDescent="0.3">
      <c r="A33" s="20" t="s">
        <v>21</v>
      </c>
      <c r="B33" s="173" t="s">
        <v>7</v>
      </c>
      <c r="C33" s="12"/>
      <c r="D33" s="12"/>
    </row>
    <row r="34" spans="1:4" x14ac:dyDescent="0.3">
      <c r="C34" s="12"/>
      <c r="D34" s="12"/>
    </row>
    <row r="35" spans="1:4" x14ac:dyDescent="0.3">
      <c r="C35" s="12"/>
      <c r="D35" s="12"/>
    </row>
    <row r="36" spans="1:4" x14ac:dyDescent="0.3">
      <c r="C36" s="12"/>
      <c r="D36" s="12"/>
    </row>
    <row r="39" spans="1:4" x14ac:dyDescent="0.3">
      <c r="C39" s="12"/>
      <c r="D39" s="12"/>
    </row>
    <row r="40" spans="1:4" x14ac:dyDescent="0.3">
      <c r="C40" s="12"/>
      <c r="D40" s="12"/>
    </row>
    <row r="41" spans="1:4" x14ac:dyDescent="0.3">
      <c r="C41" s="12"/>
      <c r="D41" s="12"/>
    </row>
    <row r="42" spans="1:4" x14ac:dyDescent="0.3">
      <c r="C42" s="12"/>
      <c r="D42" s="12"/>
    </row>
    <row r="43" spans="1:4" x14ac:dyDescent="0.3">
      <c r="C43" s="12"/>
      <c r="D43" s="12"/>
    </row>
    <row r="44" spans="1:4" x14ac:dyDescent="0.3">
      <c r="C44" s="12"/>
      <c r="D44" s="12"/>
    </row>
    <row r="45" spans="1:4" x14ac:dyDescent="0.3">
      <c r="C45" s="12"/>
      <c r="D45" s="12"/>
    </row>
    <row r="46" spans="1:4" x14ac:dyDescent="0.3">
      <c r="B46" s="76"/>
      <c r="C46" s="12"/>
      <c r="D46" s="12"/>
    </row>
    <row r="47" spans="1:4" x14ac:dyDescent="0.3">
      <c r="B47" s="76"/>
      <c r="C47" s="12"/>
      <c r="D47" s="12"/>
    </row>
    <row r="48" spans="1:4" x14ac:dyDescent="0.3">
      <c r="B48" s="76"/>
      <c r="C48" s="12"/>
      <c r="D48" s="12"/>
    </row>
    <row r="49" spans="2:4" x14ac:dyDescent="0.3">
      <c r="B49" s="76"/>
      <c r="C49" s="12"/>
      <c r="D49" s="12"/>
    </row>
    <row r="50" spans="2:4" x14ac:dyDescent="0.3">
      <c r="B50" s="76"/>
      <c r="C50" s="12"/>
      <c r="D50" s="12"/>
    </row>
    <row r="51" spans="2:4" x14ac:dyDescent="0.3">
      <c r="B51" s="76"/>
      <c r="C51" s="12"/>
      <c r="D51" s="12"/>
    </row>
    <row r="52" spans="2:4" x14ac:dyDescent="0.3">
      <c r="B52" s="76"/>
      <c r="C52" s="12"/>
      <c r="D52" s="12"/>
    </row>
    <row r="53" spans="2:4" x14ac:dyDescent="0.3">
      <c r="B53" s="76"/>
      <c r="C53" s="12"/>
      <c r="D53" s="12"/>
    </row>
    <row r="54" spans="2:4" x14ac:dyDescent="0.3">
      <c r="B54" s="76"/>
      <c r="C54" s="12"/>
      <c r="D54" s="12"/>
    </row>
    <row r="55" spans="2:4" x14ac:dyDescent="0.3">
      <c r="B55" s="76"/>
      <c r="C55" s="12"/>
      <c r="D55" s="12"/>
    </row>
    <row r="56" spans="2:4" x14ac:dyDescent="0.3">
      <c r="B56" s="76"/>
      <c r="C56" s="12"/>
      <c r="D56" s="12"/>
    </row>
    <row r="57" spans="2:4" x14ac:dyDescent="0.3">
      <c r="B57" s="76"/>
      <c r="C57" s="12"/>
      <c r="D57" s="12"/>
    </row>
    <row r="58" spans="2:4" x14ac:dyDescent="0.3">
      <c r="B58" s="76"/>
      <c r="C58" s="12"/>
      <c r="D58" s="12"/>
    </row>
    <row r="59" spans="2:4" x14ac:dyDescent="0.3">
      <c r="B59" s="76"/>
      <c r="C59" s="12"/>
      <c r="D59" s="12"/>
    </row>
    <row r="60" spans="2:4" x14ac:dyDescent="0.3">
      <c r="B60" s="76"/>
      <c r="C60" s="12"/>
      <c r="D60" s="12"/>
    </row>
    <row r="61" spans="2:4" x14ac:dyDescent="0.3">
      <c r="B61" s="76"/>
      <c r="C61" s="12"/>
      <c r="D61" s="12"/>
    </row>
    <row r="62" spans="2:4" x14ac:dyDescent="0.3">
      <c r="B62" s="76"/>
      <c r="C62" s="12"/>
      <c r="D62" s="12"/>
    </row>
    <row r="63" spans="2:4" x14ac:dyDescent="0.3">
      <c r="B63" s="76"/>
      <c r="C63" s="12"/>
      <c r="D63" s="12"/>
    </row>
    <row r="64" spans="2:4" x14ac:dyDescent="0.3">
      <c r="B64" s="76"/>
      <c r="C64" s="12"/>
      <c r="D64" s="12"/>
    </row>
    <row r="65" spans="2:4" x14ac:dyDescent="0.3">
      <c r="B65" s="76"/>
      <c r="C65" s="12"/>
      <c r="D65" s="12"/>
    </row>
    <row r="66" spans="2:4" x14ac:dyDescent="0.3">
      <c r="B66" s="76"/>
      <c r="C66" s="12"/>
      <c r="D66" s="12"/>
    </row>
    <row r="67" spans="2:4" x14ac:dyDescent="0.3">
      <c r="B67" s="76"/>
      <c r="C67" s="12"/>
      <c r="D67" s="12"/>
    </row>
    <row r="68" spans="2:4" x14ac:dyDescent="0.3">
      <c r="B68" s="76"/>
      <c r="C68" s="12"/>
      <c r="D68" s="12"/>
    </row>
    <row r="69" spans="2:4" x14ac:dyDescent="0.3">
      <c r="B69" s="76"/>
      <c r="C69" s="12"/>
      <c r="D69" s="12"/>
    </row>
    <row r="70" spans="2:4" x14ac:dyDescent="0.3">
      <c r="B70" s="76"/>
      <c r="C70" s="12"/>
      <c r="D70" s="12"/>
    </row>
  </sheetData>
  <printOptions horizontalCentered="1"/>
  <pageMargins left="0.75" right="0.75" top="1" bottom="1" header="0.5" footer="0.5"/>
  <pageSetup orientation="portrait" r:id="rId1"/>
  <headerFooter alignWithMargins="0"/>
  <ignoredErrors>
    <ignoredError sqref="B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70"/>
  <sheetViews>
    <sheetView showGridLines="0" zoomScale="140" zoomScaleNormal="140" workbookViewId="0">
      <selection activeCell="C38" sqref="C38"/>
    </sheetView>
  </sheetViews>
  <sheetFormatPr defaultColWidth="9" defaultRowHeight="15.6" x14ac:dyDescent="0.3"/>
  <cols>
    <col min="1" max="1" width="27.69921875" style="12" customWidth="1"/>
    <col min="2" max="2" width="54.59765625" style="175" customWidth="1"/>
    <col min="3" max="4" width="8.5" style="13" bestFit="1" customWidth="1"/>
    <col min="5" max="110" width="7.09765625" style="12" customWidth="1"/>
    <col min="111" max="16384" width="9" style="12"/>
  </cols>
  <sheetData>
    <row r="1" spans="1:4" x14ac:dyDescent="0.3">
      <c r="A1" s="175" t="s">
        <v>191</v>
      </c>
    </row>
    <row r="2" spans="1:4" x14ac:dyDescent="0.3">
      <c r="A2" s="175" t="s">
        <v>192</v>
      </c>
    </row>
    <row r="3" spans="1:4" s="10" customFormat="1" ht="15.75" customHeight="1" x14ac:dyDescent="0.3">
      <c r="A3" s="124" t="s">
        <v>195</v>
      </c>
      <c r="B3" s="170"/>
      <c r="C3" s="12"/>
      <c r="D3" s="12"/>
    </row>
    <row r="4" spans="1:4" s="10" customFormat="1" ht="15.75" customHeight="1" x14ac:dyDescent="0.3">
      <c r="A4" s="132" t="s">
        <v>389</v>
      </c>
      <c r="B4" s="170"/>
      <c r="C4" s="12"/>
      <c r="D4" s="12"/>
    </row>
    <row r="5" spans="1:4" s="10" customFormat="1" ht="15.75" customHeight="1" x14ac:dyDescent="0.3">
      <c r="A5" s="11"/>
      <c r="B5" s="171"/>
      <c r="C5" s="12"/>
      <c r="D5" s="12"/>
    </row>
    <row r="6" spans="1:4" x14ac:dyDescent="0.3">
      <c r="A6" s="166" t="str">
        <f>'Admin Info'!B6</f>
        <v>Pasadena Water and Power</v>
      </c>
      <c r="B6" s="62"/>
      <c r="C6" s="12"/>
      <c r="D6" s="12"/>
    </row>
    <row r="7" spans="1:4" x14ac:dyDescent="0.3">
      <c r="B7" s="153"/>
      <c r="C7" s="12"/>
      <c r="D7" s="12"/>
    </row>
    <row r="8" spans="1:4" ht="16.2" x14ac:dyDescent="0.3">
      <c r="A8" s="169"/>
      <c r="B8" s="62"/>
      <c r="C8" s="12"/>
      <c r="D8" s="12"/>
    </row>
    <row r="9" spans="1:4" x14ac:dyDescent="0.3">
      <c r="A9" s="164" t="s">
        <v>126</v>
      </c>
      <c r="B9" s="173" t="s">
        <v>402</v>
      </c>
      <c r="C9" s="12"/>
      <c r="D9" s="12"/>
    </row>
    <row r="10" spans="1:4" x14ac:dyDescent="0.3">
      <c r="A10" s="19" t="s">
        <v>64</v>
      </c>
      <c r="B10" s="173" t="s">
        <v>402</v>
      </c>
      <c r="C10" s="12"/>
      <c r="D10" s="12"/>
    </row>
    <row r="11" spans="1:4" x14ac:dyDescent="0.3">
      <c r="A11" s="164" t="s">
        <v>392</v>
      </c>
      <c r="B11" s="172">
        <v>42736</v>
      </c>
      <c r="C11" s="12"/>
      <c r="D11" s="12"/>
    </row>
    <row r="12" spans="1:4" x14ac:dyDescent="0.3">
      <c r="A12" s="164" t="s">
        <v>399</v>
      </c>
      <c r="B12" s="172">
        <v>47848</v>
      </c>
      <c r="C12" s="12"/>
      <c r="D12" s="12"/>
    </row>
    <row r="13" spans="1:4" ht="31.2" x14ac:dyDescent="0.3">
      <c r="A13" s="141" t="s">
        <v>197</v>
      </c>
      <c r="B13" s="173" t="s">
        <v>415</v>
      </c>
      <c r="C13" s="12"/>
      <c r="D13" s="12"/>
    </row>
    <row r="14" spans="1:4" x14ac:dyDescent="0.3">
      <c r="A14" s="20" t="s">
        <v>20</v>
      </c>
      <c r="B14" s="173"/>
      <c r="C14" s="12"/>
      <c r="D14" s="12"/>
    </row>
    <row r="15" spans="1:4" x14ac:dyDescent="0.3">
      <c r="A15" s="19" t="s">
        <v>18</v>
      </c>
      <c r="B15" s="173" t="s">
        <v>245</v>
      </c>
      <c r="C15" s="12"/>
      <c r="D15" s="12"/>
    </row>
    <row r="16" spans="1:4" x14ac:dyDescent="0.3">
      <c r="A16" s="165" t="s">
        <v>134</v>
      </c>
      <c r="B16" s="173" t="s">
        <v>404</v>
      </c>
      <c r="C16" s="12"/>
      <c r="D16" s="12"/>
    </row>
    <row r="17" spans="1:4" x14ac:dyDescent="0.3">
      <c r="A17" s="21"/>
      <c r="B17" s="173"/>
      <c r="C17" s="12"/>
      <c r="D17" s="12"/>
    </row>
    <row r="18" spans="1:4" x14ac:dyDescent="0.3">
      <c r="A18" s="165" t="s">
        <v>133</v>
      </c>
      <c r="B18" s="173" t="s">
        <v>405</v>
      </c>
      <c r="C18" s="12"/>
      <c r="D18" s="12"/>
    </row>
    <row r="19" spans="1:4" ht="15.75" customHeight="1" x14ac:dyDescent="0.3">
      <c r="A19" s="24"/>
      <c r="B19" s="173" t="s">
        <v>406</v>
      </c>
      <c r="C19" s="12"/>
      <c r="D19" s="12"/>
    </row>
    <row r="20" spans="1:4" ht="31.2" x14ac:dyDescent="0.3">
      <c r="A20" s="164" t="s">
        <v>135</v>
      </c>
      <c r="B20" s="173" t="s">
        <v>407</v>
      </c>
      <c r="C20" s="12"/>
      <c r="D20" s="12"/>
    </row>
    <row r="21" spans="1:4" x14ac:dyDescent="0.3">
      <c r="A21" s="20" t="s">
        <v>56</v>
      </c>
      <c r="B21" s="173" t="s">
        <v>317</v>
      </c>
      <c r="C21" s="12"/>
      <c r="D21" s="12"/>
    </row>
    <row r="22" spans="1:4" x14ac:dyDescent="0.3">
      <c r="A22" s="20" t="s">
        <v>13</v>
      </c>
      <c r="B22" s="173" t="s">
        <v>207</v>
      </c>
      <c r="C22" s="12"/>
      <c r="D22" s="12"/>
    </row>
    <row r="23" spans="1:4" x14ac:dyDescent="0.3">
      <c r="A23" s="164" t="s">
        <v>136</v>
      </c>
      <c r="B23" s="173" t="s">
        <v>408</v>
      </c>
      <c r="C23" s="12"/>
      <c r="D23" s="12"/>
    </row>
    <row r="24" spans="1:4" x14ac:dyDescent="0.3">
      <c r="A24" s="164" t="s">
        <v>198</v>
      </c>
      <c r="B24" s="173" t="s">
        <v>403</v>
      </c>
      <c r="C24" s="12"/>
      <c r="D24" s="12"/>
    </row>
    <row r="25" spans="1:4" x14ac:dyDescent="0.3">
      <c r="A25" s="164" t="s">
        <v>137</v>
      </c>
      <c r="B25" s="173"/>
      <c r="C25" s="12"/>
      <c r="D25" s="12"/>
    </row>
    <row r="26" spans="1:4" x14ac:dyDescent="0.3">
      <c r="A26" s="20" t="s">
        <v>17</v>
      </c>
      <c r="B26" s="173" t="s">
        <v>208</v>
      </c>
      <c r="C26" s="12"/>
      <c r="D26" s="12"/>
    </row>
    <row r="27" spans="1:4" x14ac:dyDescent="0.3">
      <c r="A27" s="20" t="s">
        <v>14</v>
      </c>
      <c r="B27" s="173" t="s">
        <v>207</v>
      </c>
      <c r="C27" s="12"/>
      <c r="D27" s="12"/>
    </row>
    <row r="28" spans="1:4" x14ac:dyDescent="0.3">
      <c r="A28" s="165" t="s">
        <v>132</v>
      </c>
      <c r="B28" s="173" t="s">
        <v>208</v>
      </c>
      <c r="C28" s="12"/>
      <c r="D28" s="12"/>
    </row>
    <row r="29" spans="1:4" x14ac:dyDescent="0.3">
      <c r="A29" s="20" t="s">
        <v>76</v>
      </c>
      <c r="B29" s="173" t="s">
        <v>413</v>
      </c>
      <c r="C29" s="12"/>
      <c r="D29" s="12"/>
    </row>
    <row r="30" spans="1:4" x14ac:dyDescent="0.3">
      <c r="A30" s="167" t="s">
        <v>19</v>
      </c>
      <c r="B30" s="173"/>
      <c r="C30" s="12"/>
      <c r="D30" s="12"/>
    </row>
    <row r="31" spans="1:4" x14ac:dyDescent="0.3">
      <c r="A31" s="168" t="s">
        <v>15</v>
      </c>
      <c r="B31" s="173" t="s">
        <v>388</v>
      </c>
      <c r="C31" s="12"/>
      <c r="D31" s="12"/>
    </row>
    <row r="32" spans="1:4" x14ac:dyDescent="0.3">
      <c r="A32" s="20" t="s">
        <v>16</v>
      </c>
      <c r="B32" s="173"/>
      <c r="C32" s="12"/>
      <c r="D32" s="12"/>
    </row>
    <row r="33" spans="1:4" x14ac:dyDescent="0.3">
      <c r="A33" s="20" t="s">
        <v>21</v>
      </c>
      <c r="B33" s="173" t="s">
        <v>7</v>
      </c>
      <c r="C33" s="12"/>
      <c r="D33" s="12"/>
    </row>
    <row r="34" spans="1:4" x14ac:dyDescent="0.3">
      <c r="C34" s="12"/>
      <c r="D34" s="12"/>
    </row>
    <row r="35" spans="1:4" x14ac:dyDescent="0.3">
      <c r="C35" s="12"/>
      <c r="D35" s="12"/>
    </row>
    <row r="36" spans="1:4" x14ac:dyDescent="0.3">
      <c r="C36" s="12"/>
      <c r="D36" s="12"/>
    </row>
    <row r="39" spans="1:4" x14ac:dyDescent="0.3">
      <c r="C39" s="12"/>
      <c r="D39" s="12"/>
    </row>
    <row r="40" spans="1:4" x14ac:dyDescent="0.3">
      <c r="C40" s="12"/>
      <c r="D40" s="12"/>
    </row>
    <row r="41" spans="1:4" x14ac:dyDescent="0.3">
      <c r="C41" s="12"/>
      <c r="D41" s="12"/>
    </row>
    <row r="42" spans="1:4" x14ac:dyDescent="0.3">
      <c r="C42" s="12"/>
      <c r="D42" s="12"/>
    </row>
    <row r="43" spans="1:4" x14ac:dyDescent="0.3">
      <c r="C43" s="12"/>
      <c r="D43" s="12"/>
    </row>
    <row r="44" spans="1:4" x14ac:dyDescent="0.3">
      <c r="C44" s="12"/>
      <c r="D44" s="12"/>
    </row>
    <row r="45" spans="1:4" x14ac:dyDescent="0.3">
      <c r="C45" s="12"/>
      <c r="D45" s="12"/>
    </row>
    <row r="46" spans="1:4" x14ac:dyDescent="0.3">
      <c r="B46" s="76"/>
      <c r="C46" s="12"/>
      <c r="D46" s="12"/>
    </row>
    <row r="47" spans="1:4" x14ac:dyDescent="0.3">
      <c r="B47" s="76"/>
      <c r="C47" s="12"/>
      <c r="D47" s="12"/>
    </row>
    <row r="48" spans="1:4" x14ac:dyDescent="0.3">
      <c r="B48" s="76"/>
      <c r="C48" s="12"/>
      <c r="D48" s="12"/>
    </row>
    <row r="49" spans="2:4" x14ac:dyDescent="0.3">
      <c r="B49" s="76"/>
      <c r="C49" s="12"/>
      <c r="D49" s="12"/>
    </row>
    <row r="50" spans="2:4" x14ac:dyDescent="0.3">
      <c r="B50" s="76"/>
      <c r="C50" s="12"/>
      <c r="D50" s="12"/>
    </row>
    <row r="51" spans="2:4" x14ac:dyDescent="0.3">
      <c r="B51" s="76"/>
      <c r="C51" s="12"/>
      <c r="D51" s="12"/>
    </row>
    <row r="52" spans="2:4" x14ac:dyDescent="0.3">
      <c r="B52" s="76"/>
      <c r="C52" s="12"/>
      <c r="D52" s="12"/>
    </row>
    <row r="53" spans="2:4" x14ac:dyDescent="0.3">
      <c r="B53" s="76"/>
      <c r="C53" s="12"/>
      <c r="D53" s="12"/>
    </row>
    <row r="54" spans="2:4" x14ac:dyDescent="0.3">
      <c r="B54" s="76"/>
      <c r="C54" s="12"/>
      <c r="D54" s="12"/>
    </row>
    <row r="55" spans="2:4" x14ac:dyDescent="0.3">
      <c r="B55" s="76"/>
      <c r="C55" s="12"/>
      <c r="D55" s="12"/>
    </row>
    <row r="56" spans="2:4" x14ac:dyDescent="0.3">
      <c r="B56" s="76"/>
      <c r="C56" s="12"/>
      <c r="D56" s="12"/>
    </row>
    <row r="57" spans="2:4" x14ac:dyDescent="0.3">
      <c r="B57" s="76"/>
      <c r="C57" s="12"/>
      <c r="D57" s="12"/>
    </row>
    <row r="58" spans="2:4" x14ac:dyDescent="0.3">
      <c r="B58" s="76"/>
      <c r="C58" s="12"/>
      <c r="D58" s="12"/>
    </row>
    <row r="59" spans="2:4" x14ac:dyDescent="0.3">
      <c r="B59" s="76"/>
      <c r="C59" s="12"/>
      <c r="D59" s="12"/>
    </row>
    <row r="60" spans="2:4" x14ac:dyDescent="0.3">
      <c r="B60" s="76"/>
      <c r="C60" s="12"/>
      <c r="D60" s="12"/>
    </row>
    <row r="61" spans="2:4" x14ac:dyDescent="0.3">
      <c r="B61" s="76"/>
      <c r="C61" s="12"/>
      <c r="D61" s="12"/>
    </row>
    <row r="62" spans="2:4" x14ac:dyDescent="0.3">
      <c r="B62" s="76"/>
      <c r="C62" s="12"/>
      <c r="D62" s="12"/>
    </row>
    <row r="63" spans="2:4" x14ac:dyDescent="0.3">
      <c r="B63" s="76"/>
      <c r="C63" s="12"/>
      <c r="D63" s="12"/>
    </row>
    <row r="64" spans="2:4" x14ac:dyDescent="0.3">
      <c r="B64" s="76"/>
      <c r="C64" s="12"/>
      <c r="D64" s="12"/>
    </row>
    <row r="65" spans="2:4" x14ac:dyDescent="0.3">
      <c r="B65" s="76"/>
      <c r="C65" s="12"/>
      <c r="D65" s="12"/>
    </row>
    <row r="66" spans="2:4" x14ac:dyDescent="0.3">
      <c r="B66" s="76"/>
      <c r="C66" s="12"/>
      <c r="D66" s="12"/>
    </row>
    <row r="67" spans="2:4" x14ac:dyDescent="0.3">
      <c r="B67" s="76"/>
      <c r="C67" s="12"/>
      <c r="D67" s="12"/>
    </row>
    <row r="68" spans="2:4" x14ac:dyDescent="0.3">
      <c r="B68" s="76"/>
      <c r="C68" s="12"/>
      <c r="D68" s="12"/>
    </row>
    <row r="69" spans="2:4" x14ac:dyDescent="0.3">
      <c r="B69" s="76"/>
      <c r="C69" s="12"/>
      <c r="D69" s="12"/>
    </row>
    <row r="70" spans="2:4" x14ac:dyDescent="0.3">
      <c r="B70" s="76"/>
      <c r="C70" s="12"/>
      <c r="D70" s="12"/>
    </row>
  </sheetData>
  <printOptions horizontalCentered="1"/>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2"/>
  </sheetPr>
  <dimension ref="A1:W104"/>
  <sheetViews>
    <sheetView topLeftCell="A4" zoomScale="90" zoomScaleNormal="90" workbookViewId="0">
      <pane xSplit="2" ySplit="7" topLeftCell="C11" activePane="bottomRight" state="frozen"/>
      <selection activeCell="A4" sqref="A4"/>
      <selection pane="topRight" activeCell="C4" sqref="C4"/>
      <selection pane="bottomLeft" activeCell="A11" sqref="A11"/>
      <selection pane="bottomRight" activeCell="B35" sqref="B35"/>
    </sheetView>
  </sheetViews>
  <sheetFormatPr defaultColWidth="9" defaultRowHeight="15.6" x14ac:dyDescent="0.3"/>
  <cols>
    <col min="1" max="1" width="3.8984375" style="1" customWidth="1"/>
    <col min="2" max="2" width="51.59765625" style="63" customWidth="1"/>
    <col min="3" max="3" width="9.69921875" style="1" bestFit="1" customWidth="1"/>
    <col min="4" max="5" width="9.69921875" style="1" customWidth="1"/>
    <col min="6" max="6" width="9.69921875" style="18" customWidth="1"/>
    <col min="7" max="14" width="9.69921875" style="8" customWidth="1"/>
    <col min="15" max="15" width="7.59765625" style="8" customWidth="1"/>
    <col min="16" max="131" width="7.09765625" style="2" customWidth="1"/>
    <col min="132" max="16384" width="9" style="2"/>
  </cols>
  <sheetData>
    <row r="1" spans="1:23" s="3" customFormat="1" x14ac:dyDescent="0.3">
      <c r="A1" s="33"/>
      <c r="B1" s="82" t="s">
        <v>191</v>
      </c>
      <c r="C1" s="25"/>
      <c r="D1" s="25"/>
      <c r="E1" s="95"/>
      <c r="F1" s="95"/>
      <c r="G1" s="5"/>
      <c r="H1" s="5"/>
      <c r="I1" s="5"/>
      <c r="J1" s="5"/>
      <c r="K1" s="5"/>
      <c r="L1" s="5"/>
      <c r="M1" s="5"/>
      <c r="N1" s="5"/>
    </row>
    <row r="2" spans="1:23" s="3" customFormat="1" x14ac:dyDescent="0.3">
      <c r="A2" s="33"/>
      <c r="B2" s="82" t="s">
        <v>192</v>
      </c>
      <c r="C2" s="25"/>
      <c r="D2" s="25"/>
      <c r="E2" s="95"/>
      <c r="F2" s="95"/>
      <c r="G2" s="5"/>
      <c r="H2" s="5"/>
      <c r="I2" s="5"/>
      <c r="J2" s="5"/>
      <c r="K2" s="5"/>
      <c r="L2" s="5"/>
      <c r="M2" s="5"/>
      <c r="N2" s="5"/>
    </row>
    <row r="3" spans="1:23" s="4" customFormat="1" x14ac:dyDescent="0.3">
      <c r="A3" s="40"/>
      <c r="B3" s="124" t="s">
        <v>195</v>
      </c>
      <c r="C3" s="33"/>
      <c r="D3" s="33"/>
      <c r="E3" s="33"/>
      <c r="F3" s="33"/>
    </row>
    <row r="4" spans="1:23" s="4" customFormat="1" x14ac:dyDescent="0.3">
      <c r="A4" s="40"/>
      <c r="B4" s="122" t="s">
        <v>193</v>
      </c>
      <c r="C4" s="33"/>
      <c r="D4" s="33"/>
      <c r="E4" s="33"/>
      <c r="F4" s="33"/>
    </row>
    <row r="5" spans="1:23" s="4" customFormat="1" x14ac:dyDescent="0.3">
      <c r="A5" s="40"/>
      <c r="B5" s="122"/>
      <c r="C5" s="33"/>
      <c r="D5" s="33"/>
      <c r="E5" s="33"/>
      <c r="F5" s="33"/>
    </row>
    <row r="6" spans="1:23" s="4" customFormat="1" ht="15.75" customHeight="1" x14ac:dyDescent="0.3">
      <c r="B6" s="82" t="str">
        <f>'Admin Info'!B6</f>
        <v>Pasadena Water and Power</v>
      </c>
      <c r="E6" s="70"/>
      <c r="F6" s="70"/>
      <c r="G6" s="70"/>
      <c r="I6" s="39"/>
      <c r="J6" s="9"/>
      <c r="K6" s="9"/>
      <c r="L6" s="9"/>
      <c r="M6" s="9"/>
      <c r="N6" s="9"/>
      <c r="O6" s="9"/>
    </row>
    <row r="7" spans="1:23" s="4" customFormat="1" x14ac:dyDescent="0.3">
      <c r="B7" s="83"/>
      <c r="E7" s="117"/>
      <c r="F7" s="81" t="s">
        <v>196</v>
      </c>
      <c r="G7" s="81"/>
      <c r="H7" s="81"/>
      <c r="I7" s="136"/>
      <c r="J7" s="137" t="s">
        <v>104</v>
      </c>
      <c r="K7" s="79"/>
      <c r="L7" s="79"/>
      <c r="M7" s="79"/>
      <c r="N7" s="79"/>
      <c r="O7" s="9"/>
    </row>
    <row r="8" spans="1:23" s="4" customFormat="1" x14ac:dyDescent="0.3">
      <c r="B8" s="83"/>
      <c r="E8" s="134"/>
      <c r="F8" s="135" t="s">
        <v>66</v>
      </c>
      <c r="G8" s="80"/>
      <c r="H8" s="34"/>
      <c r="I8" s="34"/>
      <c r="J8" s="138" t="s">
        <v>177</v>
      </c>
      <c r="K8" s="39"/>
      <c r="L8" s="39"/>
      <c r="M8" s="39"/>
      <c r="N8" s="39"/>
      <c r="O8" s="9"/>
    </row>
    <row r="9" spans="1:23" s="15" customFormat="1" x14ac:dyDescent="0.3">
      <c r="A9" s="56" t="s">
        <v>9</v>
      </c>
      <c r="B9" s="84" t="s">
        <v>199</v>
      </c>
      <c r="C9" s="57" t="s">
        <v>54</v>
      </c>
      <c r="D9" s="57" t="s">
        <v>23</v>
      </c>
      <c r="E9" s="57" t="s">
        <v>24</v>
      </c>
      <c r="F9" s="57" t="s">
        <v>25</v>
      </c>
      <c r="G9" s="57" t="s">
        <v>26</v>
      </c>
      <c r="H9" s="57" t="s">
        <v>27</v>
      </c>
      <c r="I9" s="57" t="s">
        <v>79</v>
      </c>
      <c r="J9" s="57" t="s">
        <v>80</v>
      </c>
      <c r="K9" s="57" t="s">
        <v>179</v>
      </c>
      <c r="L9" s="57" t="s">
        <v>180</v>
      </c>
      <c r="M9" s="57" t="s">
        <v>184</v>
      </c>
      <c r="N9" s="57" t="s">
        <v>185</v>
      </c>
    </row>
    <row r="10" spans="1:23" s="6" customFormat="1" x14ac:dyDescent="0.3">
      <c r="A10" s="30"/>
      <c r="B10" s="85" t="s">
        <v>202</v>
      </c>
      <c r="C10" s="196" t="s">
        <v>226</v>
      </c>
      <c r="D10" s="197"/>
      <c r="E10" s="119" t="s">
        <v>188</v>
      </c>
      <c r="F10" s="47"/>
      <c r="G10" s="29"/>
      <c r="H10" s="29"/>
      <c r="I10" s="29"/>
      <c r="J10" s="29"/>
      <c r="K10" s="29"/>
      <c r="L10" s="29"/>
      <c r="M10" s="29"/>
      <c r="N10" s="29"/>
      <c r="O10" s="14"/>
      <c r="P10" s="14"/>
      <c r="Q10" s="14"/>
      <c r="R10" s="14"/>
      <c r="S10" s="14"/>
      <c r="T10" s="15"/>
      <c r="U10" s="15"/>
      <c r="V10" s="15"/>
      <c r="W10" s="15"/>
    </row>
    <row r="11" spans="1:23" x14ac:dyDescent="0.3">
      <c r="A11" s="7">
        <v>1</v>
      </c>
      <c r="B11" s="86" t="s">
        <v>70</v>
      </c>
      <c r="C11" s="103">
        <v>299</v>
      </c>
      <c r="D11" s="103">
        <v>316</v>
      </c>
      <c r="E11" s="104">
        <v>316</v>
      </c>
      <c r="F11" s="104">
        <v>316</v>
      </c>
      <c r="G11" s="104">
        <v>316</v>
      </c>
      <c r="H11" s="104">
        <v>316</v>
      </c>
      <c r="I11" s="104">
        <v>316</v>
      </c>
      <c r="J11" s="104">
        <v>316</v>
      </c>
      <c r="K11" s="104">
        <v>316</v>
      </c>
      <c r="L11" s="104">
        <v>316</v>
      </c>
      <c r="M11" s="104">
        <v>316</v>
      </c>
      <c r="N11" s="104">
        <v>316</v>
      </c>
      <c r="O11" s="2"/>
    </row>
    <row r="12" spans="1:23" x14ac:dyDescent="0.3">
      <c r="A12" s="49" t="s">
        <v>48</v>
      </c>
      <c r="B12" s="86" t="s">
        <v>83</v>
      </c>
      <c r="C12" s="103"/>
      <c r="D12" s="103"/>
      <c r="E12" s="104"/>
      <c r="F12" s="103"/>
      <c r="G12" s="103"/>
      <c r="H12" s="103"/>
      <c r="I12" s="103"/>
      <c r="J12" s="103"/>
      <c r="K12" s="103"/>
      <c r="L12" s="103"/>
      <c r="M12" s="103"/>
      <c r="N12" s="103"/>
      <c r="O12" s="2"/>
    </row>
    <row r="13" spans="1:23" x14ac:dyDescent="0.3">
      <c r="A13" s="49" t="s">
        <v>49</v>
      </c>
      <c r="B13" s="86" t="s">
        <v>82</v>
      </c>
      <c r="C13" s="103"/>
      <c r="D13" s="103"/>
      <c r="E13" s="104"/>
      <c r="F13" s="103"/>
      <c r="G13" s="103"/>
      <c r="H13" s="103"/>
      <c r="I13" s="103"/>
      <c r="J13" s="103"/>
      <c r="K13" s="103"/>
      <c r="L13" s="103"/>
      <c r="M13" s="103"/>
      <c r="N13" s="103"/>
      <c r="O13" s="2"/>
    </row>
    <row r="14" spans="1:23" x14ac:dyDescent="0.3">
      <c r="A14" s="49" t="s">
        <v>84</v>
      </c>
      <c r="B14" s="86" t="s">
        <v>87</v>
      </c>
      <c r="C14" s="103"/>
      <c r="D14" s="103"/>
      <c r="E14" s="104"/>
      <c r="F14" s="103"/>
      <c r="G14" s="103"/>
      <c r="H14" s="103"/>
      <c r="I14" s="103"/>
      <c r="J14" s="103"/>
      <c r="K14" s="103"/>
      <c r="L14" s="103"/>
      <c r="M14" s="103"/>
      <c r="N14" s="103"/>
      <c r="O14" s="2"/>
    </row>
    <row r="15" spans="1:23" x14ac:dyDescent="0.3">
      <c r="A15" s="49" t="s">
        <v>85</v>
      </c>
      <c r="B15" s="86" t="s">
        <v>88</v>
      </c>
      <c r="C15" s="103"/>
      <c r="D15" s="103"/>
      <c r="E15" s="104"/>
      <c r="F15" s="103"/>
      <c r="G15" s="103"/>
      <c r="H15" s="103"/>
      <c r="I15" s="103"/>
      <c r="J15" s="103"/>
      <c r="K15" s="103"/>
      <c r="L15" s="103"/>
      <c r="M15" s="103"/>
      <c r="N15" s="103"/>
      <c r="O15" s="2"/>
    </row>
    <row r="16" spans="1:23" x14ac:dyDescent="0.3">
      <c r="A16" s="49" t="s">
        <v>86</v>
      </c>
      <c r="B16" s="86" t="s">
        <v>89</v>
      </c>
      <c r="C16" s="103"/>
      <c r="D16" s="103"/>
      <c r="E16" s="104"/>
      <c r="F16" s="103"/>
      <c r="G16" s="103"/>
      <c r="H16" s="103"/>
      <c r="I16" s="103"/>
      <c r="J16" s="103"/>
      <c r="K16" s="103"/>
      <c r="L16" s="103"/>
      <c r="M16" s="103"/>
      <c r="N16" s="103"/>
      <c r="O16" s="2"/>
    </row>
    <row r="17" spans="1:15" x14ac:dyDescent="0.3">
      <c r="A17" s="7">
        <v>3</v>
      </c>
      <c r="B17" s="86" t="s">
        <v>187</v>
      </c>
      <c r="C17" s="102"/>
      <c r="D17" s="102"/>
      <c r="E17" s="102"/>
      <c r="F17" s="102"/>
      <c r="G17" s="102"/>
      <c r="H17" s="102"/>
      <c r="I17" s="102"/>
      <c r="J17" s="102"/>
      <c r="K17" s="102"/>
      <c r="L17" s="102"/>
      <c r="M17" s="102"/>
      <c r="N17" s="102"/>
      <c r="O17" s="2"/>
    </row>
    <row r="18" spans="1:15" x14ac:dyDescent="0.3">
      <c r="A18" s="7">
        <v>4</v>
      </c>
      <c r="B18" s="86" t="s">
        <v>55</v>
      </c>
      <c r="C18" s="103"/>
      <c r="D18" s="103"/>
      <c r="E18" s="105"/>
      <c r="F18" s="105"/>
      <c r="G18" s="105"/>
      <c r="H18" s="105"/>
      <c r="I18" s="105"/>
      <c r="J18" s="105"/>
      <c r="K18" s="105"/>
      <c r="L18" s="105"/>
      <c r="M18" s="105"/>
      <c r="N18" s="105"/>
      <c r="O18" s="2"/>
    </row>
    <row r="19" spans="1:15" x14ac:dyDescent="0.3">
      <c r="A19" s="7">
        <v>5</v>
      </c>
      <c r="B19" s="87" t="s">
        <v>71</v>
      </c>
      <c r="C19" s="106">
        <f t="shared" ref="C19:D19" si="0">C11+C17+C18</f>
        <v>299</v>
      </c>
      <c r="D19" s="106">
        <f t="shared" si="0"/>
        <v>316</v>
      </c>
      <c r="E19" s="106">
        <f>E11+E17+E18</f>
        <v>316</v>
      </c>
      <c r="F19" s="106">
        <f t="shared" ref="F19:N19" si="1">F11+F17+F18</f>
        <v>316</v>
      </c>
      <c r="G19" s="106">
        <f t="shared" si="1"/>
        <v>316</v>
      </c>
      <c r="H19" s="106">
        <f t="shared" si="1"/>
        <v>316</v>
      </c>
      <c r="I19" s="106">
        <f t="shared" si="1"/>
        <v>316</v>
      </c>
      <c r="J19" s="106">
        <f t="shared" si="1"/>
        <v>316</v>
      </c>
      <c r="K19" s="106">
        <f t="shared" si="1"/>
        <v>316</v>
      </c>
      <c r="L19" s="106">
        <f t="shared" si="1"/>
        <v>316</v>
      </c>
      <c r="M19" s="106">
        <f t="shared" si="1"/>
        <v>316</v>
      </c>
      <c r="N19" s="106">
        <f t="shared" si="1"/>
        <v>316</v>
      </c>
      <c r="O19" s="2"/>
    </row>
    <row r="20" spans="1:15" x14ac:dyDescent="0.3">
      <c r="A20" s="7">
        <v>6</v>
      </c>
      <c r="B20" s="86" t="s">
        <v>28</v>
      </c>
      <c r="C20" s="107"/>
      <c r="D20" s="107"/>
      <c r="E20" s="107">
        <f t="shared" ref="E20:N20" si="2">-E19*(1-0.965)</f>
        <v>-11.060000000000009</v>
      </c>
      <c r="F20" s="107">
        <f t="shared" si="2"/>
        <v>-11.060000000000009</v>
      </c>
      <c r="G20" s="107">
        <f t="shared" si="2"/>
        <v>-11.060000000000009</v>
      </c>
      <c r="H20" s="107">
        <f t="shared" si="2"/>
        <v>-11.060000000000009</v>
      </c>
      <c r="I20" s="107">
        <f t="shared" si="2"/>
        <v>-11.060000000000009</v>
      </c>
      <c r="J20" s="107">
        <f t="shared" si="2"/>
        <v>-11.060000000000009</v>
      </c>
      <c r="K20" s="107">
        <f t="shared" si="2"/>
        <v>-11.060000000000009</v>
      </c>
      <c r="L20" s="107">
        <f t="shared" si="2"/>
        <v>-11.060000000000009</v>
      </c>
      <c r="M20" s="107">
        <f t="shared" si="2"/>
        <v>-11.060000000000009</v>
      </c>
      <c r="N20" s="107">
        <f t="shared" si="2"/>
        <v>-11.060000000000009</v>
      </c>
      <c r="O20" s="2"/>
    </row>
    <row r="21" spans="1:15" x14ac:dyDescent="0.3">
      <c r="A21" s="7">
        <v>7</v>
      </c>
      <c r="B21" s="87" t="s">
        <v>58</v>
      </c>
      <c r="C21" s="106">
        <f t="shared" ref="C21:D21" si="3">C19+C20</f>
        <v>299</v>
      </c>
      <c r="D21" s="106">
        <f t="shared" si="3"/>
        <v>316</v>
      </c>
      <c r="E21" s="106">
        <f>E19+E20</f>
        <v>304.94</v>
      </c>
      <c r="F21" s="106">
        <f t="shared" ref="F21:N21" si="4">F19+F20</f>
        <v>304.94</v>
      </c>
      <c r="G21" s="106">
        <f t="shared" si="4"/>
        <v>304.94</v>
      </c>
      <c r="H21" s="106">
        <f t="shared" si="4"/>
        <v>304.94</v>
      </c>
      <c r="I21" s="106">
        <f t="shared" si="4"/>
        <v>304.94</v>
      </c>
      <c r="J21" s="106">
        <f t="shared" si="4"/>
        <v>304.94</v>
      </c>
      <c r="K21" s="106">
        <f t="shared" si="4"/>
        <v>304.94</v>
      </c>
      <c r="L21" s="106">
        <f t="shared" si="4"/>
        <v>304.94</v>
      </c>
      <c r="M21" s="106">
        <f t="shared" si="4"/>
        <v>304.94</v>
      </c>
      <c r="N21" s="106">
        <f t="shared" si="4"/>
        <v>304.94</v>
      </c>
      <c r="O21" s="2"/>
    </row>
    <row r="22" spans="1:15" x14ac:dyDescent="0.3">
      <c r="A22" s="7">
        <v>8</v>
      </c>
      <c r="B22" s="86" t="s">
        <v>204</v>
      </c>
      <c r="C22" s="104">
        <v>0</v>
      </c>
      <c r="D22" s="104">
        <v>0</v>
      </c>
      <c r="E22" s="104">
        <f>E21*0.15</f>
        <v>45.741</v>
      </c>
      <c r="F22" s="104">
        <f t="shared" ref="F22:N22" si="5">F21*0.15</f>
        <v>45.741</v>
      </c>
      <c r="G22" s="104">
        <f t="shared" si="5"/>
        <v>45.741</v>
      </c>
      <c r="H22" s="104">
        <f t="shared" si="5"/>
        <v>45.741</v>
      </c>
      <c r="I22" s="104">
        <f t="shared" si="5"/>
        <v>45.741</v>
      </c>
      <c r="J22" s="104">
        <f t="shared" si="5"/>
        <v>45.741</v>
      </c>
      <c r="K22" s="104">
        <f t="shared" si="5"/>
        <v>45.741</v>
      </c>
      <c r="L22" s="104">
        <f t="shared" si="5"/>
        <v>45.741</v>
      </c>
      <c r="M22" s="104">
        <f t="shared" si="5"/>
        <v>45.741</v>
      </c>
      <c r="N22" s="104">
        <f t="shared" si="5"/>
        <v>45.741</v>
      </c>
      <c r="O22" s="2"/>
    </row>
    <row r="23" spans="1:15" x14ac:dyDescent="0.3">
      <c r="A23" s="27">
        <v>9</v>
      </c>
      <c r="B23" s="86" t="s">
        <v>90</v>
      </c>
      <c r="C23" s="104"/>
      <c r="D23" s="104"/>
      <c r="E23" s="104"/>
      <c r="F23" s="104"/>
      <c r="G23" s="104"/>
      <c r="H23" s="104"/>
      <c r="I23" s="104"/>
      <c r="J23" s="104"/>
      <c r="K23" s="104"/>
      <c r="L23" s="104"/>
      <c r="M23" s="104"/>
      <c r="N23" s="104"/>
      <c r="O23" s="2"/>
    </row>
    <row r="24" spans="1:15" x14ac:dyDescent="0.3">
      <c r="A24" s="7">
        <v>10</v>
      </c>
      <c r="B24" s="86" t="s">
        <v>5</v>
      </c>
      <c r="C24" s="103"/>
      <c r="D24" s="103"/>
      <c r="E24" s="103"/>
      <c r="F24" s="103"/>
      <c r="G24" s="103"/>
      <c r="H24" s="103"/>
      <c r="I24" s="103"/>
      <c r="J24" s="103"/>
      <c r="K24" s="103"/>
      <c r="L24" s="103"/>
      <c r="M24" s="103"/>
      <c r="N24" s="103"/>
      <c r="O24" s="2"/>
    </row>
    <row r="25" spans="1:15" x14ac:dyDescent="0.3">
      <c r="A25" s="7">
        <v>11</v>
      </c>
      <c r="B25" s="87" t="s">
        <v>72</v>
      </c>
      <c r="C25" s="106">
        <f t="shared" ref="C25:D25" si="6">C21+C22+C23+C24</f>
        <v>299</v>
      </c>
      <c r="D25" s="106">
        <f t="shared" si="6"/>
        <v>316</v>
      </c>
      <c r="E25" s="106">
        <f>E21+E22+E23+E24</f>
        <v>350.68099999999998</v>
      </c>
      <c r="F25" s="106">
        <f t="shared" ref="F25:N25" si="7">F21+F22+F23+F24</f>
        <v>350.68099999999998</v>
      </c>
      <c r="G25" s="106">
        <f t="shared" si="7"/>
        <v>350.68099999999998</v>
      </c>
      <c r="H25" s="106">
        <f t="shared" si="7"/>
        <v>350.68099999999998</v>
      </c>
      <c r="I25" s="106">
        <f t="shared" si="7"/>
        <v>350.68099999999998</v>
      </c>
      <c r="J25" s="106">
        <f t="shared" si="7"/>
        <v>350.68099999999998</v>
      </c>
      <c r="K25" s="106">
        <f t="shared" si="7"/>
        <v>350.68099999999998</v>
      </c>
      <c r="L25" s="106">
        <f t="shared" si="7"/>
        <v>350.68099999999998</v>
      </c>
      <c r="M25" s="106">
        <f t="shared" si="7"/>
        <v>350.68099999999998</v>
      </c>
      <c r="N25" s="106">
        <f t="shared" si="7"/>
        <v>350.68099999999998</v>
      </c>
      <c r="O25" s="2"/>
    </row>
    <row r="26" spans="1:15" ht="15" customHeight="1" x14ac:dyDescent="0.3">
      <c r="A26" s="32"/>
      <c r="B26" s="88"/>
      <c r="C26" s="108"/>
      <c r="D26" s="108"/>
      <c r="E26" s="109"/>
      <c r="F26" s="110"/>
      <c r="G26" s="110"/>
      <c r="H26" s="110"/>
      <c r="I26" s="110"/>
      <c r="J26" s="110"/>
      <c r="K26" s="110"/>
      <c r="L26" s="110"/>
      <c r="M26" s="110"/>
      <c r="N26" s="110"/>
      <c r="O26" s="2"/>
    </row>
    <row r="27" spans="1:15" x14ac:dyDescent="0.3">
      <c r="A27" s="31"/>
      <c r="B27" s="87" t="s">
        <v>97</v>
      </c>
      <c r="C27" s="111"/>
      <c r="D27" s="111"/>
      <c r="E27" s="112"/>
      <c r="F27" s="113"/>
      <c r="G27" s="113"/>
      <c r="H27" s="113"/>
      <c r="I27" s="113"/>
      <c r="J27" s="113"/>
      <c r="K27" s="113"/>
      <c r="L27" s="113"/>
      <c r="M27" s="113"/>
      <c r="N27" s="113"/>
      <c r="O27" s="2"/>
    </row>
    <row r="28" spans="1:15" x14ac:dyDescent="0.3">
      <c r="A28" s="49" t="s">
        <v>155</v>
      </c>
      <c r="B28" s="87" t="s">
        <v>99</v>
      </c>
      <c r="C28" s="106">
        <f>SUM(C29:C36)</f>
        <v>94</v>
      </c>
      <c r="D28" s="106">
        <f t="shared" ref="D28:N28" si="8">SUM(D29:D36)</f>
        <v>94</v>
      </c>
      <c r="E28" s="106">
        <f t="shared" si="8"/>
        <v>102</v>
      </c>
      <c r="F28" s="106">
        <f t="shared" si="8"/>
        <v>102</v>
      </c>
      <c r="G28" s="106">
        <f t="shared" si="8"/>
        <v>102</v>
      </c>
      <c r="H28" s="106">
        <f t="shared" si="8"/>
        <v>102</v>
      </c>
      <c r="I28" s="106">
        <f t="shared" si="8"/>
        <v>102</v>
      </c>
      <c r="J28" s="106">
        <f t="shared" si="8"/>
        <v>102</v>
      </c>
      <c r="K28" s="106">
        <f t="shared" si="8"/>
        <v>102</v>
      </c>
      <c r="L28" s="106">
        <f t="shared" si="8"/>
        <v>296</v>
      </c>
      <c r="M28" s="106">
        <f t="shared" si="8"/>
        <v>296</v>
      </c>
      <c r="N28" s="106">
        <f t="shared" si="8"/>
        <v>296</v>
      </c>
      <c r="O28" s="2"/>
    </row>
    <row r="29" spans="1:15" x14ac:dyDescent="0.3">
      <c r="A29" s="49" t="s">
        <v>156</v>
      </c>
      <c r="B29" s="86" t="s">
        <v>232</v>
      </c>
      <c r="C29" s="104">
        <v>94</v>
      </c>
      <c r="D29" s="104">
        <v>94</v>
      </c>
      <c r="E29" s="104">
        <v>102</v>
      </c>
      <c r="F29" s="104">
        <v>102</v>
      </c>
      <c r="G29" s="104">
        <v>102</v>
      </c>
      <c r="H29" s="104">
        <v>102</v>
      </c>
      <c r="I29" s="104">
        <v>102</v>
      </c>
      <c r="J29" s="104">
        <v>102</v>
      </c>
      <c r="K29" s="104">
        <v>102</v>
      </c>
      <c r="L29" s="104">
        <v>102</v>
      </c>
      <c r="M29" s="104">
        <v>102</v>
      </c>
      <c r="N29" s="104">
        <v>102</v>
      </c>
      <c r="O29" s="2"/>
    </row>
    <row r="30" spans="1:15" x14ac:dyDescent="0.3">
      <c r="A30" s="49" t="s">
        <v>157</v>
      </c>
      <c r="B30" s="86" t="s">
        <v>233</v>
      </c>
      <c r="C30" s="104"/>
      <c r="D30" s="104"/>
      <c r="E30" s="104"/>
      <c r="F30" s="104"/>
      <c r="G30" s="104"/>
      <c r="H30" s="104"/>
      <c r="I30" s="104"/>
      <c r="J30" s="104"/>
      <c r="K30" s="104"/>
      <c r="L30" s="104">
        <v>14</v>
      </c>
      <c r="M30" s="104">
        <f>L30</f>
        <v>14</v>
      </c>
      <c r="N30" s="104">
        <f>M30</f>
        <v>14</v>
      </c>
      <c r="O30" s="2"/>
    </row>
    <row r="31" spans="1:15" ht="19.5" customHeight="1" x14ac:dyDescent="0.3">
      <c r="A31" s="49" t="s">
        <v>158</v>
      </c>
      <c r="B31" s="86" t="s">
        <v>234</v>
      </c>
      <c r="C31" s="104"/>
      <c r="D31" s="104"/>
      <c r="E31" s="104"/>
      <c r="F31" s="104"/>
      <c r="G31" s="104"/>
      <c r="H31" s="104"/>
      <c r="I31" s="104"/>
      <c r="J31" s="104"/>
      <c r="K31" s="104"/>
      <c r="L31" s="104">
        <v>22</v>
      </c>
      <c r="M31" s="104">
        <f>L31</f>
        <v>22</v>
      </c>
      <c r="N31" s="104">
        <f>M31</f>
        <v>22</v>
      </c>
      <c r="O31" s="2"/>
    </row>
    <row r="32" spans="1:15" ht="19.5" customHeight="1" x14ac:dyDescent="0.3">
      <c r="A32" s="49" t="s">
        <v>227</v>
      </c>
      <c r="B32" s="86" t="s">
        <v>235</v>
      </c>
      <c r="C32" s="104"/>
      <c r="D32" s="104"/>
      <c r="E32" s="104"/>
      <c r="F32" s="104"/>
      <c r="G32" s="104"/>
      <c r="H32" s="104"/>
      <c r="I32" s="104"/>
      <c r="J32" s="104"/>
      <c r="K32" s="104"/>
      <c r="L32" s="104"/>
      <c r="M32" s="104"/>
      <c r="N32" s="104"/>
      <c r="O32" s="2"/>
    </row>
    <row r="33" spans="1:15" ht="19.5" customHeight="1" x14ac:dyDescent="0.3">
      <c r="A33" s="49" t="s">
        <v>228</v>
      </c>
      <c r="B33" s="86" t="s">
        <v>236</v>
      </c>
      <c r="C33" s="104"/>
      <c r="D33" s="104"/>
      <c r="E33" s="104"/>
      <c r="F33" s="104"/>
      <c r="G33" s="104"/>
      <c r="H33" s="104"/>
      <c r="I33" s="104"/>
      <c r="J33" s="104"/>
      <c r="K33" s="104"/>
      <c r="L33" s="104">
        <v>45</v>
      </c>
      <c r="M33" s="104">
        <f>L33</f>
        <v>45</v>
      </c>
      <c r="N33" s="104">
        <f>M33</f>
        <v>45</v>
      </c>
      <c r="O33" s="2"/>
    </row>
    <row r="34" spans="1:15" ht="19.5" customHeight="1" x14ac:dyDescent="0.3">
      <c r="A34" s="49" t="s">
        <v>229</v>
      </c>
      <c r="B34" s="86" t="s">
        <v>237</v>
      </c>
      <c r="C34" s="104"/>
      <c r="D34" s="104"/>
      <c r="E34" s="104"/>
      <c r="F34" s="104"/>
      <c r="G34" s="104"/>
      <c r="H34" s="104"/>
      <c r="I34" s="104"/>
      <c r="J34" s="104"/>
      <c r="K34" s="104"/>
      <c r="L34" s="104">
        <v>42</v>
      </c>
      <c r="M34" s="104">
        <f>L34</f>
        <v>42</v>
      </c>
      <c r="N34" s="104">
        <f>M34</f>
        <v>42</v>
      </c>
      <c r="O34" s="2"/>
    </row>
    <row r="35" spans="1:15" ht="19.5" customHeight="1" x14ac:dyDescent="0.3">
      <c r="A35" s="49" t="s">
        <v>230</v>
      </c>
      <c r="B35" s="86" t="s">
        <v>409</v>
      </c>
      <c r="C35" s="104"/>
      <c r="D35" s="104"/>
      <c r="E35" s="104"/>
      <c r="F35" s="104"/>
      <c r="G35" s="104"/>
      <c r="H35" s="104"/>
      <c r="I35" s="104"/>
      <c r="J35" s="104"/>
      <c r="K35" s="104"/>
      <c r="L35" s="104"/>
      <c r="M35" s="104"/>
      <c r="N35" s="104"/>
      <c r="O35" s="2"/>
    </row>
    <row r="36" spans="1:15" ht="19.5" customHeight="1" x14ac:dyDescent="0.3">
      <c r="A36" s="49" t="s">
        <v>231</v>
      </c>
      <c r="B36" s="86" t="s">
        <v>239</v>
      </c>
      <c r="C36" s="104"/>
      <c r="D36" s="104"/>
      <c r="E36" s="104"/>
      <c r="F36" s="104"/>
      <c r="G36" s="104"/>
      <c r="H36" s="104"/>
      <c r="I36" s="104"/>
      <c r="J36" s="104"/>
      <c r="K36" s="104"/>
      <c r="L36" s="104">
        <v>71</v>
      </c>
      <c r="M36" s="104">
        <v>71</v>
      </c>
      <c r="N36" s="104">
        <v>71</v>
      </c>
      <c r="O36" s="2"/>
    </row>
    <row r="37" spans="1:15" ht="19.5" customHeight="1" x14ac:dyDescent="0.3">
      <c r="A37" s="49"/>
      <c r="B37" s="86"/>
      <c r="C37" s="104"/>
      <c r="D37" s="104"/>
      <c r="E37" s="104"/>
      <c r="F37" s="104"/>
      <c r="G37" s="104"/>
      <c r="H37" s="104"/>
      <c r="I37" s="104"/>
      <c r="J37" s="104"/>
      <c r="K37" s="104"/>
      <c r="L37" s="104"/>
      <c r="M37" s="104"/>
      <c r="N37" s="104"/>
      <c r="O37" s="2"/>
    </row>
    <row r="38" spans="1:15" x14ac:dyDescent="0.3">
      <c r="A38" s="49" t="s">
        <v>159</v>
      </c>
      <c r="B38" s="87" t="s">
        <v>33</v>
      </c>
      <c r="C38" s="106">
        <f t="shared" ref="C38:N38" si="9">SUM(C39:C40)</f>
        <v>10</v>
      </c>
      <c r="D38" s="106">
        <f t="shared" si="9"/>
        <v>10</v>
      </c>
      <c r="E38" s="106">
        <f t="shared" si="9"/>
        <v>10</v>
      </c>
      <c r="F38" s="106">
        <f t="shared" si="9"/>
        <v>10</v>
      </c>
      <c r="G38" s="106">
        <f t="shared" si="9"/>
        <v>10</v>
      </c>
      <c r="H38" s="106">
        <f t="shared" si="9"/>
        <v>10</v>
      </c>
      <c r="I38" s="106">
        <f t="shared" si="9"/>
        <v>10</v>
      </c>
      <c r="J38" s="106">
        <f t="shared" si="9"/>
        <v>10</v>
      </c>
      <c r="K38" s="106">
        <f t="shared" si="9"/>
        <v>10</v>
      </c>
      <c r="L38" s="106">
        <f t="shared" si="9"/>
        <v>10</v>
      </c>
      <c r="M38" s="106">
        <f t="shared" si="9"/>
        <v>10</v>
      </c>
      <c r="N38" s="106">
        <f t="shared" si="9"/>
        <v>10</v>
      </c>
      <c r="O38" s="2"/>
    </row>
    <row r="39" spans="1:15" x14ac:dyDescent="0.3">
      <c r="A39" s="49" t="s">
        <v>160</v>
      </c>
      <c r="B39" s="86" t="s">
        <v>240</v>
      </c>
      <c r="C39" s="104">
        <v>10</v>
      </c>
      <c r="D39" s="104">
        <v>10</v>
      </c>
      <c r="E39" s="104">
        <v>10</v>
      </c>
      <c r="F39" s="104">
        <v>10</v>
      </c>
      <c r="G39" s="104">
        <v>10</v>
      </c>
      <c r="H39" s="104">
        <v>10</v>
      </c>
      <c r="I39" s="104">
        <v>10</v>
      </c>
      <c r="J39" s="104">
        <v>10</v>
      </c>
      <c r="K39" s="104">
        <v>10</v>
      </c>
      <c r="L39" s="104">
        <v>10</v>
      </c>
      <c r="M39" s="104">
        <v>10</v>
      </c>
      <c r="N39" s="104">
        <v>10</v>
      </c>
      <c r="O39" s="2"/>
    </row>
    <row r="40" spans="1:15" x14ac:dyDescent="0.3">
      <c r="A40" s="49"/>
      <c r="B40" s="86"/>
      <c r="C40" s="104"/>
      <c r="D40" s="104"/>
      <c r="E40" s="104"/>
      <c r="F40" s="104"/>
      <c r="G40" s="104"/>
      <c r="H40" s="104"/>
      <c r="I40" s="104"/>
      <c r="J40" s="104"/>
      <c r="K40" s="104"/>
      <c r="L40" s="104"/>
      <c r="M40" s="104"/>
      <c r="N40" s="104"/>
      <c r="O40" s="2"/>
    </row>
    <row r="41" spans="1:15" x14ac:dyDescent="0.3">
      <c r="A41" s="49" t="s">
        <v>29</v>
      </c>
      <c r="B41" s="87" t="s">
        <v>102</v>
      </c>
      <c r="C41" s="106">
        <f t="shared" ref="C41:N41" si="10">SUM(C42:C43)</f>
        <v>30</v>
      </c>
      <c r="D41" s="106">
        <f t="shared" si="10"/>
        <v>30</v>
      </c>
      <c r="E41" s="106">
        <f t="shared" si="10"/>
        <v>30</v>
      </c>
      <c r="F41" s="106">
        <f t="shared" si="10"/>
        <v>30</v>
      </c>
      <c r="G41" s="106">
        <f t="shared" si="10"/>
        <v>30</v>
      </c>
      <c r="H41" s="106">
        <f t="shared" si="10"/>
        <v>30</v>
      </c>
      <c r="I41" s="106">
        <f t="shared" si="10"/>
        <v>30</v>
      </c>
      <c r="J41" s="106">
        <f t="shared" si="10"/>
        <v>30</v>
      </c>
      <c r="K41" s="106">
        <f t="shared" si="10"/>
        <v>30</v>
      </c>
      <c r="L41" s="106">
        <f t="shared" si="10"/>
        <v>30</v>
      </c>
      <c r="M41" s="106">
        <f t="shared" si="10"/>
        <v>30</v>
      </c>
      <c r="N41" s="106">
        <f t="shared" si="10"/>
        <v>30</v>
      </c>
      <c r="O41" s="2"/>
    </row>
    <row r="42" spans="1:15" x14ac:dyDescent="0.3">
      <c r="A42" s="49" t="s">
        <v>30</v>
      </c>
      <c r="B42" s="86" t="s">
        <v>241</v>
      </c>
      <c r="C42" s="104">
        <v>15</v>
      </c>
      <c r="D42" s="104">
        <v>15</v>
      </c>
      <c r="E42" s="104">
        <v>15</v>
      </c>
      <c r="F42" s="104">
        <v>15</v>
      </c>
      <c r="G42" s="104">
        <v>15</v>
      </c>
      <c r="H42" s="104">
        <v>15</v>
      </c>
      <c r="I42" s="104">
        <v>15</v>
      </c>
      <c r="J42" s="104">
        <v>15</v>
      </c>
      <c r="K42" s="104">
        <v>15</v>
      </c>
      <c r="L42" s="104">
        <v>15</v>
      </c>
      <c r="M42" s="104">
        <v>15</v>
      </c>
      <c r="N42" s="104">
        <v>15</v>
      </c>
      <c r="O42" s="2"/>
    </row>
    <row r="43" spans="1:15" x14ac:dyDescent="0.3">
      <c r="A43" s="49" t="s">
        <v>31</v>
      </c>
      <c r="B43" s="86" t="s">
        <v>242</v>
      </c>
      <c r="C43" s="104">
        <v>15</v>
      </c>
      <c r="D43" s="104">
        <v>15</v>
      </c>
      <c r="E43" s="104">
        <v>15</v>
      </c>
      <c r="F43" s="104">
        <v>15</v>
      </c>
      <c r="G43" s="104">
        <v>15</v>
      </c>
      <c r="H43" s="104">
        <v>15</v>
      </c>
      <c r="I43" s="104">
        <v>15</v>
      </c>
      <c r="J43" s="104">
        <v>15</v>
      </c>
      <c r="K43" s="104">
        <v>15</v>
      </c>
      <c r="L43" s="104">
        <v>15</v>
      </c>
      <c r="M43" s="104">
        <v>15</v>
      </c>
      <c r="N43" s="104">
        <v>15</v>
      </c>
      <c r="O43" s="2"/>
    </row>
    <row r="44" spans="1:15" x14ac:dyDescent="0.3">
      <c r="A44" s="49"/>
      <c r="B44" s="86"/>
      <c r="C44" s="104"/>
      <c r="D44" s="104"/>
      <c r="E44" s="104"/>
      <c r="F44" s="104"/>
      <c r="G44" s="104"/>
      <c r="H44" s="104"/>
      <c r="I44" s="104"/>
      <c r="J44" s="104"/>
      <c r="K44" s="104"/>
      <c r="L44" s="104"/>
      <c r="M44" s="104"/>
      <c r="N44" s="104"/>
      <c r="O44" s="2"/>
    </row>
    <row r="45" spans="1:15" x14ac:dyDescent="0.3">
      <c r="A45" s="49" t="s">
        <v>34</v>
      </c>
      <c r="B45" s="87" t="s">
        <v>96</v>
      </c>
      <c r="C45" s="106">
        <f>SUM(C46:C52)</f>
        <v>188</v>
      </c>
      <c r="D45" s="106">
        <f t="shared" ref="D45:N45" si="11">SUM(D46:D52)</f>
        <v>188</v>
      </c>
      <c r="E45" s="106">
        <f t="shared" si="11"/>
        <v>188</v>
      </c>
      <c r="F45" s="106">
        <f t="shared" si="11"/>
        <v>194</v>
      </c>
      <c r="G45" s="106">
        <f t="shared" si="11"/>
        <v>194</v>
      </c>
      <c r="H45" s="106">
        <f t="shared" si="11"/>
        <v>194</v>
      </c>
      <c r="I45" s="106">
        <f t="shared" si="11"/>
        <v>194</v>
      </c>
      <c r="J45" s="106">
        <f t="shared" si="11"/>
        <v>194</v>
      </c>
      <c r="K45" s="106">
        <f t="shared" si="11"/>
        <v>194</v>
      </c>
      <c r="L45" s="106">
        <f t="shared" si="11"/>
        <v>0</v>
      </c>
      <c r="M45" s="106">
        <f t="shared" si="11"/>
        <v>0</v>
      </c>
      <c r="N45" s="106">
        <f t="shared" si="11"/>
        <v>0</v>
      </c>
      <c r="O45" s="3"/>
    </row>
    <row r="46" spans="1:15" x14ac:dyDescent="0.3">
      <c r="A46" s="49" t="s">
        <v>35</v>
      </c>
      <c r="B46" s="86" t="s">
        <v>233</v>
      </c>
      <c r="C46" s="104">
        <v>14</v>
      </c>
      <c r="D46" s="104">
        <v>14</v>
      </c>
      <c r="E46" s="104">
        <v>14</v>
      </c>
      <c r="F46" s="104">
        <v>14</v>
      </c>
      <c r="G46" s="104">
        <v>14</v>
      </c>
      <c r="H46" s="104">
        <v>14</v>
      </c>
      <c r="I46" s="104">
        <v>14</v>
      </c>
      <c r="J46" s="104">
        <v>14</v>
      </c>
      <c r="K46" s="104">
        <v>14</v>
      </c>
      <c r="L46" s="104"/>
      <c r="M46" s="104"/>
      <c r="N46" s="104"/>
      <c r="O46" s="2"/>
    </row>
    <row r="47" spans="1:15" x14ac:dyDescent="0.3">
      <c r="A47" s="49" t="s">
        <v>36</v>
      </c>
      <c r="B47" s="86" t="s">
        <v>234</v>
      </c>
      <c r="C47" s="104">
        <v>22</v>
      </c>
      <c r="D47" s="104">
        <v>22</v>
      </c>
      <c r="E47" s="104">
        <v>22</v>
      </c>
      <c r="F47" s="104">
        <v>22</v>
      </c>
      <c r="G47" s="104">
        <v>22</v>
      </c>
      <c r="H47" s="104">
        <v>22</v>
      </c>
      <c r="I47" s="104">
        <v>22</v>
      </c>
      <c r="J47" s="104">
        <v>22</v>
      </c>
      <c r="K47" s="104">
        <v>22</v>
      </c>
      <c r="L47" s="104"/>
      <c r="M47" s="104"/>
      <c r="N47" s="104"/>
      <c r="O47" s="2"/>
    </row>
    <row r="48" spans="1:15" x14ac:dyDescent="0.3">
      <c r="A48" s="49" t="s">
        <v>165</v>
      </c>
      <c r="B48" s="86" t="s">
        <v>235</v>
      </c>
      <c r="C48" s="104"/>
      <c r="D48" s="104"/>
      <c r="E48" s="104"/>
      <c r="F48" s="104"/>
      <c r="G48" s="104"/>
      <c r="H48" s="104"/>
      <c r="I48" s="104"/>
      <c r="J48" s="104"/>
      <c r="K48" s="104"/>
      <c r="L48" s="104"/>
      <c r="M48" s="104"/>
      <c r="N48" s="104"/>
      <c r="O48" s="2"/>
    </row>
    <row r="49" spans="1:17" x14ac:dyDescent="0.3">
      <c r="A49" s="49" t="s">
        <v>175</v>
      </c>
      <c r="B49" s="86" t="s">
        <v>236</v>
      </c>
      <c r="C49" s="104">
        <v>45</v>
      </c>
      <c r="D49" s="104">
        <v>45</v>
      </c>
      <c r="E49" s="104">
        <v>45</v>
      </c>
      <c r="F49" s="104">
        <v>45</v>
      </c>
      <c r="G49" s="104">
        <v>45</v>
      </c>
      <c r="H49" s="104">
        <v>45</v>
      </c>
      <c r="I49" s="104">
        <v>45</v>
      </c>
      <c r="J49" s="104">
        <v>45</v>
      </c>
      <c r="K49" s="104">
        <v>45</v>
      </c>
      <c r="L49" s="104"/>
      <c r="M49" s="104"/>
      <c r="N49" s="104"/>
      <c r="O49" s="2"/>
    </row>
    <row r="50" spans="1:17" x14ac:dyDescent="0.3">
      <c r="A50" s="49" t="s">
        <v>176</v>
      </c>
      <c r="B50" s="86" t="s">
        <v>237</v>
      </c>
      <c r="C50" s="104">
        <v>42</v>
      </c>
      <c r="D50" s="104">
        <v>42</v>
      </c>
      <c r="E50" s="104">
        <v>42</v>
      </c>
      <c r="F50" s="104">
        <v>42</v>
      </c>
      <c r="G50" s="104">
        <v>42</v>
      </c>
      <c r="H50" s="104">
        <v>42</v>
      </c>
      <c r="I50" s="104">
        <v>42</v>
      </c>
      <c r="J50" s="104">
        <v>42</v>
      </c>
      <c r="K50" s="104">
        <v>42</v>
      </c>
      <c r="L50" s="104"/>
      <c r="M50" s="104"/>
      <c r="N50" s="104"/>
      <c r="O50" s="2"/>
    </row>
    <row r="51" spans="1:17" x14ac:dyDescent="0.3">
      <c r="A51" s="49" t="s">
        <v>243</v>
      </c>
      <c r="B51" s="86" t="s">
        <v>409</v>
      </c>
      <c r="C51" s="104">
        <v>65</v>
      </c>
      <c r="D51" s="104">
        <v>65</v>
      </c>
      <c r="E51" s="104">
        <v>65</v>
      </c>
      <c r="F51" s="104"/>
      <c r="G51" s="104"/>
      <c r="H51" s="104"/>
      <c r="I51" s="104"/>
      <c r="J51" s="104"/>
      <c r="K51" s="104"/>
      <c r="L51" s="104"/>
      <c r="M51" s="104"/>
      <c r="N51" s="104"/>
      <c r="O51" s="2"/>
    </row>
    <row r="52" spans="1:17" x14ac:dyDescent="0.3">
      <c r="A52" s="49" t="s">
        <v>244</v>
      </c>
      <c r="B52" s="86" t="s">
        <v>239</v>
      </c>
      <c r="C52" s="104"/>
      <c r="D52" s="104"/>
      <c r="E52" s="104"/>
      <c r="F52" s="104">
        <v>71</v>
      </c>
      <c r="G52" s="104">
        <v>71</v>
      </c>
      <c r="H52" s="104">
        <v>71</v>
      </c>
      <c r="I52" s="104">
        <v>71</v>
      </c>
      <c r="J52" s="104">
        <v>71</v>
      </c>
      <c r="K52" s="104">
        <v>71</v>
      </c>
      <c r="L52" s="104"/>
      <c r="M52" s="104"/>
      <c r="N52" s="104"/>
      <c r="O52" s="2"/>
    </row>
    <row r="53" spans="1:17" x14ac:dyDescent="0.3">
      <c r="A53" s="49"/>
      <c r="B53" s="86"/>
      <c r="C53" s="104"/>
      <c r="D53" s="104"/>
      <c r="E53" s="104"/>
      <c r="F53" s="104"/>
      <c r="G53" s="104"/>
      <c r="H53" s="104"/>
      <c r="I53" s="104"/>
      <c r="J53" s="104"/>
      <c r="K53" s="104"/>
      <c r="L53" s="104"/>
      <c r="M53" s="104"/>
      <c r="N53" s="104"/>
      <c r="O53" s="2"/>
    </row>
    <row r="54" spans="1:17" x14ac:dyDescent="0.3">
      <c r="A54" s="49" t="s">
        <v>37</v>
      </c>
      <c r="B54" s="87" t="s">
        <v>103</v>
      </c>
      <c r="C54" s="106">
        <f t="shared" ref="C54:D54" si="12">SUM(C55:C61)</f>
        <v>0</v>
      </c>
      <c r="D54" s="106">
        <f t="shared" si="12"/>
        <v>0</v>
      </c>
      <c r="E54" s="106">
        <f>SUM(E55:E61)</f>
        <v>0</v>
      </c>
      <c r="F54" s="106">
        <f t="shared" ref="F54:N54" si="13">SUM(F55:F61)</f>
        <v>0</v>
      </c>
      <c r="G54" s="106">
        <f t="shared" si="13"/>
        <v>0</v>
      </c>
      <c r="H54" s="106">
        <f t="shared" si="13"/>
        <v>0</v>
      </c>
      <c r="I54" s="106">
        <f t="shared" si="13"/>
        <v>0</v>
      </c>
      <c r="J54" s="106">
        <f t="shared" si="13"/>
        <v>0</v>
      </c>
      <c r="K54" s="106">
        <f t="shared" si="13"/>
        <v>0</v>
      </c>
      <c r="L54" s="106">
        <f t="shared" si="13"/>
        <v>0</v>
      </c>
      <c r="M54" s="106">
        <f t="shared" si="13"/>
        <v>0</v>
      </c>
      <c r="N54" s="106">
        <f t="shared" si="13"/>
        <v>0</v>
      </c>
      <c r="O54" s="5"/>
      <c r="P54" s="3"/>
      <c r="Q54" s="3"/>
    </row>
    <row r="55" spans="1:17" x14ac:dyDescent="0.3">
      <c r="A55" s="49" t="s">
        <v>38</v>
      </c>
      <c r="B55" s="86" t="s">
        <v>0</v>
      </c>
      <c r="C55" s="104"/>
      <c r="D55" s="104"/>
      <c r="E55" s="104"/>
      <c r="F55" s="104"/>
      <c r="G55" s="104"/>
      <c r="H55" s="104"/>
      <c r="I55" s="104"/>
      <c r="J55" s="104"/>
      <c r="K55" s="104"/>
      <c r="L55" s="104"/>
      <c r="M55" s="104"/>
      <c r="N55" s="104"/>
      <c r="O55" s="2"/>
    </row>
    <row r="56" spans="1:17" x14ac:dyDescent="0.3">
      <c r="A56" s="49" t="s">
        <v>39</v>
      </c>
      <c r="B56" s="86" t="s">
        <v>1</v>
      </c>
      <c r="C56" s="104"/>
      <c r="D56" s="104"/>
      <c r="E56" s="104"/>
      <c r="F56" s="104"/>
      <c r="G56" s="104"/>
      <c r="H56" s="104"/>
      <c r="I56" s="104"/>
      <c r="J56" s="104"/>
      <c r="K56" s="104"/>
      <c r="L56" s="104"/>
      <c r="M56" s="104"/>
      <c r="N56" s="104"/>
      <c r="O56" s="2"/>
    </row>
    <row r="57" spans="1:17" x14ac:dyDescent="0.3">
      <c r="A57" s="49" t="s">
        <v>40</v>
      </c>
      <c r="B57" s="86" t="s">
        <v>2</v>
      </c>
      <c r="C57" s="104"/>
      <c r="D57" s="104"/>
      <c r="E57" s="104"/>
      <c r="F57" s="104"/>
      <c r="G57" s="104"/>
      <c r="H57" s="104"/>
      <c r="I57" s="104"/>
      <c r="J57" s="104"/>
      <c r="K57" s="104"/>
      <c r="L57" s="104"/>
      <c r="M57" s="104"/>
      <c r="N57" s="104"/>
      <c r="O57" s="2"/>
    </row>
    <row r="58" spans="1:17" x14ac:dyDescent="0.3">
      <c r="A58" s="49" t="s">
        <v>166</v>
      </c>
      <c r="B58" s="86" t="s">
        <v>3</v>
      </c>
      <c r="C58" s="104"/>
      <c r="D58" s="104"/>
      <c r="E58" s="104"/>
      <c r="F58" s="104"/>
      <c r="G58" s="104"/>
      <c r="H58" s="104"/>
      <c r="I58" s="104"/>
      <c r="J58" s="104"/>
      <c r="K58" s="104"/>
      <c r="L58" s="104"/>
      <c r="M58" s="104"/>
      <c r="N58" s="104"/>
      <c r="O58" s="2"/>
    </row>
    <row r="59" spans="1:17" x14ac:dyDescent="0.3">
      <c r="A59" s="49" t="s">
        <v>168</v>
      </c>
      <c r="B59" s="86" t="s">
        <v>4</v>
      </c>
      <c r="C59" s="104"/>
      <c r="D59" s="104"/>
      <c r="E59" s="104"/>
      <c r="F59" s="104"/>
      <c r="G59" s="104"/>
      <c r="H59" s="104"/>
      <c r="I59" s="104"/>
      <c r="J59" s="104"/>
      <c r="K59" s="104"/>
      <c r="L59" s="104"/>
      <c r="M59" s="104"/>
      <c r="N59" s="104"/>
      <c r="O59" s="2"/>
    </row>
    <row r="60" spans="1:17" x14ac:dyDescent="0.3">
      <c r="A60" s="49" t="s">
        <v>169</v>
      </c>
      <c r="B60" s="89" t="s">
        <v>22</v>
      </c>
      <c r="C60" s="104"/>
      <c r="D60" s="104"/>
      <c r="E60" s="104"/>
      <c r="F60" s="104"/>
      <c r="G60" s="104"/>
      <c r="H60" s="104"/>
      <c r="I60" s="104"/>
      <c r="J60" s="104"/>
      <c r="K60" s="104"/>
      <c r="L60" s="104"/>
      <c r="M60" s="104"/>
      <c r="N60" s="104"/>
      <c r="O60" s="2"/>
    </row>
    <row r="61" spans="1:17" x14ac:dyDescent="0.3">
      <c r="A61" s="49" t="s">
        <v>170</v>
      </c>
      <c r="B61" s="86" t="s">
        <v>245</v>
      </c>
      <c r="C61" s="104"/>
      <c r="D61" s="104"/>
      <c r="E61" s="104"/>
      <c r="F61" s="104"/>
      <c r="G61" s="104"/>
      <c r="H61" s="104"/>
      <c r="I61" s="104"/>
      <c r="J61" s="104"/>
      <c r="K61" s="104"/>
      <c r="L61" s="104"/>
      <c r="M61" s="104"/>
      <c r="N61" s="104"/>
      <c r="O61" s="2"/>
    </row>
    <row r="62" spans="1:17" x14ac:dyDescent="0.3">
      <c r="A62" s="49"/>
      <c r="B62" s="86"/>
      <c r="C62" s="104"/>
      <c r="D62" s="104"/>
      <c r="E62" s="104"/>
      <c r="F62" s="104"/>
      <c r="G62" s="104"/>
      <c r="H62" s="104"/>
      <c r="I62" s="104"/>
      <c r="J62" s="104"/>
      <c r="K62" s="104"/>
      <c r="L62" s="104"/>
      <c r="M62" s="104"/>
      <c r="N62" s="104"/>
      <c r="O62" s="2"/>
    </row>
    <row r="63" spans="1:17" x14ac:dyDescent="0.3">
      <c r="A63" s="49" t="s">
        <v>41</v>
      </c>
      <c r="B63" s="87" t="s">
        <v>130</v>
      </c>
      <c r="C63" s="106">
        <f>SUM(C64:C75)</f>
        <v>19.6583741</v>
      </c>
      <c r="D63" s="106">
        <f t="shared" ref="D63:N63" si="14">SUM(D64:D75)</f>
        <v>22.227032229500001</v>
      </c>
      <c r="E63" s="106">
        <f t="shared" si="14"/>
        <v>22.2113970683525</v>
      </c>
      <c r="F63" s="106">
        <f t="shared" si="14"/>
        <v>55.195840083010737</v>
      </c>
      <c r="G63" s="106">
        <f t="shared" si="14"/>
        <v>63.561889882595686</v>
      </c>
      <c r="H63" s="106">
        <f t="shared" si="14"/>
        <v>62.505567678182715</v>
      </c>
      <c r="I63" s="106">
        <f t="shared" si="14"/>
        <v>61.540841157791803</v>
      </c>
      <c r="J63" s="106">
        <f t="shared" si="14"/>
        <v>60.637473232002833</v>
      </c>
      <c r="K63" s="106">
        <f t="shared" si="14"/>
        <v>59.795459433842822</v>
      </c>
      <c r="L63" s="106">
        <f t="shared" si="14"/>
        <v>59.014795318673606</v>
      </c>
      <c r="M63" s="106">
        <f t="shared" si="14"/>
        <v>58.265243864080247</v>
      </c>
      <c r="N63" s="106">
        <f t="shared" si="14"/>
        <v>55.577033269759838</v>
      </c>
      <c r="O63" s="2"/>
    </row>
    <row r="64" spans="1:17" x14ac:dyDescent="0.3">
      <c r="A64" s="49" t="s">
        <v>42</v>
      </c>
      <c r="B64" s="86" t="s">
        <v>8</v>
      </c>
      <c r="C64" s="104"/>
      <c r="D64" s="104"/>
      <c r="E64" s="104"/>
      <c r="F64" s="104"/>
      <c r="G64" s="104"/>
      <c r="H64" s="104"/>
      <c r="I64" s="104"/>
      <c r="J64" s="104"/>
      <c r="K64" s="104"/>
      <c r="L64" s="104"/>
      <c r="M64" s="104"/>
      <c r="N64" s="104"/>
      <c r="O64" s="2"/>
    </row>
    <row r="65" spans="1:15" x14ac:dyDescent="0.3">
      <c r="A65" s="49" t="s">
        <v>43</v>
      </c>
      <c r="B65" s="86" t="s">
        <v>246</v>
      </c>
      <c r="C65" s="104">
        <v>2</v>
      </c>
      <c r="D65" s="104">
        <v>2</v>
      </c>
      <c r="E65" s="104">
        <v>2</v>
      </c>
      <c r="F65" s="104">
        <v>2</v>
      </c>
      <c r="G65" s="104">
        <v>2</v>
      </c>
      <c r="H65" s="104">
        <v>2</v>
      </c>
      <c r="I65" s="104">
        <v>2</v>
      </c>
      <c r="J65" s="104">
        <v>2</v>
      </c>
      <c r="K65" s="104">
        <v>2</v>
      </c>
      <c r="L65" s="104">
        <v>2</v>
      </c>
      <c r="M65" s="104">
        <v>2</v>
      </c>
      <c r="N65" s="104"/>
      <c r="O65" s="2"/>
    </row>
    <row r="66" spans="1:15" x14ac:dyDescent="0.3">
      <c r="A66" s="49" t="s">
        <v>44</v>
      </c>
      <c r="B66" s="86" t="s">
        <v>247</v>
      </c>
      <c r="C66" s="104">
        <v>5</v>
      </c>
      <c r="D66" s="104">
        <v>5</v>
      </c>
      <c r="E66" s="104">
        <v>5</v>
      </c>
      <c r="F66" s="104">
        <v>5</v>
      </c>
      <c r="G66" s="104">
        <v>5</v>
      </c>
      <c r="H66" s="104">
        <v>5</v>
      </c>
      <c r="I66" s="104">
        <v>5</v>
      </c>
      <c r="J66" s="104">
        <v>5</v>
      </c>
      <c r="K66" s="104">
        <v>5</v>
      </c>
      <c r="L66" s="104">
        <v>5</v>
      </c>
      <c r="M66" s="104">
        <v>5</v>
      </c>
      <c r="N66" s="104">
        <v>5</v>
      </c>
      <c r="O66" s="2"/>
    </row>
    <row r="67" spans="1:15" x14ac:dyDescent="0.3">
      <c r="A67" s="49" t="s">
        <v>167</v>
      </c>
      <c r="B67" s="86" t="s">
        <v>248</v>
      </c>
      <c r="C67" s="104">
        <v>4</v>
      </c>
      <c r="D67" s="104">
        <v>4</v>
      </c>
      <c r="E67" s="104">
        <v>4</v>
      </c>
      <c r="F67" s="104">
        <v>4</v>
      </c>
      <c r="G67" s="104"/>
      <c r="H67" s="104"/>
      <c r="I67" s="104"/>
      <c r="J67" s="104"/>
      <c r="K67" s="104"/>
      <c r="L67" s="104"/>
      <c r="M67" s="104"/>
      <c r="N67" s="104"/>
      <c r="O67" s="2"/>
    </row>
    <row r="68" spans="1:15" x14ac:dyDescent="0.3">
      <c r="A68" s="49" t="s">
        <v>258</v>
      </c>
      <c r="B68" s="86" t="s">
        <v>249</v>
      </c>
      <c r="C68" s="104">
        <v>6</v>
      </c>
      <c r="D68" s="104">
        <v>6</v>
      </c>
      <c r="E68" s="104">
        <v>6</v>
      </c>
      <c r="F68" s="104">
        <v>6</v>
      </c>
      <c r="G68" s="104">
        <v>6</v>
      </c>
      <c r="H68" s="104">
        <v>6</v>
      </c>
      <c r="I68" s="104">
        <v>6</v>
      </c>
      <c r="J68" s="104">
        <v>6</v>
      </c>
      <c r="K68" s="104">
        <v>6</v>
      </c>
      <c r="L68" s="104">
        <v>6</v>
      </c>
      <c r="M68" s="104">
        <v>6</v>
      </c>
      <c r="N68" s="104">
        <v>6</v>
      </c>
      <c r="O68" s="2"/>
    </row>
    <row r="69" spans="1:15" x14ac:dyDescent="0.3">
      <c r="A69" s="49" t="s">
        <v>259</v>
      </c>
      <c r="B69" s="86" t="s">
        <v>256</v>
      </c>
      <c r="C69" s="104"/>
      <c r="D69" s="104"/>
      <c r="E69" s="104"/>
      <c r="F69" s="104"/>
      <c r="G69" s="104">
        <v>12.546529000000001</v>
      </c>
      <c r="H69" s="104">
        <v>11.669783600000002</v>
      </c>
      <c r="I69" s="104">
        <v>10.883736000000001</v>
      </c>
      <c r="J69" s="104">
        <v>10.158153600000002</v>
      </c>
      <c r="K69" s="104">
        <v>9.4930364000000012</v>
      </c>
      <c r="L69" s="104">
        <v>8.8883844000000014</v>
      </c>
      <c r="M69" s="104">
        <v>8.3139650000000014</v>
      </c>
      <c r="N69" s="104">
        <v>7.8000108000000008</v>
      </c>
      <c r="O69" s="2"/>
    </row>
    <row r="70" spans="1:15" x14ac:dyDescent="0.3">
      <c r="A70" s="49" t="s">
        <v>260</v>
      </c>
      <c r="B70" s="86" t="s">
        <v>250</v>
      </c>
      <c r="C70" s="104">
        <v>2.1</v>
      </c>
      <c r="D70" s="104">
        <v>2.1</v>
      </c>
      <c r="E70" s="104">
        <v>2.1</v>
      </c>
      <c r="F70" s="104">
        <v>2.1</v>
      </c>
      <c r="G70" s="104">
        <v>2.1</v>
      </c>
      <c r="H70" s="104">
        <v>2.1</v>
      </c>
      <c r="I70" s="104">
        <v>2.1</v>
      </c>
      <c r="J70" s="104">
        <v>2.1</v>
      </c>
      <c r="K70" s="104">
        <v>2.1</v>
      </c>
      <c r="L70" s="104">
        <v>2.1</v>
      </c>
      <c r="M70" s="104">
        <v>2.1</v>
      </c>
      <c r="N70" s="104">
        <v>2.1</v>
      </c>
      <c r="O70" s="2"/>
    </row>
    <row r="71" spans="1:15" x14ac:dyDescent="0.3">
      <c r="A71" s="49" t="s">
        <v>261</v>
      </c>
      <c r="B71" s="86" t="s">
        <v>251</v>
      </c>
      <c r="C71" s="104">
        <v>0.55837409999999987</v>
      </c>
      <c r="D71" s="104">
        <v>0.55558222949999991</v>
      </c>
      <c r="E71" s="104">
        <v>0.55280431835249988</v>
      </c>
      <c r="F71" s="104">
        <v>0.5500402967607374</v>
      </c>
      <c r="G71" s="104">
        <v>0.54729009527693373</v>
      </c>
      <c r="H71" s="104">
        <v>0.54455364480054902</v>
      </c>
      <c r="I71" s="104">
        <v>0.54183087657654627</v>
      </c>
      <c r="J71" s="104">
        <v>0.5391217221936635</v>
      </c>
      <c r="K71" s="104">
        <v>0.53642611358269521</v>
      </c>
      <c r="L71" s="104">
        <v>0.53374398301478176</v>
      </c>
      <c r="M71" s="104">
        <v>0.53107526309970787</v>
      </c>
      <c r="N71" s="104">
        <v>0.52841988678420937</v>
      </c>
      <c r="O71" s="2"/>
    </row>
    <row r="72" spans="1:15" x14ac:dyDescent="0.3">
      <c r="A72" s="49" t="s">
        <v>262</v>
      </c>
      <c r="B72" s="86" t="s">
        <v>252</v>
      </c>
      <c r="C72" s="104"/>
      <c r="D72" s="104">
        <v>2.57145</v>
      </c>
      <c r="E72" s="104">
        <v>2.5585927499999999</v>
      </c>
      <c r="F72" s="104">
        <v>2.5457997862499999</v>
      </c>
      <c r="G72" s="104">
        <v>2.5330707873187501</v>
      </c>
      <c r="H72" s="104">
        <v>2.5204054333821562</v>
      </c>
      <c r="I72" s="104">
        <v>2.5078034062152454</v>
      </c>
      <c r="J72" s="104">
        <v>2.495264389184169</v>
      </c>
      <c r="K72" s="104">
        <v>2.4827880672382481</v>
      </c>
      <c r="L72" s="104">
        <v>2.4703741269020569</v>
      </c>
      <c r="M72" s="104">
        <v>2.4580222562675464</v>
      </c>
      <c r="N72" s="104">
        <v>2.4457321449862088</v>
      </c>
      <c r="O72" s="2"/>
    </row>
    <row r="73" spans="1:15" x14ac:dyDescent="0.3">
      <c r="A73" s="49" t="s">
        <v>263</v>
      </c>
      <c r="B73" s="86" t="s">
        <v>253</v>
      </c>
      <c r="C73" s="104"/>
      <c r="D73" s="104"/>
      <c r="E73" s="104"/>
      <c r="F73" s="104">
        <v>6.5</v>
      </c>
      <c r="G73" s="104">
        <v>6.4675000000000002</v>
      </c>
      <c r="H73" s="104">
        <v>6.4351625000000006</v>
      </c>
      <c r="I73" s="104">
        <v>6.4029866875000003</v>
      </c>
      <c r="J73" s="104">
        <v>6.3709717540625004</v>
      </c>
      <c r="K73" s="104">
        <v>6.3391168952921877</v>
      </c>
      <c r="L73" s="104">
        <v>6.3074213108157267</v>
      </c>
      <c r="M73" s="104">
        <v>6.2758842042616481</v>
      </c>
      <c r="N73" s="104">
        <v>6.2445047832403402</v>
      </c>
      <c r="O73" s="2"/>
    </row>
    <row r="74" spans="1:15" x14ac:dyDescent="0.3">
      <c r="A74" s="49" t="s">
        <v>264</v>
      </c>
      <c r="B74" s="86" t="s">
        <v>254</v>
      </c>
      <c r="C74" s="104"/>
      <c r="D74" s="104"/>
      <c r="E74" s="104"/>
      <c r="F74" s="104">
        <v>6.5</v>
      </c>
      <c r="G74" s="104">
        <v>6.4675000000000002</v>
      </c>
      <c r="H74" s="104">
        <v>6.4351625000000006</v>
      </c>
      <c r="I74" s="104">
        <v>6.4029866875000003</v>
      </c>
      <c r="J74" s="104">
        <v>6.3709717540625004</v>
      </c>
      <c r="K74" s="104">
        <v>6.3391168952921877</v>
      </c>
      <c r="L74" s="104">
        <v>6.3074213108157267</v>
      </c>
      <c r="M74" s="104">
        <v>6.2758842042616481</v>
      </c>
      <c r="N74" s="104">
        <v>6.2445047832403402</v>
      </c>
      <c r="O74" s="2"/>
    </row>
    <row r="75" spans="1:15" x14ac:dyDescent="0.3">
      <c r="A75" s="49" t="s">
        <v>265</v>
      </c>
      <c r="B75" s="86" t="s">
        <v>255</v>
      </c>
      <c r="C75" s="104"/>
      <c r="D75" s="104"/>
      <c r="E75" s="104"/>
      <c r="F75" s="104">
        <v>20</v>
      </c>
      <c r="G75" s="104">
        <v>19.899999999999999</v>
      </c>
      <c r="H75" s="104">
        <v>19.8005</v>
      </c>
      <c r="I75" s="104">
        <v>19.701497499999999</v>
      </c>
      <c r="J75" s="104">
        <v>19.602990012499998</v>
      </c>
      <c r="K75" s="104">
        <v>19.504975062437499</v>
      </c>
      <c r="L75" s="104">
        <v>19.40745018712531</v>
      </c>
      <c r="M75" s="104">
        <v>19.310412936189682</v>
      </c>
      <c r="N75" s="104">
        <v>19.213860871508732</v>
      </c>
      <c r="O75" s="2"/>
    </row>
    <row r="76" spans="1:15" x14ac:dyDescent="0.3">
      <c r="A76" s="49"/>
      <c r="B76" s="86"/>
      <c r="C76" s="104"/>
      <c r="D76" s="104"/>
      <c r="E76" s="104"/>
      <c r="F76" s="104"/>
      <c r="G76" s="104"/>
      <c r="H76" s="104"/>
      <c r="I76" s="104"/>
      <c r="J76" s="104"/>
      <c r="K76" s="104"/>
      <c r="L76" s="104"/>
      <c r="M76" s="104"/>
      <c r="N76" s="104"/>
      <c r="O76" s="2"/>
    </row>
    <row r="77" spans="1:15" x14ac:dyDescent="0.3">
      <c r="A77" s="49" t="s">
        <v>45</v>
      </c>
      <c r="B77" s="87" t="s">
        <v>131</v>
      </c>
      <c r="C77" s="106">
        <f>SUM(C78:C80)</f>
        <v>15</v>
      </c>
      <c r="D77" s="106">
        <f t="shared" ref="D77:N77" si="15">SUM(D78:D80)</f>
        <v>15</v>
      </c>
      <c r="E77" s="106">
        <f t="shared" si="15"/>
        <v>0</v>
      </c>
      <c r="F77" s="106">
        <f t="shared" si="15"/>
        <v>0</v>
      </c>
      <c r="G77" s="106">
        <f t="shared" si="15"/>
        <v>0</v>
      </c>
      <c r="H77" s="106">
        <f t="shared" si="15"/>
        <v>0</v>
      </c>
      <c r="I77" s="106">
        <f t="shared" si="15"/>
        <v>0</v>
      </c>
      <c r="J77" s="106">
        <f t="shared" si="15"/>
        <v>0</v>
      </c>
      <c r="K77" s="106">
        <f t="shared" si="15"/>
        <v>0</v>
      </c>
      <c r="L77" s="106">
        <f t="shared" si="15"/>
        <v>0</v>
      </c>
      <c r="M77" s="106">
        <f t="shared" si="15"/>
        <v>0</v>
      </c>
      <c r="N77" s="106">
        <f t="shared" si="15"/>
        <v>0</v>
      </c>
      <c r="O77" s="2"/>
    </row>
    <row r="78" spans="1:15" x14ac:dyDescent="0.3">
      <c r="A78" s="49" t="s">
        <v>46</v>
      </c>
      <c r="B78" s="86" t="s">
        <v>74</v>
      </c>
      <c r="C78" s="104"/>
      <c r="D78" s="104"/>
      <c r="E78" s="104"/>
      <c r="F78" s="104"/>
      <c r="G78" s="104"/>
      <c r="H78" s="104"/>
      <c r="I78" s="104"/>
      <c r="J78" s="104"/>
      <c r="K78" s="104"/>
      <c r="L78" s="104"/>
      <c r="M78" s="104"/>
      <c r="N78" s="104"/>
      <c r="O78" s="2"/>
    </row>
    <row r="79" spans="1:15" x14ac:dyDescent="0.3">
      <c r="A79" s="49" t="s">
        <v>47</v>
      </c>
      <c r="B79" s="150" t="s">
        <v>257</v>
      </c>
      <c r="C79" s="104">
        <v>15</v>
      </c>
      <c r="D79" s="104">
        <v>15</v>
      </c>
      <c r="E79" s="104"/>
      <c r="F79" s="104"/>
      <c r="G79" s="104"/>
      <c r="H79" s="104"/>
      <c r="I79" s="104"/>
      <c r="J79" s="104"/>
      <c r="K79" s="104"/>
      <c r="L79" s="104"/>
      <c r="M79" s="104"/>
      <c r="N79" s="104"/>
      <c r="O79" s="2"/>
    </row>
    <row r="80" spans="1:15" x14ac:dyDescent="0.3">
      <c r="A80" s="49"/>
      <c r="B80" s="150"/>
      <c r="C80" s="104"/>
      <c r="D80" s="104"/>
      <c r="E80" s="104"/>
      <c r="F80" s="104"/>
      <c r="G80" s="104"/>
      <c r="H80" s="104"/>
      <c r="I80" s="104"/>
      <c r="J80" s="104"/>
      <c r="K80" s="104"/>
      <c r="L80" s="104"/>
      <c r="M80" s="104"/>
      <c r="N80" s="104"/>
      <c r="O80" s="2"/>
    </row>
    <row r="81" spans="1:15" x14ac:dyDescent="0.3">
      <c r="A81" s="49">
        <v>20</v>
      </c>
      <c r="B81" s="90" t="s">
        <v>59</v>
      </c>
      <c r="C81" s="104"/>
      <c r="D81" s="104"/>
      <c r="E81" s="104"/>
      <c r="F81" s="104"/>
      <c r="G81" s="104"/>
      <c r="H81" s="104"/>
      <c r="I81" s="104"/>
      <c r="J81" s="104"/>
      <c r="K81" s="104"/>
      <c r="L81" s="104"/>
      <c r="M81" s="104"/>
      <c r="N81" s="104"/>
      <c r="O81" s="2"/>
    </row>
    <row r="82" spans="1:15" ht="15" customHeight="1" x14ac:dyDescent="0.3">
      <c r="A82" s="32"/>
      <c r="B82" s="88"/>
      <c r="C82" s="108"/>
      <c r="D82" s="108"/>
      <c r="E82" s="109"/>
      <c r="F82" s="110"/>
      <c r="G82" s="110"/>
      <c r="H82" s="110"/>
      <c r="I82" s="110"/>
      <c r="J82" s="110"/>
      <c r="K82" s="110"/>
      <c r="L82" s="110"/>
      <c r="M82" s="110"/>
      <c r="N82" s="110"/>
      <c r="O82" s="2"/>
    </row>
    <row r="83" spans="1:15" x14ac:dyDescent="0.3">
      <c r="A83" s="31"/>
      <c r="B83" s="87" t="s">
        <v>139</v>
      </c>
      <c r="C83" s="111"/>
      <c r="D83" s="111"/>
      <c r="E83" s="112"/>
      <c r="F83" s="113"/>
      <c r="G83" s="113"/>
      <c r="H83" s="113"/>
      <c r="I83" s="113"/>
      <c r="J83" s="113"/>
      <c r="K83" s="113"/>
      <c r="L83" s="113"/>
      <c r="M83" s="113"/>
      <c r="N83" s="113"/>
      <c r="O83" s="2"/>
    </row>
    <row r="84" spans="1:15" s="3" customFormat="1" x14ac:dyDescent="0.3">
      <c r="A84" s="7">
        <v>21</v>
      </c>
      <c r="B84" s="90" t="s">
        <v>65</v>
      </c>
      <c r="C84" s="106">
        <f>C28+C38+C41+C45+C63+C77</f>
        <v>356.6583741</v>
      </c>
      <c r="D84" s="106">
        <f t="shared" ref="D84:N84" si="16">D28+D38+D41+D45+D63+D77</f>
        <v>359.22703222950003</v>
      </c>
      <c r="E84" s="106">
        <f t="shared" si="16"/>
        <v>352.21139706835248</v>
      </c>
      <c r="F84" s="106">
        <f t="shared" si="16"/>
        <v>391.19584008301075</v>
      </c>
      <c r="G84" s="106">
        <f t="shared" si="16"/>
        <v>399.56188988259566</v>
      </c>
      <c r="H84" s="106">
        <f t="shared" si="16"/>
        <v>398.50556767818273</v>
      </c>
      <c r="I84" s="106">
        <f t="shared" si="16"/>
        <v>397.54084115779182</v>
      </c>
      <c r="J84" s="106">
        <f t="shared" si="16"/>
        <v>396.63747323200283</v>
      </c>
      <c r="K84" s="106">
        <f t="shared" si="16"/>
        <v>395.79545943384284</v>
      </c>
      <c r="L84" s="106">
        <f t="shared" si="16"/>
        <v>395.01479531867358</v>
      </c>
      <c r="M84" s="106">
        <f t="shared" si="16"/>
        <v>394.26524386408028</v>
      </c>
      <c r="N84" s="106">
        <f t="shared" si="16"/>
        <v>391.57703326975985</v>
      </c>
    </row>
    <row r="85" spans="1:15" x14ac:dyDescent="0.3">
      <c r="A85" s="7">
        <v>22</v>
      </c>
      <c r="B85" s="86" t="s">
        <v>72</v>
      </c>
      <c r="C85" s="106">
        <f t="shared" ref="C85:N85" si="17">C25</f>
        <v>299</v>
      </c>
      <c r="D85" s="106">
        <f t="shared" si="17"/>
        <v>316</v>
      </c>
      <c r="E85" s="106">
        <f t="shared" si="17"/>
        <v>350.68099999999998</v>
      </c>
      <c r="F85" s="106">
        <f t="shared" si="17"/>
        <v>350.68099999999998</v>
      </c>
      <c r="G85" s="106">
        <f t="shared" si="17"/>
        <v>350.68099999999998</v>
      </c>
      <c r="H85" s="106">
        <f t="shared" si="17"/>
        <v>350.68099999999998</v>
      </c>
      <c r="I85" s="106">
        <f t="shared" si="17"/>
        <v>350.68099999999998</v>
      </c>
      <c r="J85" s="106">
        <f t="shared" si="17"/>
        <v>350.68099999999998</v>
      </c>
      <c r="K85" s="106">
        <f t="shared" si="17"/>
        <v>350.68099999999998</v>
      </c>
      <c r="L85" s="106">
        <f t="shared" si="17"/>
        <v>350.68099999999998</v>
      </c>
      <c r="M85" s="106">
        <f t="shared" si="17"/>
        <v>350.68099999999998</v>
      </c>
      <c r="N85" s="106">
        <f t="shared" si="17"/>
        <v>350.68099999999998</v>
      </c>
      <c r="O85" s="2"/>
    </row>
    <row r="86" spans="1:15" x14ac:dyDescent="0.3">
      <c r="A86" s="27">
        <v>23</v>
      </c>
      <c r="B86" s="91" t="s">
        <v>181</v>
      </c>
      <c r="C86" s="106">
        <f t="shared" ref="C86:D86" si="18">C84-C85</f>
        <v>57.658374100000003</v>
      </c>
      <c r="D86" s="106">
        <f t="shared" si="18"/>
        <v>43.227032229500026</v>
      </c>
      <c r="E86" s="106">
        <f>E84-E85</f>
        <v>1.5303970683524994</v>
      </c>
      <c r="F86" s="106">
        <f t="shared" ref="F86:N86" si="19">F84-F85</f>
        <v>40.514840083010768</v>
      </c>
      <c r="G86" s="106">
        <f t="shared" si="19"/>
        <v>48.880889882595682</v>
      </c>
      <c r="H86" s="106">
        <f t="shared" si="19"/>
        <v>47.824567678182746</v>
      </c>
      <c r="I86" s="106">
        <f t="shared" si="19"/>
        <v>46.859841157791834</v>
      </c>
      <c r="J86" s="106">
        <f t="shared" si="19"/>
        <v>45.95647323200285</v>
      </c>
      <c r="K86" s="106">
        <f t="shared" si="19"/>
        <v>45.114459433842853</v>
      </c>
      <c r="L86" s="106">
        <f t="shared" si="19"/>
        <v>44.333795318673594</v>
      </c>
      <c r="M86" s="106">
        <f t="shared" si="19"/>
        <v>43.584243864080292</v>
      </c>
      <c r="N86" s="106">
        <f t="shared" si="19"/>
        <v>40.896033269759869</v>
      </c>
      <c r="O86" s="2"/>
    </row>
    <row r="87" spans="1:15" x14ac:dyDescent="0.3">
      <c r="A87" s="49">
        <v>24</v>
      </c>
      <c r="B87" s="86" t="s">
        <v>77</v>
      </c>
      <c r="C87" s="104"/>
      <c r="D87" s="104"/>
      <c r="E87" s="104"/>
      <c r="F87" s="104"/>
      <c r="G87" s="104"/>
      <c r="H87" s="104"/>
      <c r="I87" s="104"/>
      <c r="J87" s="104"/>
      <c r="K87" s="104"/>
      <c r="L87" s="104"/>
      <c r="M87" s="104"/>
      <c r="N87" s="104"/>
      <c r="O87" s="2"/>
    </row>
    <row r="88" spans="1:15" x14ac:dyDescent="0.3">
      <c r="A88" s="49">
        <v>25</v>
      </c>
      <c r="B88" s="86" t="s">
        <v>78</v>
      </c>
      <c r="C88" s="104"/>
      <c r="D88" s="104"/>
      <c r="E88" s="104"/>
      <c r="F88" s="104"/>
      <c r="G88" s="104"/>
      <c r="H88" s="104"/>
      <c r="I88" s="104"/>
      <c r="J88" s="104"/>
      <c r="K88" s="104"/>
      <c r="L88" s="104"/>
      <c r="M88" s="104"/>
      <c r="N88" s="104"/>
      <c r="O88" s="2"/>
    </row>
    <row r="89" spans="1:15" s="3" customFormat="1" x14ac:dyDescent="0.3">
      <c r="A89" s="7">
        <v>26</v>
      </c>
      <c r="B89" s="86" t="s">
        <v>73</v>
      </c>
      <c r="C89" s="114">
        <v>0.15</v>
      </c>
      <c r="D89" s="114">
        <v>0.15</v>
      </c>
      <c r="E89" s="114">
        <v>0.15</v>
      </c>
      <c r="F89" s="114">
        <v>0.15</v>
      </c>
      <c r="G89" s="114">
        <v>0.15</v>
      </c>
      <c r="H89" s="114">
        <v>0.15</v>
      </c>
      <c r="I89" s="114">
        <v>0.15</v>
      </c>
      <c r="J89" s="114">
        <v>0.15</v>
      </c>
      <c r="K89" s="114">
        <v>0.15</v>
      </c>
      <c r="L89" s="114">
        <v>0.15</v>
      </c>
      <c r="M89" s="114">
        <v>0.15</v>
      </c>
      <c r="N89" s="114">
        <v>0.15</v>
      </c>
    </row>
    <row r="90" spans="1:15" s="3" customFormat="1" x14ac:dyDescent="0.3">
      <c r="A90" s="33"/>
      <c r="B90" s="82"/>
      <c r="D90" s="41"/>
      <c r="E90" s="41"/>
      <c r="F90" s="41"/>
      <c r="G90" s="41"/>
      <c r="H90" s="41"/>
      <c r="I90" s="41"/>
      <c r="J90" s="41"/>
      <c r="K90" s="41"/>
      <c r="L90" s="41"/>
      <c r="M90" s="41"/>
    </row>
    <row r="91" spans="1:15" ht="24" customHeight="1" x14ac:dyDescent="0.3">
      <c r="C91" s="38" t="s">
        <v>57</v>
      </c>
      <c r="D91" s="38" t="s">
        <v>57</v>
      </c>
      <c r="E91" s="18"/>
      <c r="F91" s="8"/>
      <c r="O91" s="2"/>
    </row>
    <row r="92" spans="1:15" x14ac:dyDescent="0.3">
      <c r="A92" s="65" t="s">
        <v>9</v>
      </c>
      <c r="B92" s="92" t="s">
        <v>140</v>
      </c>
      <c r="C92" s="66" t="s">
        <v>189</v>
      </c>
      <c r="D92" s="66" t="s">
        <v>190</v>
      </c>
      <c r="E92" s="18"/>
      <c r="F92" s="8"/>
      <c r="O92" s="2"/>
    </row>
    <row r="93" spans="1:15" x14ac:dyDescent="0.3">
      <c r="A93" s="27">
        <v>27</v>
      </c>
      <c r="B93" s="86" t="s">
        <v>127</v>
      </c>
      <c r="C93" s="176">
        <v>299</v>
      </c>
      <c r="D93" s="176">
        <v>316</v>
      </c>
      <c r="E93" s="18"/>
      <c r="F93" s="8"/>
      <c r="O93" s="2"/>
    </row>
    <row r="94" spans="1:15" x14ac:dyDescent="0.3">
      <c r="A94" s="27">
        <v>28</v>
      </c>
      <c r="B94" s="86" t="s">
        <v>60</v>
      </c>
      <c r="C94" s="96">
        <v>41522</v>
      </c>
      <c r="D94" s="96">
        <v>41898</v>
      </c>
      <c r="E94" s="18"/>
      <c r="F94" s="8"/>
      <c r="O94" s="2"/>
    </row>
    <row r="95" spans="1:15" x14ac:dyDescent="0.3">
      <c r="A95" s="27">
        <v>29</v>
      </c>
      <c r="B95" s="86" t="s">
        <v>61</v>
      </c>
      <c r="C95" s="68">
        <v>17</v>
      </c>
      <c r="D95" s="68">
        <v>16</v>
      </c>
      <c r="E95" s="18"/>
      <c r="F95" s="8"/>
      <c r="O95" s="2"/>
    </row>
    <row r="96" spans="1:15" x14ac:dyDescent="0.3">
      <c r="A96" s="27">
        <v>30</v>
      </c>
      <c r="B96" s="86" t="s">
        <v>81</v>
      </c>
      <c r="C96" s="69"/>
      <c r="D96" s="69"/>
      <c r="E96" s="18"/>
      <c r="F96" s="8"/>
      <c r="O96" s="2"/>
    </row>
    <row r="97" spans="1:15" x14ac:dyDescent="0.3">
      <c r="A97" s="27">
        <v>31</v>
      </c>
      <c r="B97" s="86" t="s">
        <v>124</v>
      </c>
      <c r="C97" s="69"/>
      <c r="D97" s="69"/>
      <c r="E97" s="18"/>
      <c r="F97" s="8"/>
      <c r="O97" s="2"/>
    </row>
    <row r="98" spans="1:15" x14ac:dyDescent="0.3">
      <c r="A98" s="27">
        <v>32</v>
      </c>
      <c r="B98" s="86" t="s">
        <v>125</v>
      </c>
      <c r="C98" s="69"/>
      <c r="D98" s="69"/>
      <c r="E98" s="18"/>
      <c r="F98" s="8"/>
      <c r="O98" s="2"/>
    </row>
    <row r="99" spans="1:15" x14ac:dyDescent="0.3">
      <c r="A99" s="27">
        <v>33</v>
      </c>
      <c r="B99" s="86" t="s">
        <v>62</v>
      </c>
      <c r="C99" s="67">
        <f>C93+C96+C97+C98</f>
        <v>299</v>
      </c>
      <c r="D99" s="67">
        <f>D93+D96+D97+D98</f>
        <v>316</v>
      </c>
      <c r="E99" s="18"/>
      <c r="F99" s="8"/>
      <c r="O99" s="2"/>
    </row>
    <row r="100" spans="1:15" x14ac:dyDescent="0.3">
      <c r="E100" s="18"/>
      <c r="F100" s="8"/>
      <c r="O100" s="2"/>
    </row>
    <row r="101" spans="1:15" x14ac:dyDescent="0.3">
      <c r="A101" s="71" t="s">
        <v>9</v>
      </c>
      <c r="B101" s="93" t="s">
        <v>91</v>
      </c>
      <c r="E101" s="18"/>
      <c r="F101" s="8"/>
      <c r="O101" s="2"/>
    </row>
    <row r="102" spans="1:15" ht="46.8" x14ac:dyDescent="0.3">
      <c r="A102" s="180" t="s">
        <v>410</v>
      </c>
      <c r="B102" s="178" t="s">
        <v>266</v>
      </c>
      <c r="C102" s="94"/>
      <c r="D102" s="33"/>
      <c r="E102" s="33"/>
      <c r="F102" s="95"/>
      <c r="G102" s="5"/>
    </row>
    <row r="103" spans="1:15" ht="46.8" x14ac:dyDescent="0.3">
      <c r="A103" s="179" t="s">
        <v>165</v>
      </c>
      <c r="B103" s="86" t="s">
        <v>267</v>
      </c>
      <c r="C103" s="94"/>
      <c r="D103" s="33"/>
      <c r="E103" s="33"/>
      <c r="F103" s="95"/>
      <c r="G103" s="5"/>
    </row>
    <row r="104" spans="1:15" x14ac:dyDescent="0.3">
      <c r="A104" s="72"/>
    </row>
  </sheetData>
  <mergeCells count="1">
    <mergeCell ref="C10:D10"/>
  </mergeCells>
  <phoneticPr fontId="2" type="noConversion"/>
  <printOptions horizontalCentered="1"/>
  <pageMargins left="0.44" right="0.5" top="0.52" bottom="0.42" header="0.52" footer="0.4"/>
  <pageSetup pageOrder="overThenDown"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tabColor indexed="47"/>
  </sheetPr>
  <dimension ref="A1:R88"/>
  <sheetViews>
    <sheetView zoomScale="90" zoomScaleNormal="90" workbookViewId="0">
      <pane xSplit="2" ySplit="9" topLeftCell="C10" activePane="bottomRight" state="frozen"/>
      <selection pane="topRight" activeCell="C1" sqref="C1"/>
      <selection pane="bottomLeft" activeCell="A7" sqref="A7"/>
      <selection pane="bottomRight" activeCell="F16" sqref="F16"/>
    </sheetView>
  </sheetViews>
  <sheetFormatPr defaultColWidth="7.09765625" defaultRowHeight="15.6" x14ac:dyDescent="0.3"/>
  <cols>
    <col min="1" max="1" width="3.8984375" style="1" customWidth="1"/>
    <col min="2" max="2" width="51.59765625" style="63" customWidth="1"/>
    <col min="3" max="4" width="9.69921875" style="26" customWidth="1"/>
    <col min="5" max="6" width="9.69921875" style="18" customWidth="1"/>
    <col min="7" max="14" width="9.69921875" style="8" customWidth="1"/>
    <col min="15" max="16384" width="7.09765625" style="2"/>
  </cols>
  <sheetData>
    <row r="1" spans="1:15" x14ac:dyDescent="0.3">
      <c r="A1" s="58"/>
      <c r="B1" s="116" t="s">
        <v>191</v>
      </c>
    </row>
    <row r="2" spans="1:15" x14ac:dyDescent="0.3">
      <c r="A2" s="58"/>
      <c r="B2" s="116" t="s">
        <v>192</v>
      </c>
    </row>
    <row r="3" spans="1:15" s="4" customFormat="1" ht="15.75" customHeight="1" x14ac:dyDescent="0.3">
      <c r="B3" s="124" t="s">
        <v>195</v>
      </c>
      <c r="C3" s="25"/>
      <c r="D3" s="25"/>
      <c r="E3" s="17"/>
      <c r="F3" s="17"/>
      <c r="G3" s="9"/>
      <c r="H3" s="9"/>
      <c r="I3" s="9"/>
      <c r="J3" s="9"/>
      <c r="K3" s="9"/>
      <c r="L3" s="9"/>
      <c r="M3" s="9"/>
      <c r="N3" s="9"/>
    </row>
    <row r="4" spans="1:15" s="4" customFormat="1" ht="15.75" customHeight="1" x14ac:dyDescent="0.3">
      <c r="B4" s="122" t="s">
        <v>203</v>
      </c>
      <c r="C4" s="25"/>
      <c r="D4" s="25"/>
      <c r="E4" s="17"/>
      <c r="F4" s="17"/>
      <c r="G4" s="9"/>
      <c r="H4" s="9"/>
      <c r="I4" s="9"/>
      <c r="J4" s="9"/>
      <c r="K4" s="9"/>
      <c r="L4" s="9"/>
      <c r="M4" s="9"/>
      <c r="N4" s="9"/>
    </row>
    <row r="5" spans="1:15" s="4" customFormat="1" ht="15.75" customHeight="1" x14ac:dyDescent="0.3">
      <c r="B5" s="121"/>
      <c r="C5" s="25"/>
      <c r="D5" s="25"/>
      <c r="E5" s="17"/>
      <c r="F5" s="17"/>
      <c r="G5" s="9"/>
      <c r="H5" s="9"/>
      <c r="I5" s="9"/>
      <c r="J5" s="9"/>
      <c r="K5" s="9"/>
      <c r="L5" s="9"/>
      <c r="M5" s="9"/>
      <c r="N5" s="9"/>
    </row>
    <row r="6" spans="1:15" s="4" customFormat="1" ht="15.75" customHeight="1" x14ac:dyDescent="0.3">
      <c r="B6" s="82" t="str">
        <f>'Admin Info'!B6</f>
        <v>Pasadena Water and Power</v>
      </c>
      <c r="E6" s="70"/>
      <c r="F6" s="70"/>
      <c r="G6" s="70"/>
      <c r="I6" s="39"/>
      <c r="J6" s="9"/>
      <c r="K6" s="9"/>
      <c r="L6" s="9"/>
      <c r="M6" s="9"/>
      <c r="N6" s="9"/>
      <c r="O6" s="9"/>
    </row>
    <row r="7" spans="1:15" s="4" customFormat="1" x14ac:dyDescent="0.3">
      <c r="B7" s="83"/>
      <c r="E7" s="117"/>
      <c r="F7" s="139" t="s">
        <v>186</v>
      </c>
      <c r="G7" s="100"/>
      <c r="H7" s="100"/>
      <c r="I7" s="100"/>
      <c r="J7" s="137" t="s">
        <v>101</v>
      </c>
      <c r="K7" s="79"/>
      <c r="L7" s="79"/>
      <c r="M7" s="79"/>
      <c r="N7" s="79"/>
      <c r="O7" s="9"/>
    </row>
    <row r="8" spans="1:15" s="4" customFormat="1" x14ac:dyDescent="0.3">
      <c r="B8" s="83"/>
      <c r="E8" s="78"/>
      <c r="F8" s="140" t="s">
        <v>66</v>
      </c>
      <c r="G8" s="34"/>
      <c r="I8" s="34"/>
      <c r="J8" s="138" t="s">
        <v>177</v>
      </c>
      <c r="K8" s="39"/>
      <c r="L8" s="39"/>
      <c r="M8" s="39"/>
      <c r="N8" s="39"/>
      <c r="O8" s="9"/>
    </row>
    <row r="9" spans="1:15" s="6" customFormat="1" x14ac:dyDescent="0.3">
      <c r="A9" s="42" t="s">
        <v>9</v>
      </c>
      <c r="B9" s="97" t="s">
        <v>200</v>
      </c>
      <c r="C9" s="43" t="s">
        <v>54</v>
      </c>
      <c r="D9" s="43" t="s">
        <v>23</v>
      </c>
      <c r="E9" s="43" t="s">
        <v>24</v>
      </c>
      <c r="F9" s="44">
        <v>2016</v>
      </c>
      <c r="G9" s="43" t="s">
        <v>26</v>
      </c>
      <c r="H9" s="43" t="s">
        <v>27</v>
      </c>
      <c r="I9" s="44">
        <v>2019</v>
      </c>
      <c r="J9" s="44" t="s">
        <v>80</v>
      </c>
      <c r="K9" s="44" t="s">
        <v>179</v>
      </c>
      <c r="L9" s="44" t="s">
        <v>180</v>
      </c>
      <c r="M9" s="44" t="s">
        <v>184</v>
      </c>
      <c r="N9" s="44" t="s">
        <v>185</v>
      </c>
    </row>
    <row r="10" spans="1:15" s="6" customFormat="1" x14ac:dyDescent="0.3">
      <c r="A10" s="45"/>
      <c r="B10" s="85" t="s">
        <v>201</v>
      </c>
      <c r="C10" s="77" t="s">
        <v>100</v>
      </c>
      <c r="D10" s="46"/>
      <c r="E10" s="119" t="s">
        <v>188</v>
      </c>
      <c r="F10" s="47"/>
      <c r="G10" s="48"/>
      <c r="H10" s="48"/>
      <c r="I10" s="48"/>
      <c r="J10" s="48"/>
      <c r="K10" s="48"/>
      <c r="L10" s="48"/>
      <c r="M10" s="48"/>
      <c r="N10" s="48"/>
    </row>
    <row r="11" spans="1:15" x14ac:dyDescent="0.3">
      <c r="A11" s="7">
        <v>1</v>
      </c>
      <c r="B11" s="86" t="s">
        <v>52</v>
      </c>
      <c r="C11" s="74"/>
      <c r="D11" s="74"/>
      <c r="E11" s="115"/>
      <c r="F11" s="115"/>
      <c r="G11" s="104"/>
      <c r="H11" s="104"/>
      <c r="I11" s="104"/>
      <c r="J11" s="104"/>
      <c r="K11" s="104"/>
      <c r="L11" s="104"/>
      <c r="M11" s="104"/>
      <c r="N11" s="104"/>
    </row>
    <row r="12" spans="1:15" x14ac:dyDescent="0.3">
      <c r="A12" s="49" t="s">
        <v>48</v>
      </c>
      <c r="B12" s="86" t="s">
        <v>92</v>
      </c>
      <c r="C12" s="74"/>
      <c r="D12" s="74"/>
      <c r="E12" s="35"/>
      <c r="F12" s="35"/>
      <c r="G12" s="35"/>
      <c r="H12" s="35"/>
      <c r="I12" s="35"/>
      <c r="J12" s="35"/>
      <c r="K12" s="35"/>
      <c r="L12" s="35"/>
      <c r="M12" s="35"/>
      <c r="N12" s="35"/>
    </row>
    <row r="13" spans="1:15" x14ac:dyDescent="0.3">
      <c r="A13" s="49" t="s">
        <v>49</v>
      </c>
      <c r="B13" s="86" t="s">
        <v>75</v>
      </c>
      <c r="C13" s="74"/>
      <c r="D13" s="74"/>
      <c r="E13" s="35"/>
      <c r="F13" s="35"/>
      <c r="G13" s="35"/>
      <c r="H13" s="35"/>
      <c r="I13" s="35"/>
      <c r="J13" s="35"/>
      <c r="K13" s="35"/>
      <c r="L13" s="35"/>
      <c r="M13" s="35"/>
      <c r="N13" s="35"/>
    </row>
    <row r="14" spans="1:15" x14ac:dyDescent="0.3">
      <c r="A14" s="49" t="s">
        <v>84</v>
      </c>
      <c r="B14" s="86" t="s">
        <v>93</v>
      </c>
      <c r="C14" s="74"/>
      <c r="D14" s="74"/>
      <c r="E14" s="35"/>
      <c r="F14" s="35"/>
      <c r="G14" s="35"/>
      <c r="H14" s="35"/>
      <c r="I14" s="35"/>
      <c r="J14" s="35"/>
      <c r="K14" s="35"/>
      <c r="L14" s="35"/>
      <c r="M14" s="35"/>
      <c r="N14" s="35"/>
    </row>
    <row r="15" spans="1:15" x14ac:dyDescent="0.3">
      <c r="A15" s="49" t="s">
        <v>85</v>
      </c>
      <c r="B15" s="86" t="s">
        <v>94</v>
      </c>
      <c r="C15" s="74"/>
      <c r="D15" s="74"/>
      <c r="E15" s="35"/>
      <c r="F15" s="35"/>
      <c r="G15" s="35"/>
      <c r="H15" s="35"/>
      <c r="I15" s="35"/>
      <c r="J15" s="35"/>
      <c r="K15" s="35"/>
      <c r="L15" s="35"/>
      <c r="M15" s="35"/>
      <c r="N15" s="35"/>
    </row>
    <row r="16" spans="1:15" x14ac:dyDescent="0.3">
      <c r="A16" s="49" t="s">
        <v>86</v>
      </c>
      <c r="B16" s="86" t="s">
        <v>95</v>
      </c>
      <c r="C16" s="74"/>
      <c r="D16" s="74"/>
      <c r="E16" s="35"/>
      <c r="F16" s="35"/>
      <c r="G16" s="35"/>
      <c r="H16" s="35"/>
      <c r="I16" s="35"/>
      <c r="J16" s="35"/>
      <c r="K16" s="35"/>
      <c r="L16" s="35"/>
      <c r="M16" s="35"/>
      <c r="N16" s="35"/>
    </row>
    <row r="17" spans="1:14" x14ac:dyDescent="0.3">
      <c r="A17" s="7">
        <v>3</v>
      </c>
      <c r="B17" s="86" t="s">
        <v>187</v>
      </c>
      <c r="C17" s="74"/>
      <c r="D17" s="74"/>
      <c r="E17" s="118"/>
      <c r="F17" s="118"/>
      <c r="G17" s="35"/>
      <c r="H17" s="35"/>
      <c r="I17" s="35"/>
      <c r="J17" s="35"/>
      <c r="K17" s="35"/>
      <c r="L17" s="35"/>
      <c r="M17" s="35"/>
      <c r="N17" s="35"/>
    </row>
    <row r="18" spans="1:14" x14ac:dyDescent="0.3">
      <c r="A18" s="7">
        <v>4</v>
      </c>
      <c r="B18" s="86" t="s">
        <v>55</v>
      </c>
      <c r="C18" s="101"/>
      <c r="D18" s="101"/>
      <c r="E18" s="101"/>
      <c r="F18" s="101"/>
      <c r="G18" s="101"/>
      <c r="H18" s="101"/>
      <c r="I18" s="101"/>
      <c r="J18" s="101"/>
      <c r="K18" s="101"/>
      <c r="L18" s="101"/>
      <c r="M18" s="101"/>
      <c r="N18" s="101"/>
    </row>
    <row r="19" spans="1:14" x14ac:dyDescent="0.3">
      <c r="A19" s="7">
        <v>5</v>
      </c>
      <c r="B19" s="87" t="s">
        <v>53</v>
      </c>
      <c r="C19" s="35">
        <v>1173.2260000000001</v>
      </c>
      <c r="D19" s="35">
        <v>1173.7840000000001</v>
      </c>
      <c r="E19" s="115">
        <v>1187.2699453999999</v>
      </c>
      <c r="F19" s="115">
        <v>1192.8505391000001</v>
      </c>
      <c r="G19" s="35">
        <v>1176.0002342999999</v>
      </c>
      <c r="H19" s="35">
        <v>1160.0008124000001</v>
      </c>
      <c r="I19" s="35">
        <v>1142.9964218999999</v>
      </c>
      <c r="J19" s="35">
        <v>1127.9971329</v>
      </c>
      <c r="K19" s="35">
        <v>1125.9959842999999</v>
      </c>
      <c r="L19" s="35">
        <v>1121.0016404999999</v>
      </c>
      <c r="M19" s="35">
        <v>1118.0021486000001</v>
      </c>
      <c r="N19" s="35">
        <v>1114.0023595999999</v>
      </c>
    </row>
    <row r="20" spans="1:14" x14ac:dyDescent="0.3">
      <c r="A20" s="7">
        <v>6</v>
      </c>
      <c r="B20" s="86" t="s">
        <v>5</v>
      </c>
      <c r="C20" s="35"/>
      <c r="D20" s="35"/>
      <c r="E20" s="35"/>
      <c r="F20" s="35"/>
      <c r="G20" s="35"/>
      <c r="H20" s="35"/>
      <c r="I20" s="35"/>
      <c r="J20" s="35"/>
      <c r="K20" s="35"/>
      <c r="L20" s="35"/>
      <c r="M20" s="35"/>
      <c r="N20" s="35"/>
    </row>
    <row r="21" spans="1:14" x14ac:dyDescent="0.3">
      <c r="A21" s="7">
        <v>7</v>
      </c>
      <c r="B21" s="87" t="s">
        <v>67</v>
      </c>
      <c r="C21" s="50">
        <f>SUM(C19:C20)</f>
        <v>1173.2260000000001</v>
      </c>
      <c r="D21" s="50">
        <f>SUM(D19:D20)</f>
        <v>1173.7840000000001</v>
      </c>
      <c r="E21" s="50">
        <f>SUM(E19:E20)</f>
        <v>1187.2699453999999</v>
      </c>
      <c r="F21" s="36">
        <f>SUM(F19:F20)</f>
        <v>1192.8505391000001</v>
      </c>
      <c r="G21" s="36">
        <f t="shared" ref="G21:N21" si="0">SUM(G19:G20)</f>
        <v>1176.0002342999999</v>
      </c>
      <c r="H21" s="36">
        <f t="shared" si="0"/>
        <v>1160.0008124000001</v>
      </c>
      <c r="I21" s="36">
        <f t="shared" si="0"/>
        <v>1142.9964218999999</v>
      </c>
      <c r="J21" s="36">
        <f t="shared" si="0"/>
        <v>1127.9971329</v>
      </c>
      <c r="K21" s="36">
        <f t="shared" si="0"/>
        <v>1125.9959842999999</v>
      </c>
      <c r="L21" s="36">
        <f t="shared" si="0"/>
        <v>1121.0016404999999</v>
      </c>
      <c r="M21" s="36">
        <f t="shared" si="0"/>
        <v>1118.0021486000001</v>
      </c>
      <c r="N21" s="36">
        <f t="shared" si="0"/>
        <v>1114.0023595999999</v>
      </c>
    </row>
    <row r="22" spans="1:14" x14ac:dyDescent="0.3">
      <c r="A22" s="51"/>
      <c r="B22" s="98"/>
      <c r="C22" s="52"/>
      <c r="D22" s="52"/>
      <c r="E22" s="53"/>
      <c r="F22" s="53"/>
      <c r="G22" s="54"/>
      <c r="H22" s="54"/>
      <c r="I22" s="54"/>
      <c r="J22" s="54"/>
      <c r="K22" s="54"/>
      <c r="L22" s="54"/>
      <c r="M22" s="54"/>
      <c r="N22" s="54"/>
    </row>
    <row r="23" spans="1:14" x14ac:dyDescent="0.3">
      <c r="A23" s="7"/>
      <c r="B23" s="87" t="s">
        <v>98</v>
      </c>
      <c r="C23" s="149"/>
      <c r="D23" s="149"/>
      <c r="E23" s="145"/>
      <c r="F23" s="37"/>
      <c r="G23" s="16"/>
      <c r="H23" s="16"/>
      <c r="I23" s="16"/>
      <c r="J23" s="16"/>
      <c r="K23" s="16"/>
      <c r="L23" s="16"/>
      <c r="M23" s="16"/>
      <c r="N23" s="16"/>
    </row>
    <row r="24" spans="1:14" x14ac:dyDescent="0.3">
      <c r="A24" s="49" t="s">
        <v>143</v>
      </c>
      <c r="B24" s="87" t="s">
        <v>50</v>
      </c>
      <c r="C24" s="146">
        <f>SUM(C25:C32)</f>
        <v>780.78599999999994</v>
      </c>
      <c r="D24" s="146">
        <f t="shared" ref="D24:N24" si="1">SUM(D25:D32)</f>
        <v>733.19100000000003</v>
      </c>
      <c r="E24" s="146">
        <f t="shared" si="1"/>
        <v>837.32</v>
      </c>
      <c r="F24" s="146">
        <f t="shared" si="1"/>
        <v>800.44200000000012</v>
      </c>
      <c r="G24" s="146">
        <f t="shared" si="1"/>
        <v>859.78100000000006</v>
      </c>
      <c r="H24" s="146">
        <f t="shared" si="1"/>
        <v>863.15300000000013</v>
      </c>
      <c r="I24" s="146">
        <f t="shared" si="1"/>
        <v>869.62999999999988</v>
      </c>
      <c r="J24" s="146">
        <f t="shared" si="1"/>
        <v>937.51600000000008</v>
      </c>
      <c r="K24" s="146">
        <f t="shared" si="1"/>
        <v>969.83299999999997</v>
      </c>
      <c r="L24" s="146">
        <f t="shared" si="1"/>
        <v>949.12599999999998</v>
      </c>
      <c r="M24" s="146">
        <f t="shared" si="1"/>
        <v>952.34300000000007</v>
      </c>
      <c r="N24" s="146">
        <f t="shared" si="1"/>
        <v>962.7059999999999</v>
      </c>
    </row>
    <row r="25" spans="1:14" x14ac:dyDescent="0.3">
      <c r="A25" s="49" t="s">
        <v>144</v>
      </c>
      <c r="B25" s="86" t="s">
        <v>232</v>
      </c>
      <c r="C25" s="144">
        <v>618.49400000000003</v>
      </c>
      <c r="D25" s="144">
        <v>611.27</v>
      </c>
      <c r="E25" s="144">
        <v>691.87900000000002</v>
      </c>
      <c r="F25" s="144">
        <v>676.45500000000004</v>
      </c>
      <c r="G25" s="144">
        <v>621.34500000000003</v>
      </c>
      <c r="H25" s="144">
        <v>627.69100000000003</v>
      </c>
      <c r="I25" s="144">
        <v>626.54899999999998</v>
      </c>
      <c r="J25" s="144">
        <v>659.26499999999999</v>
      </c>
      <c r="K25" s="144">
        <v>669.10599999999999</v>
      </c>
      <c r="L25" s="144">
        <v>643.60799999999995</v>
      </c>
      <c r="M25" s="144">
        <v>649.38900000000001</v>
      </c>
      <c r="N25" s="144">
        <v>659.01</v>
      </c>
    </row>
    <row r="26" spans="1:14" x14ac:dyDescent="0.3">
      <c r="A26" s="49" t="s">
        <v>145</v>
      </c>
      <c r="B26" s="86" t="s">
        <v>233</v>
      </c>
      <c r="C26" s="144">
        <v>73.801000000000002</v>
      </c>
      <c r="D26" s="144">
        <v>30.183</v>
      </c>
      <c r="E26" s="144">
        <v>44.384</v>
      </c>
      <c r="F26" s="144">
        <v>43.618000000000002</v>
      </c>
      <c r="G26" s="144">
        <v>42.58</v>
      </c>
      <c r="H26" s="144">
        <v>43.064</v>
      </c>
      <c r="I26" s="144">
        <v>42.595999999999997</v>
      </c>
      <c r="J26" s="144">
        <v>73.617999999999995</v>
      </c>
      <c r="K26" s="144">
        <v>105.374</v>
      </c>
      <c r="L26" s="144">
        <v>105.149</v>
      </c>
      <c r="M26" s="144">
        <v>105.215</v>
      </c>
      <c r="N26" s="144">
        <v>104.16500000000001</v>
      </c>
    </row>
    <row r="27" spans="1:14" x14ac:dyDescent="0.3">
      <c r="A27" s="49" t="s">
        <v>171</v>
      </c>
      <c r="B27" s="86" t="s">
        <v>234</v>
      </c>
      <c r="C27" s="144">
        <v>0.68799999999999994</v>
      </c>
      <c r="D27" s="144">
        <v>2.738</v>
      </c>
      <c r="E27" s="144">
        <v>1.6E-2</v>
      </c>
      <c r="F27" s="144"/>
      <c r="G27" s="144">
        <v>4.8000000000000001E-2</v>
      </c>
      <c r="H27" s="144">
        <v>3.2000000000000001E-2</v>
      </c>
      <c r="I27" s="144">
        <v>9.6000000000000002E-2</v>
      </c>
      <c r="J27" s="144"/>
      <c r="K27" s="144"/>
      <c r="L27" s="144"/>
      <c r="M27" s="144"/>
      <c r="N27" s="144"/>
    </row>
    <row r="28" spans="1:14" x14ac:dyDescent="0.3">
      <c r="A28" s="49" t="s">
        <v>268</v>
      </c>
      <c r="B28" s="86" t="s">
        <v>235</v>
      </c>
      <c r="C28" s="144"/>
      <c r="D28" s="144"/>
      <c r="E28" s="144"/>
      <c r="F28" s="144"/>
      <c r="G28" s="144"/>
      <c r="H28" s="144"/>
      <c r="I28" s="144"/>
      <c r="J28" s="144"/>
      <c r="K28" s="144"/>
      <c r="L28" s="144"/>
      <c r="M28" s="144"/>
      <c r="N28" s="144"/>
    </row>
    <row r="29" spans="1:14" x14ac:dyDescent="0.3">
      <c r="A29" s="49" t="s">
        <v>269</v>
      </c>
      <c r="B29" s="86" t="s">
        <v>236</v>
      </c>
      <c r="C29" s="144">
        <v>27.997</v>
      </c>
      <c r="D29" s="144">
        <v>16.122</v>
      </c>
      <c r="E29" s="144">
        <v>27.795999999999999</v>
      </c>
      <c r="F29" s="144">
        <v>21.393000000000001</v>
      </c>
      <c r="G29" s="144">
        <v>8.8800000000000008</v>
      </c>
      <c r="H29" s="144">
        <v>8.5709999999999997</v>
      </c>
      <c r="I29" s="144">
        <v>9.7219999999999995</v>
      </c>
      <c r="J29" s="144">
        <v>10.49</v>
      </c>
      <c r="K29" s="144">
        <v>8.0779999999999994</v>
      </c>
      <c r="L29" s="144">
        <v>8.9640000000000004</v>
      </c>
      <c r="M29" s="144">
        <v>8.2949999999999999</v>
      </c>
      <c r="N29" s="144">
        <v>10.738</v>
      </c>
    </row>
    <row r="30" spans="1:14" x14ac:dyDescent="0.3">
      <c r="A30" s="49" t="s">
        <v>270</v>
      </c>
      <c r="B30" s="86" t="s">
        <v>237</v>
      </c>
      <c r="C30" s="144">
        <v>18.530999999999999</v>
      </c>
      <c r="D30" s="144">
        <v>10.343999999999999</v>
      </c>
      <c r="E30" s="144">
        <v>30.861000000000001</v>
      </c>
      <c r="F30" s="144">
        <v>20.606999999999999</v>
      </c>
      <c r="G30" s="144">
        <v>10.597</v>
      </c>
      <c r="H30" s="144">
        <v>12.516999999999999</v>
      </c>
      <c r="I30" s="144">
        <v>12.967000000000001</v>
      </c>
      <c r="J30" s="144">
        <v>15.242000000000001</v>
      </c>
      <c r="K30" s="144">
        <v>10.536</v>
      </c>
      <c r="L30" s="144">
        <v>13.345000000000001</v>
      </c>
      <c r="M30" s="144">
        <v>12.343999999999999</v>
      </c>
      <c r="N30" s="144">
        <v>13.872</v>
      </c>
    </row>
    <row r="31" spans="1:14" x14ac:dyDescent="0.3">
      <c r="A31" s="49" t="s">
        <v>271</v>
      </c>
      <c r="B31" s="86" t="s">
        <v>238</v>
      </c>
      <c r="C31" s="144">
        <v>41.274999999999999</v>
      </c>
      <c r="D31" s="144">
        <v>62.533999999999999</v>
      </c>
      <c r="E31" s="144">
        <v>42.384</v>
      </c>
      <c r="F31" s="144">
        <v>38.369</v>
      </c>
      <c r="G31" s="144"/>
      <c r="H31" s="144"/>
      <c r="I31" s="144"/>
      <c r="J31" s="144"/>
      <c r="K31" s="144"/>
      <c r="L31" s="144"/>
      <c r="M31" s="144"/>
      <c r="N31" s="144"/>
    </row>
    <row r="32" spans="1:14" x14ac:dyDescent="0.3">
      <c r="A32" s="49" t="s">
        <v>272</v>
      </c>
      <c r="B32" s="86" t="s">
        <v>239</v>
      </c>
      <c r="C32" s="144"/>
      <c r="D32" s="144"/>
      <c r="E32" s="144"/>
      <c r="F32" s="144"/>
      <c r="G32" s="144">
        <v>176.33099999999999</v>
      </c>
      <c r="H32" s="144">
        <v>171.27799999999999</v>
      </c>
      <c r="I32" s="144">
        <v>177.7</v>
      </c>
      <c r="J32" s="144">
        <v>178.90100000000001</v>
      </c>
      <c r="K32" s="144">
        <v>176.739</v>
      </c>
      <c r="L32" s="144">
        <v>178.06</v>
      </c>
      <c r="M32" s="144">
        <v>177.1</v>
      </c>
      <c r="N32" s="144">
        <v>174.92099999999999</v>
      </c>
    </row>
    <row r="33" spans="1:18" x14ac:dyDescent="0.3">
      <c r="A33" s="49"/>
      <c r="B33" s="86"/>
      <c r="C33" s="144"/>
      <c r="D33" s="144"/>
      <c r="E33" s="144"/>
      <c r="F33" s="35"/>
      <c r="G33" s="35"/>
      <c r="H33" s="35"/>
      <c r="I33" s="35"/>
      <c r="J33" s="35"/>
      <c r="K33" s="35"/>
      <c r="L33" s="35"/>
      <c r="M33" s="35"/>
      <c r="N33" s="35"/>
    </row>
    <row r="34" spans="1:18" x14ac:dyDescent="0.3">
      <c r="A34" s="49" t="s">
        <v>146</v>
      </c>
      <c r="B34" s="87" t="s">
        <v>51</v>
      </c>
      <c r="C34" s="146">
        <f t="shared" ref="C34:N34" si="2">SUM(C35:C35)</f>
        <v>81.099999999999994</v>
      </c>
      <c r="D34" s="146">
        <f t="shared" si="2"/>
        <v>84.015000000000001</v>
      </c>
      <c r="E34" s="146">
        <f t="shared" si="2"/>
        <v>82.388000000000005</v>
      </c>
      <c r="F34" s="143">
        <f t="shared" si="2"/>
        <v>82.625</v>
      </c>
      <c r="G34" s="143">
        <f t="shared" si="2"/>
        <v>82.378</v>
      </c>
      <c r="H34" s="143">
        <f t="shared" si="2"/>
        <v>82.388000000000005</v>
      </c>
      <c r="I34" s="143">
        <f t="shared" si="2"/>
        <v>82.388000000000005</v>
      </c>
      <c r="J34" s="143">
        <f t="shared" si="2"/>
        <v>82.625</v>
      </c>
      <c r="K34" s="143">
        <f t="shared" si="2"/>
        <v>82.378</v>
      </c>
      <c r="L34" s="143">
        <f t="shared" si="2"/>
        <v>82.388000000000005</v>
      </c>
      <c r="M34" s="143">
        <f t="shared" si="2"/>
        <v>82.388000000000005</v>
      </c>
      <c r="N34" s="143">
        <f t="shared" si="2"/>
        <v>82.616</v>
      </c>
    </row>
    <row r="35" spans="1:18" x14ac:dyDescent="0.3">
      <c r="A35" s="49" t="s">
        <v>147</v>
      </c>
      <c r="B35" s="86" t="s">
        <v>240</v>
      </c>
      <c r="C35" s="181">
        <v>81.099999999999994</v>
      </c>
      <c r="D35" s="181">
        <v>84.015000000000001</v>
      </c>
      <c r="E35" s="181">
        <v>82.388000000000005</v>
      </c>
      <c r="F35" s="144">
        <v>82.625</v>
      </c>
      <c r="G35" s="144">
        <v>82.378</v>
      </c>
      <c r="H35" s="144">
        <v>82.388000000000005</v>
      </c>
      <c r="I35" s="144">
        <v>82.388000000000005</v>
      </c>
      <c r="J35" s="144">
        <v>82.625</v>
      </c>
      <c r="K35" s="144">
        <v>82.378</v>
      </c>
      <c r="L35" s="144">
        <v>82.388000000000005</v>
      </c>
      <c r="M35" s="144">
        <v>82.388000000000005</v>
      </c>
      <c r="N35" s="144">
        <v>82.616</v>
      </c>
    </row>
    <row r="36" spans="1:18" x14ac:dyDescent="0.3">
      <c r="A36" s="49"/>
      <c r="B36" s="86"/>
      <c r="C36" s="146"/>
      <c r="D36" s="146"/>
      <c r="E36" s="146"/>
      <c r="F36" s="35"/>
      <c r="G36" s="35"/>
      <c r="H36" s="35"/>
      <c r="I36" s="35"/>
      <c r="J36" s="35"/>
      <c r="K36" s="35"/>
      <c r="L36" s="35"/>
      <c r="M36" s="35"/>
      <c r="N36" s="35"/>
    </row>
    <row r="37" spans="1:18" x14ac:dyDescent="0.3">
      <c r="A37" s="49" t="s">
        <v>148</v>
      </c>
      <c r="B37" s="87" t="s">
        <v>105</v>
      </c>
      <c r="C37" s="146">
        <f>SUM(C38:C39)</f>
        <v>52.27</v>
      </c>
      <c r="D37" s="146">
        <f>SUM(D38:D39)</f>
        <v>51.511000000000003</v>
      </c>
      <c r="E37" s="146">
        <f>SUM(E38:E39)</f>
        <v>53.677999999999997</v>
      </c>
      <c r="F37" s="143">
        <f>SUM(F38:F39)</f>
        <v>53.68</v>
      </c>
      <c r="G37" s="143">
        <f t="shared" ref="G37:N37" si="3">SUM(G38:G39)</f>
        <v>53.678999999999995</v>
      </c>
      <c r="H37" s="143">
        <f t="shared" si="3"/>
        <v>53.678999999999995</v>
      </c>
      <c r="I37" s="143">
        <f t="shared" si="3"/>
        <v>53.678999999999995</v>
      </c>
      <c r="J37" s="143">
        <f t="shared" si="3"/>
        <v>53.678999999999995</v>
      </c>
      <c r="K37" s="143">
        <f t="shared" si="3"/>
        <v>53.678999999999995</v>
      </c>
      <c r="L37" s="143">
        <f t="shared" si="3"/>
        <v>53.678999999999995</v>
      </c>
      <c r="M37" s="143">
        <f t="shared" si="3"/>
        <v>53.678999999999995</v>
      </c>
      <c r="N37" s="143">
        <f t="shared" si="3"/>
        <v>53.678999999999995</v>
      </c>
    </row>
    <row r="38" spans="1:18" x14ac:dyDescent="0.3">
      <c r="A38" s="49" t="s">
        <v>149</v>
      </c>
      <c r="B38" s="86" t="s">
        <v>241</v>
      </c>
      <c r="C38" s="181">
        <v>52.27</v>
      </c>
      <c r="D38" s="181">
        <v>51.511000000000003</v>
      </c>
      <c r="E38" s="181">
        <v>51.640999999999998</v>
      </c>
      <c r="F38" s="144">
        <v>51.642000000000003</v>
      </c>
      <c r="G38" s="144">
        <v>51.640999999999998</v>
      </c>
      <c r="H38" s="144">
        <v>51.640999999999998</v>
      </c>
      <c r="I38" s="144">
        <v>51.640999999999998</v>
      </c>
      <c r="J38" s="144">
        <v>51.640999999999998</v>
      </c>
      <c r="K38" s="144">
        <v>51.640999999999998</v>
      </c>
      <c r="L38" s="144">
        <v>51.640999999999998</v>
      </c>
      <c r="M38" s="144">
        <v>51.640999999999998</v>
      </c>
      <c r="N38" s="144">
        <v>51.640999999999998</v>
      </c>
    </row>
    <row r="39" spans="1:18" x14ac:dyDescent="0.3">
      <c r="A39" s="49" t="s">
        <v>150</v>
      </c>
      <c r="B39" s="86" t="s">
        <v>242</v>
      </c>
      <c r="C39" s="181">
        <v>0</v>
      </c>
      <c r="D39" s="181">
        <v>0</v>
      </c>
      <c r="E39" s="181">
        <v>2.0369999999999999</v>
      </c>
      <c r="F39" s="144">
        <v>2.0379999999999998</v>
      </c>
      <c r="G39" s="144">
        <v>2.0379999999999998</v>
      </c>
      <c r="H39" s="144">
        <v>2.0379999999999998</v>
      </c>
      <c r="I39" s="144">
        <v>2.0379999999999998</v>
      </c>
      <c r="J39" s="144">
        <v>2.0379999999999998</v>
      </c>
      <c r="K39" s="144">
        <v>2.0379999999999998</v>
      </c>
      <c r="L39" s="144">
        <v>2.0379999999999998</v>
      </c>
      <c r="M39" s="144">
        <v>2.0379999999999998</v>
      </c>
      <c r="N39" s="144">
        <v>2.0379999999999998</v>
      </c>
    </row>
    <row r="40" spans="1:18" x14ac:dyDescent="0.3">
      <c r="A40" s="49"/>
      <c r="B40" s="86"/>
      <c r="C40" s="146"/>
      <c r="D40" s="146"/>
      <c r="E40" s="146"/>
      <c r="F40" s="35"/>
      <c r="G40" s="35"/>
      <c r="H40" s="35"/>
      <c r="I40" s="35"/>
      <c r="J40" s="35"/>
      <c r="K40" s="35"/>
      <c r="L40" s="35"/>
      <c r="M40" s="35"/>
      <c r="N40" s="35"/>
    </row>
    <row r="41" spans="1:18" x14ac:dyDescent="0.3">
      <c r="A41" s="49" t="s">
        <v>151</v>
      </c>
      <c r="B41" s="87" t="s">
        <v>10</v>
      </c>
      <c r="C41" s="146">
        <f>SUM(C42:C48)</f>
        <v>64.123999999999995</v>
      </c>
      <c r="D41" s="146">
        <f t="shared" ref="D41:N41" si="4">SUM(D42:D48)</f>
        <v>70.673000000000002</v>
      </c>
      <c r="E41" s="146">
        <f t="shared" si="4"/>
        <v>68.759</v>
      </c>
      <c r="F41" s="146">
        <f t="shared" si="4"/>
        <v>68.581000000000003</v>
      </c>
      <c r="G41" s="146">
        <f t="shared" si="4"/>
        <v>67.988</v>
      </c>
      <c r="H41" s="146">
        <f t="shared" si="4"/>
        <v>67.894999999999996</v>
      </c>
      <c r="I41" s="146">
        <f t="shared" si="4"/>
        <v>67.876999999999995</v>
      </c>
      <c r="J41" s="146">
        <f t="shared" si="4"/>
        <v>35.491</v>
      </c>
      <c r="K41" s="146">
        <f t="shared" si="4"/>
        <v>0</v>
      </c>
      <c r="L41" s="146">
        <f t="shared" si="4"/>
        <v>0</v>
      </c>
      <c r="M41" s="146">
        <f t="shared" si="4"/>
        <v>0</v>
      </c>
      <c r="N41" s="146">
        <f t="shared" si="4"/>
        <v>0</v>
      </c>
    </row>
    <row r="42" spans="1:18" x14ac:dyDescent="0.3">
      <c r="A42" s="49" t="s">
        <v>152</v>
      </c>
      <c r="B42" s="86" t="s">
        <v>233</v>
      </c>
      <c r="C42" s="181">
        <v>64.123999999999995</v>
      </c>
      <c r="D42" s="181">
        <v>70.673000000000002</v>
      </c>
      <c r="E42" s="181">
        <v>68.759</v>
      </c>
      <c r="F42" s="144">
        <v>68.581000000000003</v>
      </c>
      <c r="G42" s="144">
        <v>67.988</v>
      </c>
      <c r="H42" s="144">
        <v>67.894999999999996</v>
      </c>
      <c r="I42" s="144">
        <v>67.876999999999995</v>
      </c>
      <c r="J42" s="144">
        <v>35.491</v>
      </c>
      <c r="K42" s="35"/>
      <c r="L42" s="35"/>
      <c r="M42" s="35"/>
      <c r="N42" s="35"/>
    </row>
    <row r="43" spans="1:18" x14ac:dyDescent="0.3">
      <c r="A43" s="49" t="s">
        <v>153</v>
      </c>
      <c r="B43" s="86" t="s">
        <v>234</v>
      </c>
      <c r="C43" s="181"/>
      <c r="D43" s="181"/>
      <c r="E43" s="181"/>
      <c r="F43" s="35"/>
      <c r="G43" s="35"/>
      <c r="H43" s="35"/>
      <c r="I43" s="35"/>
      <c r="J43" s="35"/>
      <c r="K43" s="35"/>
      <c r="L43" s="35"/>
      <c r="M43" s="35"/>
      <c r="N43" s="35"/>
    </row>
    <row r="44" spans="1:18" x14ac:dyDescent="0.3">
      <c r="A44" s="49" t="s">
        <v>154</v>
      </c>
      <c r="B44" s="86" t="s">
        <v>235</v>
      </c>
      <c r="C44" s="181"/>
      <c r="D44" s="181"/>
      <c r="E44" s="181"/>
      <c r="F44" s="35"/>
      <c r="G44" s="35"/>
      <c r="H44" s="35"/>
      <c r="I44" s="35"/>
      <c r="J44" s="35"/>
      <c r="K44" s="35"/>
      <c r="L44" s="35"/>
      <c r="M44" s="35"/>
      <c r="N44" s="35"/>
    </row>
    <row r="45" spans="1:18" x14ac:dyDescent="0.3">
      <c r="A45" s="49" t="s">
        <v>273</v>
      </c>
      <c r="B45" s="86" t="s">
        <v>236</v>
      </c>
      <c r="C45" s="181"/>
      <c r="D45" s="181"/>
      <c r="E45" s="181"/>
      <c r="F45" s="35"/>
      <c r="G45" s="35"/>
      <c r="H45" s="35"/>
      <c r="I45" s="35"/>
      <c r="J45" s="35"/>
      <c r="K45" s="35"/>
      <c r="L45" s="35"/>
      <c r="M45" s="35"/>
      <c r="N45" s="35"/>
    </row>
    <row r="46" spans="1:18" x14ac:dyDescent="0.3">
      <c r="A46" s="49" t="s">
        <v>274</v>
      </c>
      <c r="B46" s="86" t="s">
        <v>237</v>
      </c>
      <c r="C46" s="181"/>
      <c r="D46" s="181"/>
      <c r="E46" s="181"/>
      <c r="F46" s="35"/>
      <c r="G46" s="35"/>
      <c r="H46" s="35"/>
      <c r="I46" s="35"/>
      <c r="J46" s="35"/>
      <c r="K46" s="35"/>
      <c r="L46" s="35"/>
      <c r="M46" s="35"/>
      <c r="N46" s="35"/>
      <c r="R46" s="182"/>
    </row>
    <row r="47" spans="1:18" x14ac:dyDescent="0.3">
      <c r="A47" s="49" t="s">
        <v>275</v>
      </c>
      <c r="B47" s="86" t="s">
        <v>238</v>
      </c>
      <c r="C47" s="181"/>
      <c r="D47" s="181"/>
      <c r="E47" s="181"/>
      <c r="F47" s="35"/>
      <c r="G47" s="35"/>
      <c r="H47" s="35"/>
      <c r="I47" s="35"/>
      <c r="J47" s="35"/>
      <c r="K47" s="35"/>
      <c r="L47" s="35"/>
      <c r="M47" s="35"/>
      <c r="N47" s="35"/>
      <c r="R47" s="182"/>
    </row>
    <row r="48" spans="1:18" x14ac:dyDescent="0.3">
      <c r="A48" s="49" t="s">
        <v>276</v>
      </c>
      <c r="B48" s="86" t="s">
        <v>239</v>
      </c>
      <c r="C48" s="181"/>
      <c r="D48" s="181"/>
      <c r="E48" s="181"/>
      <c r="F48" s="35"/>
      <c r="G48" s="35"/>
      <c r="H48" s="35"/>
      <c r="I48" s="35"/>
      <c r="J48" s="35"/>
      <c r="K48" s="35"/>
      <c r="L48" s="35"/>
      <c r="M48" s="35"/>
      <c r="N48" s="35"/>
      <c r="R48" s="182"/>
    </row>
    <row r="49" spans="1:18" x14ac:dyDescent="0.3">
      <c r="A49" s="49"/>
      <c r="B49" s="86"/>
      <c r="C49" s="146"/>
      <c r="D49" s="146"/>
      <c r="E49" s="146"/>
      <c r="F49" s="35"/>
      <c r="G49" s="35"/>
      <c r="H49" s="35"/>
      <c r="I49" s="35"/>
      <c r="J49" s="35"/>
      <c r="K49" s="35"/>
      <c r="L49" s="35"/>
      <c r="M49" s="35"/>
      <c r="N49" s="35"/>
      <c r="R49" s="182"/>
    </row>
    <row r="50" spans="1:18" x14ac:dyDescent="0.3">
      <c r="A50" s="49" t="s">
        <v>159</v>
      </c>
      <c r="B50" s="87" t="s">
        <v>6</v>
      </c>
      <c r="C50" s="146">
        <f>SUM(C51:C57)</f>
        <v>0</v>
      </c>
      <c r="D50" s="146">
        <f>SUM(D51:D57)</f>
        <v>0</v>
      </c>
      <c r="E50" s="146">
        <f>SUM(E51:E57)</f>
        <v>0</v>
      </c>
      <c r="F50" s="36">
        <f>SUM(F51:F57)</f>
        <v>0</v>
      </c>
      <c r="G50" s="36">
        <f t="shared" ref="G50:N50" si="5">SUM(G51:G57)</f>
        <v>0</v>
      </c>
      <c r="H50" s="36">
        <f t="shared" si="5"/>
        <v>0</v>
      </c>
      <c r="I50" s="36">
        <f t="shared" si="5"/>
        <v>0</v>
      </c>
      <c r="J50" s="36">
        <f t="shared" si="5"/>
        <v>0</v>
      </c>
      <c r="K50" s="36">
        <f t="shared" si="5"/>
        <v>0</v>
      </c>
      <c r="L50" s="36">
        <f t="shared" si="5"/>
        <v>0</v>
      </c>
      <c r="M50" s="36">
        <f t="shared" si="5"/>
        <v>0</v>
      </c>
      <c r="N50" s="36">
        <f t="shared" si="5"/>
        <v>0</v>
      </c>
      <c r="R50" s="182"/>
    </row>
    <row r="51" spans="1:18" x14ac:dyDescent="0.3">
      <c r="A51" s="49" t="s">
        <v>160</v>
      </c>
      <c r="B51" s="86" t="s">
        <v>0</v>
      </c>
      <c r="C51" s="146"/>
      <c r="D51" s="146"/>
      <c r="E51" s="146"/>
      <c r="F51" s="35"/>
      <c r="G51" s="35"/>
      <c r="H51" s="35"/>
      <c r="I51" s="35"/>
      <c r="J51" s="35"/>
      <c r="K51" s="35"/>
      <c r="L51" s="35"/>
      <c r="M51" s="35"/>
      <c r="N51" s="35"/>
    </row>
    <row r="52" spans="1:18" x14ac:dyDescent="0.3">
      <c r="A52" s="49" t="s">
        <v>161</v>
      </c>
      <c r="B52" s="86" t="s">
        <v>1</v>
      </c>
      <c r="C52" s="146"/>
      <c r="D52" s="146"/>
      <c r="E52" s="146"/>
      <c r="F52" s="35"/>
      <c r="G52" s="35"/>
      <c r="H52" s="35"/>
      <c r="I52" s="35"/>
      <c r="J52" s="35"/>
      <c r="K52" s="35"/>
      <c r="L52" s="35"/>
      <c r="M52" s="35"/>
      <c r="N52" s="35"/>
    </row>
    <row r="53" spans="1:18" x14ac:dyDescent="0.3">
      <c r="A53" s="49" t="s">
        <v>162</v>
      </c>
      <c r="B53" s="86" t="s">
        <v>2</v>
      </c>
      <c r="C53" s="146"/>
      <c r="D53" s="146"/>
      <c r="E53" s="146"/>
      <c r="F53" s="35"/>
      <c r="G53" s="35"/>
      <c r="H53" s="35"/>
      <c r="I53" s="35"/>
      <c r="J53" s="35"/>
      <c r="K53" s="35"/>
      <c r="L53" s="35"/>
      <c r="M53" s="35"/>
      <c r="N53" s="35"/>
    </row>
    <row r="54" spans="1:18" x14ac:dyDescent="0.3">
      <c r="A54" s="49" t="s">
        <v>163</v>
      </c>
      <c r="B54" s="86" t="s">
        <v>3</v>
      </c>
      <c r="C54" s="181"/>
      <c r="D54" s="181"/>
      <c r="E54" s="181"/>
      <c r="F54" s="181"/>
      <c r="G54" s="181"/>
      <c r="H54" s="181"/>
      <c r="I54" s="181"/>
      <c r="J54" s="181"/>
      <c r="K54" s="181"/>
      <c r="L54" s="181"/>
      <c r="M54" s="181"/>
      <c r="N54" s="181"/>
    </row>
    <row r="55" spans="1:18" x14ac:dyDescent="0.3">
      <c r="A55" s="49" t="s">
        <v>172</v>
      </c>
      <c r="B55" s="86" t="s">
        <v>4</v>
      </c>
      <c r="C55" s="146"/>
      <c r="D55" s="146"/>
      <c r="E55" s="146"/>
      <c r="F55" s="35"/>
      <c r="G55" s="35"/>
      <c r="H55" s="35"/>
      <c r="I55" s="35"/>
      <c r="J55" s="35"/>
      <c r="K55" s="35"/>
      <c r="L55" s="35"/>
      <c r="M55" s="35"/>
      <c r="N55" s="35"/>
    </row>
    <row r="56" spans="1:18" x14ac:dyDescent="0.3">
      <c r="A56" s="49" t="s">
        <v>173</v>
      </c>
      <c r="B56" s="89" t="s">
        <v>22</v>
      </c>
      <c r="C56" s="181"/>
      <c r="D56" s="181"/>
      <c r="E56" s="181"/>
      <c r="F56" s="181"/>
      <c r="G56" s="181"/>
      <c r="H56" s="181"/>
      <c r="I56" s="181"/>
      <c r="J56" s="181"/>
      <c r="K56" s="181"/>
      <c r="L56" s="181"/>
      <c r="M56" s="181"/>
      <c r="N56" s="181"/>
    </row>
    <row r="57" spans="1:18" x14ac:dyDescent="0.3">
      <c r="A57" s="49" t="s">
        <v>174</v>
      </c>
      <c r="B57" s="86" t="s">
        <v>245</v>
      </c>
      <c r="C57" s="181"/>
      <c r="D57" s="181"/>
      <c r="E57" s="181"/>
      <c r="F57" s="181"/>
      <c r="G57" s="181"/>
      <c r="H57" s="181"/>
      <c r="I57" s="181"/>
      <c r="J57" s="181"/>
      <c r="K57" s="181"/>
      <c r="L57" s="181"/>
      <c r="M57" s="181"/>
      <c r="N57" s="181"/>
    </row>
    <row r="58" spans="1:18" x14ac:dyDescent="0.3">
      <c r="A58" s="49"/>
      <c r="B58" s="86"/>
      <c r="C58" s="146"/>
      <c r="D58" s="146"/>
      <c r="E58" s="146"/>
      <c r="F58" s="35"/>
      <c r="G58" s="35"/>
      <c r="H58" s="35"/>
      <c r="I58" s="35"/>
      <c r="J58" s="35"/>
      <c r="K58" s="35"/>
      <c r="L58" s="35"/>
      <c r="M58" s="35"/>
      <c r="N58" s="35"/>
    </row>
    <row r="59" spans="1:18" x14ac:dyDescent="0.3">
      <c r="A59" s="49" t="s">
        <v>29</v>
      </c>
      <c r="B59" s="87" t="s">
        <v>128</v>
      </c>
      <c r="C59" s="146">
        <f>SUM(C60:C71)</f>
        <v>123.125</v>
      </c>
      <c r="D59" s="146">
        <f t="shared" ref="D59:N59" si="6">SUM(D60:D71)</f>
        <v>119.71799999999999</v>
      </c>
      <c r="E59" s="146">
        <f t="shared" si="6"/>
        <v>128.42972399999999</v>
      </c>
      <c r="F59" s="146">
        <f t="shared" si="6"/>
        <v>204.51147924887678</v>
      </c>
      <c r="G59" s="146">
        <f t="shared" si="6"/>
        <v>279.4097177571881</v>
      </c>
      <c r="H59" s="146">
        <f t="shared" si="6"/>
        <v>275.89046490840212</v>
      </c>
      <c r="I59" s="146">
        <f t="shared" si="6"/>
        <v>264.81554202386019</v>
      </c>
      <c r="J59" s="146">
        <f t="shared" si="6"/>
        <v>261.1822093029291</v>
      </c>
      <c r="K59" s="146">
        <f t="shared" si="6"/>
        <v>255.37077861022209</v>
      </c>
      <c r="L59" s="146">
        <f t="shared" si="6"/>
        <v>247.62880746717101</v>
      </c>
      <c r="M59" s="146">
        <f t="shared" si="6"/>
        <v>238.51365305983509</v>
      </c>
      <c r="N59" s="146">
        <f t="shared" si="6"/>
        <v>225.74603944613744</v>
      </c>
    </row>
    <row r="60" spans="1:18" x14ac:dyDescent="0.3">
      <c r="A60" s="49" t="s">
        <v>30</v>
      </c>
      <c r="B60" s="86" t="s">
        <v>8</v>
      </c>
      <c r="C60" s="144"/>
      <c r="D60" s="144"/>
      <c r="E60" s="144"/>
      <c r="F60" s="35"/>
      <c r="G60" s="35"/>
      <c r="H60" s="35"/>
      <c r="I60" s="35"/>
      <c r="J60" s="35"/>
      <c r="K60" s="35"/>
      <c r="L60" s="35"/>
      <c r="M60" s="35"/>
      <c r="N60" s="35"/>
    </row>
    <row r="61" spans="1:18" x14ac:dyDescent="0.3">
      <c r="A61" s="49" t="s">
        <v>31</v>
      </c>
      <c r="B61" s="86" t="s">
        <v>246</v>
      </c>
      <c r="C61" s="144">
        <v>13.663</v>
      </c>
      <c r="D61" s="144">
        <v>11.798999999999999</v>
      </c>
      <c r="E61" s="144">
        <v>14.1036</v>
      </c>
      <c r="F61" s="144">
        <v>14.142240000000001</v>
      </c>
      <c r="G61" s="144">
        <v>14.1036</v>
      </c>
      <c r="H61" s="144">
        <v>14.1036</v>
      </c>
      <c r="I61" s="144">
        <v>14.1036</v>
      </c>
      <c r="J61" s="144">
        <v>14.142240000000001</v>
      </c>
      <c r="K61" s="144">
        <v>14.1036</v>
      </c>
      <c r="L61" s="144">
        <v>14.1036</v>
      </c>
      <c r="M61" s="144">
        <v>9.4024000000000001</v>
      </c>
      <c r="N61" s="144"/>
    </row>
    <row r="62" spans="1:18" x14ac:dyDescent="0.3">
      <c r="A62" s="49" t="s">
        <v>32</v>
      </c>
      <c r="B62" s="86" t="s">
        <v>247</v>
      </c>
      <c r="C62" s="144">
        <v>8.5990000000000002</v>
      </c>
      <c r="D62" s="144">
        <v>9.6709999999999994</v>
      </c>
      <c r="E62" s="144">
        <v>10.074000000000002</v>
      </c>
      <c r="F62" s="144">
        <v>10.101600000000001</v>
      </c>
      <c r="G62" s="144">
        <v>10.074000000000002</v>
      </c>
      <c r="H62" s="144">
        <v>10.074000000000002</v>
      </c>
      <c r="I62" s="144">
        <v>10.074000000000002</v>
      </c>
      <c r="J62" s="144">
        <v>10.101600000000001</v>
      </c>
      <c r="K62" s="144">
        <v>10.074000000000002</v>
      </c>
      <c r="L62" s="144">
        <v>10.074000000000002</v>
      </c>
      <c r="M62" s="144">
        <v>10.074000000000002</v>
      </c>
      <c r="N62" s="144">
        <v>10.101600000000001</v>
      </c>
    </row>
    <row r="63" spans="1:18" x14ac:dyDescent="0.3">
      <c r="A63" s="49" t="s">
        <v>164</v>
      </c>
      <c r="B63" s="86" t="s">
        <v>248</v>
      </c>
      <c r="C63" s="144">
        <v>43.981999999999999</v>
      </c>
      <c r="D63" s="144">
        <v>43.665999999999997</v>
      </c>
      <c r="E63" s="144">
        <v>42.169764000000001</v>
      </c>
      <c r="F63" s="144">
        <v>42.285297600000007</v>
      </c>
      <c r="G63" s="144"/>
      <c r="H63" s="144"/>
      <c r="I63" s="144"/>
      <c r="J63" s="144"/>
      <c r="K63" s="144"/>
      <c r="L63" s="144"/>
      <c r="M63" s="144"/>
      <c r="N63" s="144"/>
    </row>
    <row r="64" spans="1:18" x14ac:dyDescent="0.3">
      <c r="A64" s="49" t="s">
        <v>277</v>
      </c>
      <c r="B64" s="86" t="s">
        <v>249</v>
      </c>
      <c r="C64" s="144">
        <v>40.802</v>
      </c>
      <c r="D64" s="144">
        <v>36.506</v>
      </c>
      <c r="E64" s="144">
        <v>37.10736</v>
      </c>
      <c r="F64" s="144">
        <v>37.209023999999999</v>
      </c>
      <c r="G64" s="144">
        <v>37.10736</v>
      </c>
      <c r="H64" s="144">
        <v>37.10736</v>
      </c>
      <c r="I64" s="144">
        <v>37.10736</v>
      </c>
      <c r="J64" s="144">
        <v>37.209023999999999</v>
      </c>
      <c r="K64" s="144">
        <v>37.10736</v>
      </c>
      <c r="L64" s="144">
        <v>37.10736</v>
      </c>
      <c r="M64" s="144">
        <v>37.10736</v>
      </c>
      <c r="N64" s="144">
        <v>37.209023999999999</v>
      </c>
    </row>
    <row r="65" spans="1:14" x14ac:dyDescent="0.3">
      <c r="A65" s="49" t="s">
        <v>278</v>
      </c>
      <c r="B65" s="86" t="s">
        <v>256</v>
      </c>
      <c r="C65" s="144"/>
      <c r="D65" s="144"/>
      <c r="E65" s="144"/>
      <c r="F65" s="144"/>
      <c r="G65" s="144">
        <v>102.18618800000002</v>
      </c>
      <c r="H65" s="144">
        <v>99.162928000000008</v>
      </c>
      <c r="I65" s="144">
        <v>88.581518000000017</v>
      </c>
      <c r="J65" s="144">
        <v>84.953606000000008</v>
      </c>
      <c r="K65" s="144">
        <v>80.11639000000001</v>
      </c>
      <c r="L65" s="144">
        <v>72.860566000000006</v>
      </c>
      <c r="M65" s="144">
        <v>68.930328000000003</v>
      </c>
      <c r="N65" s="144">
        <v>65.604742000000002</v>
      </c>
    </row>
    <row r="66" spans="1:14" x14ac:dyDescent="0.3">
      <c r="A66" s="49" t="s">
        <v>279</v>
      </c>
      <c r="B66" s="86" t="s">
        <v>250</v>
      </c>
      <c r="C66" s="144">
        <v>15.2</v>
      </c>
      <c r="D66" s="144">
        <v>16.98</v>
      </c>
      <c r="E66" s="144">
        <v>16.739999999999998</v>
      </c>
      <c r="F66" s="144">
        <v>16.79</v>
      </c>
      <c r="G66" s="144">
        <v>16.739999999999998</v>
      </c>
      <c r="H66" s="144">
        <v>16.739999999999998</v>
      </c>
      <c r="I66" s="144">
        <v>16.739999999999998</v>
      </c>
      <c r="J66" s="144">
        <v>16.79</v>
      </c>
      <c r="K66" s="144">
        <v>16.739999999999998</v>
      </c>
      <c r="L66" s="144">
        <v>16.739999999999998</v>
      </c>
      <c r="M66" s="144">
        <v>16.739999999999998</v>
      </c>
      <c r="N66" s="144">
        <v>16.79</v>
      </c>
    </row>
    <row r="67" spans="1:14" x14ac:dyDescent="0.3">
      <c r="A67" s="49" t="s">
        <v>280</v>
      </c>
      <c r="B67" s="86" t="s">
        <v>251</v>
      </c>
      <c r="C67" s="144">
        <v>0.879</v>
      </c>
      <c r="D67" s="144">
        <v>0.83499999999999996</v>
      </c>
      <c r="E67" s="144">
        <v>1.4495</v>
      </c>
      <c r="F67" s="144">
        <v>0.48315539667463175</v>
      </c>
      <c r="G67" s="144">
        <v>0.479426123462594</v>
      </c>
      <c r="H67" s="144">
        <v>0.477028992845281</v>
      </c>
      <c r="I67" s="144">
        <v>0.47464384788105457</v>
      </c>
      <c r="J67" s="144">
        <v>0.47356452077491407</v>
      </c>
      <c r="K67" s="144">
        <v>0.46990927549844103</v>
      </c>
      <c r="L67" s="144">
        <v>0.4675597291209489</v>
      </c>
      <c r="M67" s="144">
        <v>0.4652219304753441</v>
      </c>
      <c r="N67" s="144">
        <v>0.4641640285512495</v>
      </c>
    </row>
    <row r="68" spans="1:14" x14ac:dyDescent="0.3">
      <c r="A68" s="49" t="s">
        <v>281</v>
      </c>
      <c r="B68" s="86" t="s">
        <v>252</v>
      </c>
      <c r="C68" s="144"/>
      <c r="D68" s="144">
        <v>0.26100000000000001</v>
      </c>
      <c r="E68" s="144">
        <v>6.7854999999999999</v>
      </c>
      <c r="F68" s="144">
        <v>7.7820822522021587</v>
      </c>
      <c r="G68" s="144">
        <v>7.722015633725464</v>
      </c>
      <c r="H68" s="144">
        <v>7.6834055555568339</v>
      </c>
      <c r="I68" s="144">
        <v>7.6449885277790512</v>
      </c>
      <c r="J68" s="144">
        <v>7.6276040333186215</v>
      </c>
      <c r="K68" s="144">
        <v>7.568729767214454</v>
      </c>
      <c r="L68" s="144">
        <v>7.5308861183783824</v>
      </c>
      <c r="M68" s="144">
        <v>7.4932316877864897</v>
      </c>
      <c r="N68" s="144">
        <v>7.4761922842224813</v>
      </c>
    </row>
    <row r="69" spans="1:14" x14ac:dyDescent="0.3">
      <c r="A69" s="49" t="s">
        <v>282</v>
      </c>
      <c r="B69" s="86" t="s">
        <v>253</v>
      </c>
      <c r="C69" s="144"/>
      <c r="D69" s="144"/>
      <c r="E69" s="144"/>
      <c r="F69" s="144">
        <v>7.9934400000000005</v>
      </c>
      <c r="G69" s="144">
        <v>15.863484000000001</v>
      </c>
      <c r="H69" s="144">
        <v>15.784166580000003</v>
      </c>
      <c r="I69" s="144">
        <v>15.705245747100001</v>
      </c>
      <c r="J69" s="144">
        <v>15.669532448551802</v>
      </c>
      <c r="K69" s="144">
        <v>15.548585920772679</v>
      </c>
      <c r="L69" s="144">
        <v>15.470842991168814</v>
      </c>
      <c r="M69" s="144">
        <v>15.393488776212971</v>
      </c>
      <c r="N69" s="144">
        <v>15.358484404475282</v>
      </c>
    </row>
    <row r="70" spans="1:14" x14ac:dyDescent="0.3">
      <c r="A70" s="49" t="s">
        <v>283</v>
      </c>
      <c r="B70" s="86" t="s">
        <v>254</v>
      </c>
      <c r="C70" s="144"/>
      <c r="D70" s="144"/>
      <c r="E70" s="144"/>
      <c r="F70" s="144">
        <v>7.9934400000000005</v>
      </c>
      <c r="G70" s="144">
        <v>15.863484000000001</v>
      </c>
      <c r="H70" s="144">
        <v>15.784166580000003</v>
      </c>
      <c r="I70" s="144">
        <v>15.705245747100001</v>
      </c>
      <c r="J70" s="144">
        <v>15.669532448551802</v>
      </c>
      <c r="K70" s="144">
        <v>15.548585920772679</v>
      </c>
      <c r="L70" s="144">
        <v>15.470842991168814</v>
      </c>
      <c r="M70" s="144">
        <v>15.393488776212971</v>
      </c>
      <c r="N70" s="144">
        <v>15.358484404475282</v>
      </c>
    </row>
    <row r="71" spans="1:14" x14ac:dyDescent="0.3">
      <c r="A71" s="49" t="s">
        <v>284</v>
      </c>
      <c r="B71" s="86" t="s">
        <v>255</v>
      </c>
      <c r="C71" s="144"/>
      <c r="D71" s="144"/>
      <c r="E71" s="144"/>
      <c r="F71" s="144">
        <v>59.731200000000001</v>
      </c>
      <c r="G71" s="144">
        <v>59.270160000000004</v>
      </c>
      <c r="H71" s="144">
        <v>58.973809200000005</v>
      </c>
      <c r="I71" s="144">
        <v>58.678940154000003</v>
      </c>
      <c r="J71" s="144">
        <v>58.545505851732003</v>
      </c>
      <c r="K71" s="144">
        <v>58.093617725963853</v>
      </c>
      <c r="L71" s="144">
        <v>57.80314963733403</v>
      </c>
      <c r="M71" s="144">
        <v>57.514133889147352</v>
      </c>
      <c r="N71" s="144">
        <v>57.38334832441312</v>
      </c>
    </row>
    <row r="72" spans="1:14" x14ac:dyDescent="0.3">
      <c r="A72" s="49"/>
      <c r="B72" s="86"/>
      <c r="C72" s="144"/>
      <c r="D72" s="144"/>
      <c r="E72" s="144"/>
      <c r="F72" s="144"/>
      <c r="G72" s="144"/>
      <c r="H72" s="144"/>
      <c r="I72" s="144"/>
      <c r="J72" s="144"/>
      <c r="K72" s="144"/>
      <c r="L72" s="144"/>
      <c r="M72" s="144"/>
      <c r="N72" s="144"/>
    </row>
    <row r="73" spans="1:14" x14ac:dyDescent="0.3">
      <c r="A73" s="49" t="s">
        <v>34</v>
      </c>
      <c r="B73" s="87" t="s">
        <v>129</v>
      </c>
      <c r="C73" s="146">
        <f t="shared" ref="C73:N73" si="7">SUM(C74:C75)</f>
        <v>11.523999999999999</v>
      </c>
      <c r="D73" s="146">
        <f t="shared" si="7"/>
        <v>12.701000000000001</v>
      </c>
      <c r="E73" s="143">
        <f t="shared" si="7"/>
        <v>0</v>
      </c>
      <c r="F73" s="143">
        <f t="shared" si="7"/>
        <v>0</v>
      </c>
      <c r="G73" s="143">
        <f t="shared" si="7"/>
        <v>0</v>
      </c>
      <c r="H73" s="143">
        <f t="shared" si="7"/>
        <v>0</v>
      </c>
      <c r="I73" s="143">
        <f t="shared" si="7"/>
        <v>0</v>
      </c>
      <c r="J73" s="143">
        <f t="shared" si="7"/>
        <v>0</v>
      </c>
      <c r="K73" s="143">
        <f t="shared" si="7"/>
        <v>0</v>
      </c>
      <c r="L73" s="143">
        <f t="shared" si="7"/>
        <v>0</v>
      </c>
      <c r="M73" s="143">
        <f t="shared" si="7"/>
        <v>0</v>
      </c>
      <c r="N73" s="143">
        <f t="shared" si="7"/>
        <v>0</v>
      </c>
    </row>
    <row r="74" spans="1:14" x14ac:dyDescent="0.3">
      <c r="A74" s="49" t="s">
        <v>35</v>
      </c>
      <c r="B74" s="86" t="s">
        <v>74</v>
      </c>
      <c r="C74" s="144"/>
      <c r="D74" s="144"/>
      <c r="E74" s="144"/>
      <c r="F74" s="35"/>
      <c r="G74" s="35"/>
      <c r="H74" s="35"/>
      <c r="I74" s="35"/>
      <c r="J74" s="35"/>
      <c r="K74" s="35"/>
      <c r="L74" s="35"/>
      <c r="M74" s="35"/>
      <c r="N74" s="35"/>
    </row>
    <row r="75" spans="1:14" x14ac:dyDescent="0.3">
      <c r="A75" s="49" t="s">
        <v>36</v>
      </c>
      <c r="B75" s="150" t="s">
        <v>257</v>
      </c>
      <c r="C75" s="144">
        <v>11.523999999999999</v>
      </c>
      <c r="D75" s="144">
        <v>12.701000000000001</v>
      </c>
      <c r="E75" s="144"/>
      <c r="F75" s="35"/>
      <c r="G75" s="35"/>
      <c r="H75" s="35"/>
      <c r="I75" s="35"/>
      <c r="J75" s="35"/>
      <c r="K75" s="35"/>
      <c r="L75" s="35"/>
      <c r="M75" s="35"/>
      <c r="N75" s="35"/>
    </row>
    <row r="76" spans="1:14" x14ac:dyDescent="0.3">
      <c r="A76" s="49"/>
      <c r="B76" s="150"/>
      <c r="C76" s="144"/>
      <c r="D76" s="144"/>
      <c r="E76" s="144"/>
      <c r="F76" s="35"/>
      <c r="G76" s="35"/>
      <c r="H76" s="35"/>
      <c r="I76" s="35"/>
      <c r="J76" s="35"/>
      <c r="K76" s="35"/>
      <c r="L76" s="35"/>
      <c r="M76" s="35"/>
      <c r="N76" s="35"/>
    </row>
    <row r="77" spans="1:14" x14ac:dyDescent="0.3">
      <c r="A77" s="7">
        <v>16</v>
      </c>
      <c r="B77" s="87" t="s">
        <v>63</v>
      </c>
      <c r="C77" s="144">
        <v>88.1</v>
      </c>
      <c r="D77" s="144">
        <v>5.5</v>
      </c>
      <c r="E77" s="144"/>
      <c r="F77" s="35"/>
      <c r="G77" s="35"/>
      <c r="H77" s="35"/>
      <c r="I77" s="35"/>
      <c r="J77" s="35"/>
      <c r="K77" s="35"/>
      <c r="L77" s="35"/>
      <c r="M77" s="35"/>
      <c r="N77" s="35"/>
    </row>
    <row r="78" spans="1:14" x14ac:dyDescent="0.3">
      <c r="A78" s="51"/>
      <c r="B78" s="98"/>
      <c r="C78" s="52"/>
      <c r="D78" s="52"/>
      <c r="E78" s="53"/>
      <c r="F78" s="53"/>
      <c r="G78" s="54"/>
      <c r="H78" s="54"/>
      <c r="I78" s="54"/>
      <c r="J78" s="54"/>
      <c r="K78" s="54"/>
      <c r="L78" s="54"/>
      <c r="M78" s="54"/>
      <c r="N78" s="54"/>
    </row>
    <row r="79" spans="1:14" x14ac:dyDescent="0.3">
      <c r="A79" s="7"/>
      <c r="B79" s="87" t="s">
        <v>141</v>
      </c>
      <c r="C79" s="55"/>
      <c r="D79" s="55"/>
      <c r="E79" s="37"/>
      <c r="F79" s="37"/>
      <c r="G79" s="16"/>
      <c r="H79" s="16"/>
      <c r="I79" s="16"/>
      <c r="J79" s="16"/>
      <c r="K79" s="16"/>
      <c r="L79" s="16"/>
      <c r="M79" s="16"/>
      <c r="N79" s="16"/>
    </row>
    <row r="80" spans="1:14" x14ac:dyDescent="0.3">
      <c r="A80" s="7">
        <v>17</v>
      </c>
      <c r="B80" s="87" t="s">
        <v>142</v>
      </c>
      <c r="C80" s="36">
        <f>C24+C34+C37+C41+C59+C73+C77</f>
        <v>1201.0289999999998</v>
      </c>
      <c r="D80" s="36">
        <f t="shared" ref="D80:N80" si="8">D24+D34+D37+D41+D59+D73+D77</f>
        <v>1077.309</v>
      </c>
      <c r="E80" s="36">
        <f t="shared" si="8"/>
        <v>1170.5747240000001</v>
      </c>
      <c r="F80" s="36">
        <f t="shared" si="8"/>
        <v>1209.8394792488768</v>
      </c>
      <c r="G80" s="36">
        <f t="shared" si="8"/>
        <v>1343.235717757188</v>
      </c>
      <c r="H80" s="36">
        <f t="shared" si="8"/>
        <v>1343.0054649084022</v>
      </c>
      <c r="I80" s="36">
        <f t="shared" si="8"/>
        <v>1338.38954202386</v>
      </c>
      <c r="J80" s="36">
        <f t="shared" si="8"/>
        <v>1370.4932093029292</v>
      </c>
      <c r="K80" s="36">
        <f t="shared" si="8"/>
        <v>1361.2607786102221</v>
      </c>
      <c r="L80" s="36">
        <f t="shared" si="8"/>
        <v>1332.8218074671711</v>
      </c>
      <c r="M80" s="36">
        <f t="shared" si="8"/>
        <v>1326.9236530598353</v>
      </c>
      <c r="N80" s="36">
        <f t="shared" si="8"/>
        <v>1324.7470394461375</v>
      </c>
    </row>
    <row r="81" spans="1:15" x14ac:dyDescent="0.3">
      <c r="A81" s="7">
        <v>18</v>
      </c>
      <c r="B81" s="87" t="s">
        <v>67</v>
      </c>
      <c r="C81" s="36">
        <f t="shared" ref="C81:N81" si="9">C21</f>
        <v>1173.2260000000001</v>
      </c>
      <c r="D81" s="36">
        <f t="shared" si="9"/>
        <v>1173.7840000000001</v>
      </c>
      <c r="E81" s="36">
        <f t="shared" si="9"/>
        <v>1187.2699453999999</v>
      </c>
      <c r="F81" s="36">
        <f t="shared" si="9"/>
        <v>1192.8505391000001</v>
      </c>
      <c r="G81" s="36">
        <f t="shared" si="9"/>
        <v>1176.0002342999999</v>
      </c>
      <c r="H81" s="36">
        <f t="shared" si="9"/>
        <v>1160.0008124000001</v>
      </c>
      <c r="I81" s="36">
        <f t="shared" si="9"/>
        <v>1142.9964218999999</v>
      </c>
      <c r="J81" s="36">
        <f t="shared" si="9"/>
        <v>1127.9971329</v>
      </c>
      <c r="K81" s="36">
        <f t="shared" si="9"/>
        <v>1125.9959842999999</v>
      </c>
      <c r="L81" s="36">
        <f t="shared" si="9"/>
        <v>1121.0016404999999</v>
      </c>
      <c r="M81" s="36">
        <f t="shared" si="9"/>
        <v>1118.0021486000001</v>
      </c>
      <c r="N81" s="36">
        <f t="shared" si="9"/>
        <v>1114.0023595999999</v>
      </c>
    </row>
    <row r="82" spans="1:15" x14ac:dyDescent="0.3">
      <c r="A82" s="27">
        <v>19</v>
      </c>
      <c r="B82" s="91" t="s">
        <v>182</v>
      </c>
      <c r="C82" s="75"/>
      <c r="D82" s="75"/>
      <c r="E82" s="36"/>
      <c r="F82" s="36">
        <f>F80-F81</f>
        <v>16.988940148876736</v>
      </c>
      <c r="G82" s="36">
        <f t="shared" ref="G82:N82" si="10">G80-G81</f>
        <v>167.23548345718814</v>
      </c>
      <c r="H82" s="36">
        <f t="shared" si="10"/>
        <v>183.00465250840216</v>
      </c>
      <c r="I82" s="36">
        <f t="shared" si="10"/>
        <v>195.39312012386017</v>
      </c>
      <c r="J82" s="36">
        <f t="shared" si="10"/>
        <v>242.49607640292925</v>
      </c>
      <c r="K82" s="36">
        <f t="shared" si="10"/>
        <v>235.26479431022221</v>
      </c>
      <c r="L82" s="36">
        <f t="shared" si="10"/>
        <v>211.82016696717119</v>
      </c>
      <c r="M82" s="36">
        <f t="shared" si="10"/>
        <v>208.92150445983521</v>
      </c>
      <c r="N82" s="36">
        <f t="shared" si="10"/>
        <v>210.74467984613761</v>
      </c>
    </row>
    <row r="83" spans="1:15" x14ac:dyDescent="0.3">
      <c r="A83" s="27">
        <v>20</v>
      </c>
      <c r="B83" s="86" t="s">
        <v>68</v>
      </c>
      <c r="C83" s="74"/>
      <c r="D83" s="74"/>
      <c r="E83" s="35"/>
      <c r="F83" s="35"/>
      <c r="G83" s="35"/>
      <c r="H83" s="35"/>
      <c r="I83" s="35"/>
      <c r="J83" s="35"/>
      <c r="K83" s="35"/>
      <c r="L83" s="35"/>
      <c r="M83" s="35"/>
      <c r="N83" s="35"/>
    </row>
    <row r="84" spans="1:15" x14ac:dyDescent="0.3">
      <c r="A84" s="27">
        <v>21</v>
      </c>
      <c r="B84" s="86" t="s">
        <v>69</v>
      </c>
      <c r="C84" s="74"/>
      <c r="D84" s="74"/>
      <c r="E84" s="35"/>
      <c r="F84" s="35"/>
      <c r="G84" s="35"/>
      <c r="H84" s="35"/>
      <c r="I84" s="35"/>
      <c r="J84" s="35"/>
      <c r="K84" s="35"/>
      <c r="L84" s="35"/>
      <c r="M84" s="35"/>
      <c r="N84" s="35"/>
    </row>
    <row r="85" spans="1:15" x14ac:dyDescent="0.3">
      <c r="A85" s="51"/>
      <c r="B85" s="98"/>
      <c r="C85" s="52"/>
      <c r="D85" s="52"/>
      <c r="E85" s="53"/>
      <c r="F85" s="53"/>
      <c r="G85" s="54"/>
      <c r="H85" s="54"/>
      <c r="I85" s="54"/>
      <c r="J85" s="54"/>
      <c r="K85" s="54"/>
      <c r="L85" s="54"/>
      <c r="M85" s="54"/>
      <c r="N85" s="54"/>
    </row>
    <row r="86" spans="1:15" x14ac:dyDescent="0.3">
      <c r="A86" s="71" t="s">
        <v>9</v>
      </c>
      <c r="B86" s="93" t="s">
        <v>91</v>
      </c>
      <c r="C86" s="58"/>
      <c r="D86" s="58"/>
    </row>
    <row r="87" spans="1:15" ht="46.8" x14ac:dyDescent="0.3">
      <c r="A87" s="177" t="s">
        <v>411</v>
      </c>
      <c r="B87" s="178" t="s">
        <v>266</v>
      </c>
      <c r="C87" s="94"/>
      <c r="D87" s="33"/>
      <c r="E87" s="33"/>
      <c r="F87" s="33"/>
      <c r="G87" s="5"/>
      <c r="O87" s="8"/>
    </row>
    <row r="88" spans="1:15" ht="46.8" x14ac:dyDescent="0.3">
      <c r="A88" s="73" t="s">
        <v>154</v>
      </c>
      <c r="B88" s="86" t="s">
        <v>267</v>
      </c>
      <c r="C88" s="94"/>
      <c r="D88" s="33"/>
      <c r="E88" s="33"/>
      <c r="F88" s="33"/>
      <c r="G88" s="5"/>
      <c r="O88" s="8"/>
    </row>
  </sheetData>
  <phoneticPr fontId="2" type="noConversion"/>
  <printOptions horizontalCentered="1"/>
  <pageMargins left="0.5" right="0.5" top="0.5" bottom="0.5" header="0.5" footer="0.5"/>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36" sqref="B36"/>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288</v>
      </c>
      <c r="C7" s="184"/>
      <c r="D7" s="184"/>
    </row>
    <row r="8" spans="1:4" x14ac:dyDescent="0.3">
      <c r="A8" s="164" t="s">
        <v>64</v>
      </c>
      <c r="B8" s="172" t="s">
        <v>289</v>
      </c>
      <c r="C8" s="184"/>
      <c r="D8" s="184"/>
    </row>
    <row r="9" spans="1:4" x14ac:dyDescent="0.3">
      <c r="A9" s="188"/>
      <c r="B9" s="189"/>
      <c r="C9" s="184"/>
      <c r="D9" s="184"/>
    </row>
    <row r="10" spans="1:4" x14ac:dyDescent="0.3">
      <c r="A10" s="164" t="s">
        <v>11</v>
      </c>
      <c r="B10" s="172">
        <v>29439</v>
      </c>
      <c r="C10" s="184"/>
      <c r="D10" s="184"/>
    </row>
    <row r="11" spans="1:4" x14ac:dyDescent="0.3">
      <c r="A11" s="164" t="s">
        <v>12</v>
      </c>
      <c r="B11" s="172">
        <v>46553</v>
      </c>
      <c r="C11" s="184"/>
      <c r="D11" s="184"/>
    </row>
    <row r="12" spans="1:4" x14ac:dyDescent="0.3">
      <c r="A12" s="165" t="s">
        <v>290</v>
      </c>
      <c r="B12" s="172" t="s">
        <v>291</v>
      </c>
      <c r="C12" s="184"/>
      <c r="D12" s="184"/>
    </row>
    <row r="13" spans="1:4" x14ac:dyDescent="0.3">
      <c r="A13" s="165" t="s">
        <v>20</v>
      </c>
      <c r="B13" s="172" t="s">
        <v>210</v>
      </c>
      <c r="C13" s="184"/>
      <c r="D13" s="184"/>
    </row>
    <row r="14" spans="1:4" x14ac:dyDescent="0.3">
      <c r="A14" s="164" t="s">
        <v>18</v>
      </c>
      <c r="B14" s="172" t="s">
        <v>292</v>
      </c>
      <c r="C14" s="184"/>
      <c r="D14" s="184"/>
    </row>
    <row r="15" spans="1:4" x14ac:dyDescent="0.3">
      <c r="A15" s="165" t="s">
        <v>134</v>
      </c>
      <c r="B15" s="172" t="s">
        <v>293</v>
      </c>
      <c r="C15" s="184"/>
      <c r="D15" s="184"/>
    </row>
    <row r="16" spans="1:4" x14ac:dyDescent="0.3">
      <c r="A16" s="166"/>
      <c r="B16" s="173" t="s">
        <v>294</v>
      </c>
      <c r="C16" s="184"/>
      <c r="D16" s="184"/>
    </row>
    <row r="17" spans="1:2" s="184" customFormat="1" x14ac:dyDescent="0.3">
      <c r="A17" s="165" t="s">
        <v>133</v>
      </c>
      <c r="B17" s="172" t="s">
        <v>295</v>
      </c>
    </row>
    <row r="18" spans="1:2" s="184" customFormat="1" ht="15.75" customHeight="1" x14ac:dyDescent="0.3">
      <c r="A18" s="190"/>
      <c r="B18" s="172" t="s">
        <v>296</v>
      </c>
    </row>
    <row r="19" spans="1:2" s="184" customFormat="1" ht="46.8" x14ac:dyDescent="0.3">
      <c r="A19" s="164" t="s">
        <v>135</v>
      </c>
      <c r="B19" s="172" t="s">
        <v>297</v>
      </c>
    </row>
    <row r="20" spans="1:2" s="184" customFormat="1" x14ac:dyDescent="0.3">
      <c r="A20" s="165" t="s">
        <v>56</v>
      </c>
      <c r="B20" s="172" t="s">
        <v>298</v>
      </c>
    </row>
    <row r="21" spans="1:2" s="184" customFormat="1" x14ac:dyDescent="0.3">
      <c r="A21" s="165" t="s">
        <v>13</v>
      </c>
      <c r="B21" s="172" t="s">
        <v>207</v>
      </c>
    </row>
    <row r="22" spans="1:2" s="184" customFormat="1" x14ac:dyDescent="0.3">
      <c r="A22" s="164" t="s">
        <v>136</v>
      </c>
      <c r="B22" s="172" t="s">
        <v>299</v>
      </c>
    </row>
    <row r="23" spans="1:2" s="184" customFormat="1" x14ac:dyDescent="0.3">
      <c r="A23" s="164" t="s">
        <v>300</v>
      </c>
      <c r="B23" s="172" t="s">
        <v>301</v>
      </c>
    </row>
    <row r="24" spans="1:2" s="184" customFormat="1" x14ac:dyDescent="0.3">
      <c r="A24" s="164" t="s">
        <v>137</v>
      </c>
      <c r="B24" s="173"/>
    </row>
    <row r="25" spans="1:2" s="184" customFormat="1" x14ac:dyDescent="0.3">
      <c r="A25" s="165" t="s">
        <v>17</v>
      </c>
      <c r="B25" s="172" t="s">
        <v>207</v>
      </c>
    </row>
    <row r="26" spans="1:2" s="184" customFormat="1" x14ac:dyDescent="0.3">
      <c r="A26" s="165" t="s">
        <v>14</v>
      </c>
      <c r="B26" s="172" t="s">
        <v>207</v>
      </c>
    </row>
    <row r="27" spans="1:2" s="184" customFormat="1" x14ac:dyDescent="0.3">
      <c r="A27" s="165" t="s">
        <v>132</v>
      </c>
      <c r="B27" s="173" t="s">
        <v>208</v>
      </c>
    </row>
    <row r="28" spans="1:2" s="184" customFormat="1" x14ac:dyDescent="0.3">
      <c r="A28" s="165" t="s">
        <v>76</v>
      </c>
      <c r="B28" s="172" t="s">
        <v>302</v>
      </c>
    </row>
    <row r="29" spans="1:2" s="184" customFormat="1" x14ac:dyDescent="0.3">
      <c r="A29" s="167" t="s">
        <v>19</v>
      </c>
      <c r="B29" s="172" t="s">
        <v>303</v>
      </c>
    </row>
    <row r="30" spans="1:2" s="184" customFormat="1" ht="61.5" customHeight="1" x14ac:dyDescent="0.3">
      <c r="A30" s="168" t="s">
        <v>15</v>
      </c>
      <c r="B30" s="173" t="s">
        <v>304</v>
      </c>
    </row>
    <row r="31" spans="1:2" s="184" customFormat="1" x14ac:dyDescent="0.3">
      <c r="A31" s="165" t="s">
        <v>16</v>
      </c>
      <c r="B31" s="173"/>
    </row>
    <row r="32" spans="1:2" s="184" customFormat="1" x14ac:dyDescent="0.3">
      <c r="A32" s="165" t="s">
        <v>21</v>
      </c>
      <c r="B32" s="173" t="s">
        <v>7</v>
      </c>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C30" sqref="C30"/>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305</v>
      </c>
      <c r="C7" s="184"/>
      <c r="D7" s="184"/>
    </row>
    <row r="8" spans="1:4" x14ac:dyDescent="0.3">
      <c r="A8" s="164" t="s">
        <v>64</v>
      </c>
      <c r="B8" s="164" t="s">
        <v>306</v>
      </c>
      <c r="C8" s="184"/>
      <c r="D8" s="184"/>
    </row>
    <row r="9" spans="1:4" x14ac:dyDescent="0.3">
      <c r="A9" s="188"/>
      <c r="B9" s="189"/>
      <c r="C9" s="184"/>
      <c r="D9" s="184"/>
    </row>
    <row r="10" spans="1:4" x14ac:dyDescent="0.3">
      <c r="A10" s="164" t="s">
        <v>11</v>
      </c>
      <c r="B10" s="172">
        <v>34820</v>
      </c>
      <c r="C10" s="184"/>
      <c r="D10" s="184"/>
    </row>
    <row r="11" spans="1:4" x14ac:dyDescent="0.3">
      <c r="A11" s="164" t="s">
        <v>12</v>
      </c>
      <c r="B11" s="172">
        <v>42124</v>
      </c>
      <c r="C11" s="184"/>
      <c r="D11" s="184"/>
    </row>
    <row r="12" spans="1:4" x14ac:dyDescent="0.3">
      <c r="A12" s="165" t="s">
        <v>290</v>
      </c>
      <c r="B12" s="193" t="s">
        <v>307</v>
      </c>
      <c r="C12" s="184"/>
      <c r="D12" s="184"/>
    </row>
    <row r="13" spans="1:4" x14ac:dyDescent="0.3">
      <c r="A13" s="165" t="s">
        <v>20</v>
      </c>
      <c r="B13" s="164" t="s">
        <v>210</v>
      </c>
      <c r="C13" s="184"/>
      <c r="D13" s="184"/>
    </row>
    <row r="14" spans="1:4" x14ac:dyDescent="0.3">
      <c r="A14" s="164" t="s">
        <v>18</v>
      </c>
      <c r="B14" s="173"/>
      <c r="C14" s="184"/>
      <c r="D14" s="184"/>
    </row>
    <row r="15" spans="1:4" x14ac:dyDescent="0.3">
      <c r="A15" s="165" t="s">
        <v>134</v>
      </c>
      <c r="B15" s="165" t="s">
        <v>308</v>
      </c>
      <c r="C15" s="184"/>
      <c r="D15" s="184"/>
    </row>
    <row r="16" spans="1:4" x14ac:dyDescent="0.3">
      <c r="A16" s="166"/>
      <c r="B16" s="173"/>
      <c r="C16" s="184"/>
      <c r="D16" s="184"/>
    </row>
    <row r="17" spans="1:4" x14ac:dyDescent="0.3">
      <c r="A17" s="165" t="s">
        <v>133</v>
      </c>
      <c r="B17" s="173"/>
      <c r="C17" s="184"/>
      <c r="D17" s="184"/>
    </row>
    <row r="18" spans="1:4" ht="15.75" customHeight="1" x14ac:dyDescent="0.3">
      <c r="A18" s="190"/>
      <c r="B18" s="173"/>
      <c r="C18" s="184"/>
      <c r="D18" s="184"/>
    </row>
    <row r="19" spans="1:4" x14ac:dyDescent="0.3">
      <c r="A19" s="164" t="s">
        <v>135</v>
      </c>
      <c r="B19" s="173" t="s">
        <v>309</v>
      </c>
      <c r="C19" s="184"/>
      <c r="D19" s="184"/>
    </row>
    <row r="20" spans="1:4" x14ac:dyDescent="0.3">
      <c r="A20" s="165" t="s">
        <v>56</v>
      </c>
      <c r="B20" s="165" t="s">
        <v>310</v>
      </c>
      <c r="C20" s="184"/>
      <c r="D20" s="184"/>
    </row>
    <row r="21" spans="1:4" x14ac:dyDescent="0.3">
      <c r="A21" s="165" t="s">
        <v>13</v>
      </c>
      <c r="B21" s="165" t="s">
        <v>207</v>
      </c>
      <c r="C21" s="184"/>
      <c r="D21" s="184"/>
    </row>
    <row r="22" spans="1:4" x14ac:dyDescent="0.3">
      <c r="A22" s="164" t="s">
        <v>136</v>
      </c>
      <c r="B22" s="173"/>
      <c r="C22" s="184"/>
      <c r="D22" s="184"/>
    </row>
    <row r="23" spans="1:4" x14ac:dyDescent="0.3">
      <c r="A23" s="164" t="s">
        <v>300</v>
      </c>
      <c r="B23" s="173"/>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c r="C27" s="184"/>
      <c r="D27" s="184"/>
    </row>
    <row r="28" spans="1:4" x14ac:dyDescent="0.3">
      <c r="A28" s="165" t="s">
        <v>76</v>
      </c>
      <c r="B28" s="165" t="s">
        <v>311</v>
      </c>
      <c r="C28" s="184"/>
      <c r="D28" s="184"/>
    </row>
    <row r="29" spans="1:4" x14ac:dyDescent="0.3">
      <c r="A29" s="167" t="s">
        <v>19</v>
      </c>
      <c r="B29" s="165" t="s">
        <v>312</v>
      </c>
      <c r="C29" s="184"/>
      <c r="D29" s="184"/>
    </row>
    <row r="30" spans="1:4" ht="187.2" x14ac:dyDescent="0.3">
      <c r="A30" s="168" t="s">
        <v>15</v>
      </c>
      <c r="B30" s="173" t="s">
        <v>313</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314</v>
      </c>
      <c r="C7" s="184"/>
      <c r="D7" s="184"/>
    </row>
    <row r="8" spans="1:4" x14ac:dyDescent="0.3">
      <c r="A8" s="164" t="s">
        <v>64</v>
      </c>
      <c r="B8" s="164" t="s">
        <v>205</v>
      </c>
      <c r="C8" s="184"/>
      <c r="D8" s="184"/>
    </row>
    <row r="9" spans="1:4" x14ac:dyDescent="0.3">
      <c r="A9" s="188"/>
      <c r="B9" s="189"/>
      <c r="C9" s="184"/>
      <c r="D9" s="184"/>
    </row>
    <row r="10" spans="1:4" x14ac:dyDescent="0.3">
      <c r="A10" s="164" t="s">
        <v>11</v>
      </c>
      <c r="B10" s="172">
        <v>31778</v>
      </c>
      <c r="C10" s="184"/>
      <c r="D10" s="184"/>
    </row>
    <row r="11" spans="1:4" x14ac:dyDescent="0.3">
      <c r="A11" s="164" t="s">
        <v>12</v>
      </c>
      <c r="B11" s="172">
        <v>61270</v>
      </c>
      <c r="C11" s="184"/>
      <c r="D11" s="184"/>
    </row>
    <row r="12" spans="1:4" x14ac:dyDescent="0.3">
      <c r="A12" s="165" t="s">
        <v>290</v>
      </c>
      <c r="B12" s="172" t="s">
        <v>315</v>
      </c>
      <c r="C12" s="184"/>
      <c r="D12" s="184"/>
    </row>
    <row r="13" spans="1:4" x14ac:dyDescent="0.3">
      <c r="A13" s="165" t="s">
        <v>20</v>
      </c>
      <c r="B13" s="164" t="s">
        <v>210</v>
      </c>
      <c r="C13" s="184"/>
      <c r="D13" s="184"/>
    </row>
    <row r="14" spans="1:4" x14ac:dyDescent="0.3">
      <c r="A14" s="164" t="s">
        <v>18</v>
      </c>
      <c r="B14" s="164" t="s">
        <v>206</v>
      </c>
      <c r="C14" s="184"/>
      <c r="D14" s="184"/>
    </row>
    <row r="15" spans="1:4" x14ac:dyDescent="0.3">
      <c r="A15" s="165" t="s">
        <v>134</v>
      </c>
      <c r="B15" s="165" t="s">
        <v>316</v>
      </c>
      <c r="C15" s="184"/>
      <c r="D15" s="184"/>
    </row>
    <row r="16" spans="1:4" x14ac:dyDescent="0.3">
      <c r="A16" s="166"/>
      <c r="B16" s="173"/>
      <c r="C16" s="184"/>
      <c r="D16" s="184"/>
    </row>
    <row r="17" spans="1:4" x14ac:dyDescent="0.3">
      <c r="A17" s="165" t="s">
        <v>133</v>
      </c>
      <c r="B17" s="173"/>
      <c r="C17" s="184"/>
      <c r="D17" s="184"/>
    </row>
    <row r="18" spans="1:4" ht="15.75" customHeight="1" x14ac:dyDescent="0.3">
      <c r="A18" s="190"/>
      <c r="B18" s="173"/>
      <c r="C18" s="184"/>
      <c r="D18" s="184"/>
    </row>
    <row r="19" spans="1:4" x14ac:dyDescent="0.3">
      <c r="A19" s="164" t="s">
        <v>135</v>
      </c>
      <c r="B19" s="173" t="s">
        <v>309</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65" t="s">
        <v>318</v>
      </c>
      <c r="C22" s="184"/>
      <c r="D22" s="184"/>
    </row>
    <row r="23" spans="1:4" x14ac:dyDescent="0.3">
      <c r="A23" s="164" t="s">
        <v>300</v>
      </c>
      <c r="B23" s="173" t="s">
        <v>319</v>
      </c>
      <c r="C23" s="184"/>
      <c r="D23" s="184"/>
    </row>
    <row r="24" spans="1:4" x14ac:dyDescent="0.3">
      <c r="A24" s="164" t="s">
        <v>137</v>
      </c>
      <c r="B24" s="173" t="s">
        <v>320</v>
      </c>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c r="C27" s="184"/>
      <c r="D27" s="184"/>
    </row>
    <row r="28" spans="1:4" x14ac:dyDescent="0.3">
      <c r="A28" s="165" t="s">
        <v>76</v>
      </c>
      <c r="B28" s="165" t="s">
        <v>302</v>
      </c>
      <c r="C28" s="184"/>
      <c r="D28" s="184"/>
    </row>
    <row r="29" spans="1:4" x14ac:dyDescent="0.3">
      <c r="A29" s="167" t="s">
        <v>19</v>
      </c>
      <c r="B29" s="165" t="s">
        <v>208</v>
      </c>
      <c r="C29" s="184"/>
      <c r="D29" s="184"/>
    </row>
    <row r="30" spans="1:4" ht="109.2" x14ac:dyDescent="0.3">
      <c r="A30" s="168" t="s">
        <v>15</v>
      </c>
      <c r="B30" s="173" t="s">
        <v>321</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C19" sqref="C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322</v>
      </c>
      <c r="C7" s="184"/>
      <c r="D7" s="184"/>
    </row>
    <row r="8" spans="1:4" x14ac:dyDescent="0.3">
      <c r="A8" s="164" t="s">
        <v>64</v>
      </c>
      <c r="B8" s="164" t="s">
        <v>323</v>
      </c>
      <c r="C8" s="184"/>
      <c r="D8" s="184"/>
    </row>
    <row r="9" spans="1:4" x14ac:dyDescent="0.3">
      <c r="A9" s="188"/>
      <c r="B9" s="189"/>
      <c r="C9" s="184"/>
      <c r="D9" s="184"/>
    </row>
    <row r="10" spans="1:4" x14ac:dyDescent="0.3">
      <c r="A10" s="164" t="s">
        <v>11</v>
      </c>
      <c r="B10" s="172">
        <v>29768</v>
      </c>
      <c r="C10" s="184"/>
      <c r="D10" s="184"/>
    </row>
    <row r="11" spans="1:4" x14ac:dyDescent="0.3">
      <c r="A11" s="164" t="s">
        <v>12</v>
      </c>
      <c r="B11" s="172">
        <v>47787</v>
      </c>
      <c r="C11" s="184"/>
      <c r="D11" s="184"/>
    </row>
    <row r="12" spans="1:4" x14ac:dyDescent="0.3">
      <c r="A12" s="165" t="s">
        <v>290</v>
      </c>
      <c r="B12" s="172" t="s">
        <v>324</v>
      </c>
      <c r="C12" s="184"/>
      <c r="D12" s="184"/>
    </row>
    <row r="13" spans="1:4" x14ac:dyDescent="0.3">
      <c r="A13" s="165" t="s">
        <v>20</v>
      </c>
      <c r="B13" s="164" t="s">
        <v>210</v>
      </c>
      <c r="C13" s="184"/>
      <c r="D13" s="184"/>
    </row>
    <row r="14" spans="1:4" x14ac:dyDescent="0.3">
      <c r="A14" s="164" t="s">
        <v>18</v>
      </c>
      <c r="B14" s="164" t="s">
        <v>325</v>
      </c>
      <c r="C14" s="184"/>
      <c r="D14" s="184"/>
    </row>
    <row r="15" spans="1:4" x14ac:dyDescent="0.3">
      <c r="A15" s="165" t="s">
        <v>134</v>
      </c>
      <c r="B15" s="165" t="s">
        <v>326</v>
      </c>
      <c r="C15" s="184"/>
      <c r="D15" s="184"/>
    </row>
    <row r="16" spans="1:4" x14ac:dyDescent="0.3">
      <c r="A16" s="166"/>
      <c r="B16" s="173"/>
      <c r="C16" s="184"/>
      <c r="D16" s="184"/>
    </row>
    <row r="17" spans="1:4" x14ac:dyDescent="0.3">
      <c r="A17" s="165" t="s">
        <v>133</v>
      </c>
      <c r="B17" s="173"/>
      <c r="C17" s="184"/>
      <c r="D17" s="184"/>
    </row>
    <row r="18" spans="1:4" ht="15.75" customHeight="1" x14ac:dyDescent="0.3">
      <c r="A18" s="190"/>
      <c r="B18" s="173"/>
      <c r="C18" s="184"/>
      <c r="D18" s="184"/>
    </row>
    <row r="19" spans="1:4" x14ac:dyDescent="0.3">
      <c r="A19" s="164" t="s">
        <v>135</v>
      </c>
      <c r="B19" s="173" t="s">
        <v>309</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65" t="s">
        <v>327</v>
      </c>
      <c r="C22" s="184"/>
      <c r="D22" s="184"/>
    </row>
    <row r="23" spans="1:4" x14ac:dyDescent="0.3">
      <c r="A23" s="164" t="s">
        <v>300</v>
      </c>
      <c r="B23" s="173" t="s">
        <v>328</v>
      </c>
      <c r="C23" s="184"/>
      <c r="D23" s="184"/>
    </row>
    <row r="24" spans="1:4" x14ac:dyDescent="0.3">
      <c r="A24" s="164" t="s">
        <v>137</v>
      </c>
      <c r="B24" s="173"/>
      <c r="C24" s="184"/>
      <c r="D24" s="184"/>
    </row>
    <row r="25" spans="1:4" x14ac:dyDescent="0.3">
      <c r="A25" s="165" t="s">
        <v>17</v>
      </c>
      <c r="B25" s="165" t="s">
        <v>207</v>
      </c>
      <c r="C25" s="184"/>
      <c r="D25" s="184"/>
    </row>
    <row r="26" spans="1:4" x14ac:dyDescent="0.3">
      <c r="A26" s="165" t="s">
        <v>14</v>
      </c>
      <c r="B26" s="165" t="s">
        <v>207</v>
      </c>
      <c r="C26" s="184"/>
      <c r="D26" s="184"/>
    </row>
    <row r="27" spans="1:4" x14ac:dyDescent="0.3">
      <c r="A27" s="165" t="s">
        <v>132</v>
      </c>
      <c r="B27" s="173" t="s">
        <v>208</v>
      </c>
      <c r="C27" s="184"/>
      <c r="D27" s="184"/>
    </row>
    <row r="28" spans="1:4" x14ac:dyDescent="0.3">
      <c r="A28" s="165" t="s">
        <v>76</v>
      </c>
      <c r="B28" s="165" t="s">
        <v>302</v>
      </c>
      <c r="C28" s="184"/>
      <c r="D28" s="184"/>
    </row>
    <row r="29" spans="1:4" x14ac:dyDescent="0.3">
      <c r="A29" s="167" t="s">
        <v>19</v>
      </c>
      <c r="B29" s="165" t="s">
        <v>208</v>
      </c>
      <c r="C29" s="184"/>
      <c r="D29" s="184"/>
    </row>
    <row r="30" spans="1:4" ht="93.6" x14ac:dyDescent="0.3">
      <c r="A30" s="168" t="s">
        <v>15</v>
      </c>
      <c r="B30" s="173" t="s">
        <v>329</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330</v>
      </c>
      <c r="C7" s="184"/>
      <c r="D7" s="184"/>
    </row>
    <row r="8" spans="1:4" x14ac:dyDescent="0.3">
      <c r="A8" s="164" t="s">
        <v>64</v>
      </c>
      <c r="B8" s="164" t="s">
        <v>331</v>
      </c>
      <c r="C8" s="184"/>
      <c r="D8" s="184"/>
    </row>
    <row r="9" spans="1:4" x14ac:dyDescent="0.3">
      <c r="A9" s="188"/>
      <c r="B9" s="189"/>
      <c r="C9" s="184"/>
      <c r="D9" s="184"/>
    </row>
    <row r="10" spans="1:4" x14ac:dyDescent="0.3">
      <c r="A10" s="164" t="s">
        <v>11</v>
      </c>
      <c r="B10" s="172">
        <v>37681</v>
      </c>
      <c r="C10" s="184"/>
      <c r="D10" s="184"/>
    </row>
    <row r="11" spans="1:4" x14ac:dyDescent="0.3">
      <c r="A11" s="164" t="s">
        <v>12</v>
      </c>
      <c r="B11" s="172"/>
      <c r="C11" s="184"/>
      <c r="D11" s="184"/>
    </row>
    <row r="12" spans="1:4" x14ac:dyDescent="0.3">
      <c r="A12" s="165" t="s">
        <v>290</v>
      </c>
      <c r="B12" s="172" t="s">
        <v>332</v>
      </c>
      <c r="C12" s="184"/>
      <c r="D12" s="184"/>
    </row>
    <row r="13" spans="1:4" x14ac:dyDescent="0.3">
      <c r="A13" s="165" t="s">
        <v>20</v>
      </c>
      <c r="B13" s="164" t="s">
        <v>210</v>
      </c>
      <c r="C13" s="184"/>
      <c r="D13" s="184"/>
    </row>
    <row r="14" spans="1:4" x14ac:dyDescent="0.3">
      <c r="A14" s="164" t="s">
        <v>18</v>
      </c>
      <c r="B14" s="164" t="s">
        <v>333</v>
      </c>
      <c r="C14" s="184"/>
      <c r="D14" s="184"/>
    </row>
    <row r="15" spans="1:4" x14ac:dyDescent="0.3">
      <c r="A15" s="165" t="s">
        <v>134</v>
      </c>
      <c r="B15" s="165" t="s">
        <v>334</v>
      </c>
      <c r="C15" s="184"/>
      <c r="D15" s="184"/>
    </row>
    <row r="16" spans="1:4" x14ac:dyDescent="0.3">
      <c r="A16" s="166"/>
      <c r="B16" s="165" t="s">
        <v>296</v>
      </c>
      <c r="C16" s="184"/>
      <c r="D16" s="184"/>
    </row>
    <row r="17" spans="1:4" x14ac:dyDescent="0.3">
      <c r="A17" s="165" t="s">
        <v>133</v>
      </c>
      <c r="B17" s="141" t="s">
        <v>335</v>
      </c>
      <c r="C17" s="184"/>
      <c r="D17" s="184"/>
    </row>
    <row r="18" spans="1:4" ht="15.75" customHeight="1" x14ac:dyDescent="0.3">
      <c r="A18" s="190"/>
      <c r="B18" s="173"/>
      <c r="C18" s="184"/>
      <c r="D18" s="184"/>
    </row>
    <row r="19" spans="1:4" x14ac:dyDescent="0.3">
      <c r="A19" s="164" t="s">
        <v>135</v>
      </c>
      <c r="B19" s="173" t="s">
        <v>336</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65" t="s">
        <v>337</v>
      </c>
      <c r="C22" s="184"/>
      <c r="D22" s="184"/>
    </row>
    <row r="23" spans="1:4" x14ac:dyDescent="0.3">
      <c r="A23" s="164" t="s">
        <v>300</v>
      </c>
      <c r="B23" s="173" t="s">
        <v>338</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t="s">
        <v>208</v>
      </c>
      <c r="C27" s="184"/>
      <c r="D27" s="184"/>
    </row>
    <row r="28" spans="1:4" x14ac:dyDescent="0.3">
      <c r="A28" s="165" t="s">
        <v>76</v>
      </c>
      <c r="B28" s="165" t="s">
        <v>302</v>
      </c>
      <c r="C28" s="184"/>
      <c r="D28" s="184"/>
    </row>
    <row r="29" spans="1:4" x14ac:dyDescent="0.3">
      <c r="A29" s="167" t="s">
        <v>19</v>
      </c>
      <c r="B29" s="165" t="s">
        <v>208</v>
      </c>
      <c r="C29" s="184"/>
      <c r="D29" s="184"/>
    </row>
    <row r="30" spans="1:4" ht="156" x14ac:dyDescent="0.3">
      <c r="A30" s="168" t="s">
        <v>15</v>
      </c>
      <c r="B30" s="173" t="s">
        <v>339</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D69"/>
  <sheetViews>
    <sheetView showGridLines="0" zoomScale="140" zoomScaleNormal="140" workbookViewId="0">
      <pane xSplit="2" ySplit="8" topLeftCell="C9" activePane="bottomRight" state="frozen"/>
      <selection pane="topRight" activeCell="C1" sqref="C1"/>
      <selection pane="bottomLeft" activeCell="A13" sqref="A13"/>
      <selection pane="bottomRight" activeCell="B19" sqref="B19"/>
    </sheetView>
  </sheetViews>
  <sheetFormatPr defaultColWidth="9" defaultRowHeight="15.6" x14ac:dyDescent="0.3"/>
  <cols>
    <col min="1" max="1" width="27.69921875" style="184" customWidth="1"/>
    <col min="2" max="2" width="54.59765625" style="191" customWidth="1"/>
    <col min="3" max="4" width="8.5" style="192" bestFit="1" customWidth="1"/>
    <col min="5" max="110" width="7.09765625" style="184" customWidth="1"/>
    <col min="111" max="16384" width="9" style="184"/>
  </cols>
  <sheetData>
    <row r="1" spans="1:4" s="185" customFormat="1" ht="15.75" customHeight="1" x14ac:dyDescent="0.3">
      <c r="A1" s="183"/>
      <c r="B1" s="170" t="s">
        <v>285</v>
      </c>
      <c r="C1" s="184"/>
      <c r="D1" s="184"/>
    </row>
    <row r="2" spans="1:4" s="185" customFormat="1" ht="15.75" customHeight="1" x14ac:dyDescent="0.3">
      <c r="A2" s="183"/>
      <c r="B2" s="170" t="s">
        <v>286</v>
      </c>
      <c r="C2" s="184"/>
      <c r="D2" s="184"/>
    </row>
    <row r="3" spans="1:4" s="185" customFormat="1" ht="15.75" customHeight="1" x14ac:dyDescent="0.3">
      <c r="A3" s="183"/>
      <c r="B3" s="171" t="str">
        <f>'[1]Admin Info'!B5</f>
        <v>Pasadena Water and Power</v>
      </c>
      <c r="C3" s="184"/>
      <c r="D3" s="184"/>
    </row>
    <row r="4" spans="1:4" ht="16.2" x14ac:dyDescent="0.3">
      <c r="A4" s="169"/>
      <c r="B4" s="186"/>
      <c r="C4" s="184"/>
      <c r="D4" s="184"/>
    </row>
    <row r="5" spans="1:4" x14ac:dyDescent="0.3">
      <c r="B5" s="187" t="s">
        <v>287</v>
      </c>
      <c r="C5" s="184"/>
      <c r="D5" s="184"/>
    </row>
    <row r="6" spans="1:4" ht="16.2" x14ac:dyDescent="0.3">
      <c r="A6" s="169"/>
      <c r="B6" s="186"/>
      <c r="C6" s="184"/>
      <c r="D6" s="184"/>
    </row>
    <row r="7" spans="1:4" x14ac:dyDescent="0.3">
      <c r="A7" s="164" t="s">
        <v>126</v>
      </c>
      <c r="B7" s="173" t="s">
        <v>340</v>
      </c>
      <c r="C7" s="184"/>
      <c r="D7" s="184"/>
    </row>
    <row r="8" spans="1:4" x14ac:dyDescent="0.3">
      <c r="A8" s="164" t="s">
        <v>64</v>
      </c>
      <c r="B8" s="164" t="s">
        <v>341</v>
      </c>
      <c r="C8" s="184"/>
      <c r="D8" s="184"/>
    </row>
    <row r="9" spans="1:4" x14ac:dyDescent="0.3">
      <c r="A9" s="188"/>
      <c r="B9" s="189"/>
      <c r="C9" s="184"/>
      <c r="D9" s="184"/>
    </row>
    <row r="10" spans="1:4" x14ac:dyDescent="0.3">
      <c r="A10" s="164" t="s">
        <v>11</v>
      </c>
      <c r="B10" s="172">
        <v>38808</v>
      </c>
      <c r="C10" s="184"/>
      <c r="D10" s="184"/>
    </row>
    <row r="11" spans="1:4" x14ac:dyDescent="0.3">
      <c r="A11" s="164" t="s">
        <v>12</v>
      </c>
      <c r="B11" s="172">
        <v>47938</v>
      </c>
      <c r="C11" s="184"/>
      <c r="D11" s="184"/>
    </row>
    <row r="12" spans="1:4" x14ac:dyDescent="0.3">
      <c r="A12" s="165" t="s">
        <v>290</v>
      </c>
      <c r="B12" s="172" t="s">
        <v>342</v>
      </c>
      <c r="C12" s="184"/>
      <c r="D12" s="184"/>
    </row>
    <row r="13" spans="1:4" x14ac:dyDescent="0.3">
      <c r="A13" s="165" t="s">
        <v>20</v>
      </c>
      <c r="B13" s="164" t="s">
        <v>210</v>
      </c>
      <c r="C13" s="184"/>
      <c r="D13" s="184"/>
    </row>
    <row r="14" spans="1:4" x14ac:dyDescent="0.3">
      <c r="A14" s="164" t="s">
        <v>18</v>
      </c>
      <c r="B14" s="164" t="s">
        <v>1</v>
      </c>
      <c r="C14" s="184"/>
      <c r="D14" s="184"/>
    </row>
    <row r="15" spans="1:4" x14ac:dyDescent="0.3">
      <c r="A15" s="165" t="s">
        <v>134</v>
      </c>
      <c r="B15" s="165" t="s">
        <v>343</v>
      </c>
      <c r="C15" s="184"/>
      <c r="D15" s="184"/>
    </row>
    <row r="16" spans="1:4" x14ac:dyDescent="0.3">
      <c r="A16" s="166"/>
      <c r="B16" s="173"/>
      <c r="C16" s="184"/>
      <c r="D16" s="184"/>
    </row>
    <row r="17" spans="1:4" x14ac:dyDescent="0.3">
      <c r="A17" s="165" t="s">
        <v>133</v>
      </c>
      <c r="B17" s="173" t="s">
        <v>344</v>
      </c>
      <c r="C17" s="184"/>
      <c r="D17" s="184"/>
    </row>
    <row r="18" spans="1:4" ht="15.75" customHeight="1" x14ac:dyDescent="0.3">
      <c r="A18" s="190"/>
      <c r="B18" s="173"/>
      <c r="C18" s="184"/>
      <c r="D18" s="184"/>
    </row>
    <row r="19" spans="1:4" x14ac:dyDescent="0.3">
      <c r="A19" s="164" t="s">
        <v>135</v>
      </c>
      <c r="B19" s="173" t="s">
        <v>336</v>
      </c>
      <c r="C19" s="184"/>
      <c r="D19" s="184"/>
    </row>
    <row r="20" spans="1:4" x14ac:dyDescent="0.3">
      <c r="A20" s="165" t="s">
        <v>56</v>
      </c>
      <c r="B20" s="165" t="s">
        <v>317</v>
      </c>
      <c r="C20" s="184"/>
      <c r="D20" s="184"/>
    </row>
    <row r="21" spans="1:4" x14ac:dyDescent="0.3">
      <c r="A21" s="165" t="s">
        <v>13</v>
      </c>
      <c r="B21" s="165" t="s">
        <v>207</v>
      </c>
      <c r="C21" s="184"/>
      <c r="D21" s="184"/>
    </row>
    <row r="22" spans="1:4" x14ac:dyDescent="0.3">
      <c r="A22" s="164" t="s">
        <v>136</v>
      </c>
      <c r="B22" s="165" t="s">
        <v>345</v>
      </c>
      <c r="C22" s="184"/>
      <c r="D22" s="184"/>
    </row>
    <row r="23" spans="1:4" x14ac:dyDescent="0.3">
      <c r="A23" s="164" t="s">
        <v>300</v>
      </c>
      <c r="B23" s="173" t="s">
        <v>346</v>
      </c>
      <c r="C23" s="184"/>
      <c r="D23" s="184"/>
    </row>
    <row r="24" spans="1:4" x14ac:dyDescent="0.3">
      <c r="A24" s="164" t="s">
        <v>137</v>
      </c>
      <c r="B24" s="173"/>
      <c r="C24" s="184"/>
      <c r="D24" s="184"/>
    </row>
    <row r="25" spans="1:4" x14ac:dyDescent="0.3">
      <c r="A25" s="165" t="s">
        <v>17</v>
      </c>
      <c r="B25" s="165" t="s">
        <v>208</v>
      </c>
      <c r="C25" s="184"/>
      <c r="D25" s="184"/>
    </row>
    <row r="26" spans="1:4" x14ac:dyDescent="0.3">
      <c r="A26" s="165" t="s">
        <v>14</v>
      </c>
      <c r="B26" s="165" t="s">
        <v>207</v>
      </c>
      <c r="C26" s="184"/>
      <c r="D26" s="184"/>
    </row>
    <row r="27" spans="1:4" x14ac:dyDescent="0.3">
      <c r="A27" s="165" t="s">
        <v>132</v>
      </c>
      <c r="B27" s="173" t="s">
        <v>208</v>
      </c>
      <c r="C27" s="184"/>
      <c r="D27" s="184"/>
    </row>
    <row r="28" spans="1:4" x14ac:dyDescent="0.3">
      <c r="A28" s="165" t="s">
        <v>76</v>
      </c>
      <c r="B28" s="165" t="s">
        <v>302</v>
      </c>
      <c r="C28" s="184"/>
      <c r="D28" s="184"/>
    </row>
    <row r="29" spans="1:4" x14ac:dyDescent="0.3">
      <c r="A29" s="167" t="s">
        <v>19</v>
      </c>
      <c r="B29" s="165" t="s">
        <v>208</v>
      </c>
      <c r="C29" s="184"/>
      <c r="D29" s="184"/>
    </row>
    <row r="30" spans="1:4" ht="109.2" x14ac:dyDescent="0.3">
      <c r="A30" s="168" t="s">
        <v>15</v>
      </c>
      <c r="B30" s="173" t="s">
        <v>347</v>
      </c>
      <c r="C30" s="184"/>
      <c r="D30" s="184"/>
    </row>
    <row r="31" spans="1:4" x14ac:dyDescent="0.3">
      <c r="A31" s="165" t="s">
        <v>16</v>
      </c>
      <c r="B31" s="173"/>
      <c r="C31" s="184"/>
      <c r="D31" s="184"/>
    </row>
    <row r="32" spans="1:4" x14ac:dyDescent="0.3">
      <c r="A32" s="165" t="s">
        <v>21</v>
      </c>
      <c r="B32" s="173" t="s">
        <v>7</v>
      </c>
      <c r="C32" s="184"/>
      <c r="D32" s="184"/>
    </row>
    <row r="33" spans="3:4" x14ac:dyDescent="0.3">
      <c r="C33" s="184"/>
      <c r="D33" s="184"/>
    </row>
    <row r="34" spans="3:4" x14ac:dyDescent="0.3">
      <c r="C34" s="184"/>
      <c r="D34" s="184"/>
    </row>
    <row r="35" spans="3:4" x14ac:dyDescent="0.3">
      <c r="C35" s="184"/>
      <c r="D35" s="184"/>
    </row>
    <row r="38" spans="3:4" x14ac:dyDescent="0.3">
      <c r="C38" s="184"/>
      <c r="D38" s="184"/>
    </row>
    <row r="39" spans="3:4" x14ac:dyDescent="0.3">
      <c r="C39" s="184"/>
      <c r="D39" s="184"/>
    </row>
    <row r="40" spans="3:4" x14ac:dyDescent="0.3">
      <c r="C40" s="184"/>
      <c r="D40" s="184"/>
    </row>
    <row r="41" spans="3:4" x14ac:dyDescent="0.3">
      <c r="C41" s="184"/>
      <c r="D41" s="184"/>
    </row>
    <row r="42" spans="3:4" x14ac:dyDescent="0.3">
      <c r="C42" s="184"/>
      <c r="D42" s="184"/>
    </row>
    <row r="43" spans="3:4" x14ac:dyDescent="0.3">
      <c r="C43" s="184"/>
      <c r="D43" s="184"/>
    </row>
    <row r="44" spans="3:4" x14ac:dyDescent="0.3">
      <c r="C44" s="184"/>
      <c r="D44" s="184"/>
    </row>
    <row r="45" spans="3:4" x14ac:dyDescent="0.3">
      <c r="C45" s="184"/>
      <c r="D45" s="184"/>
    </row>
    <row r="46" spans="3:4" x14ac:dyDescent="0.3">
      <c r="C46" s="184"/>
      <c r="D46" s="184"/>
    </row>
    <row r="47" spans="3:4" x14ac:dyDescent="0.3">
      <c r="C47" s="184"/>
      <c r="D47" s="184"/>
    </row>
    <row r="48" spans="3:4" x14ac:dyDescent="0.3">
      <c r="C48" s="184"/>
      <c r="D48" s="184"/>
    </row>
    <row r="49" spans="3:4" x14ac:dyDescent="0.3">
      <c r="C49" s="184"/>
      <c r="D49" s="184"/>
    </row>
    <row r="50" spans="3:4" x14ac:dyDescent="0.3">
      <c r="C50" s="184"/>
      <c r="D50" s="184"/>
    </row>
    <row r="51" spans="3:4" x14ac:dyDescent="0.3">
      <c r="C51" s="184"/>
      <c r="D51" s="184"/>
    </row>
    <row r="52" spans="3:4" x14ac:dyDescent="0.3">
      <c r="C52" s="184"/>
      <c r="D52" s="184"/>
    </row>
    <row r="53" spans="3:4" x14ac:dyDescent="0.3">
      <c r="C53" s="184"/>
      <c r="D53" s="184"/>
    </row>
    <row r="54" spans="3:4" x14ac:dyDescent="0.3">
      <c r="C54" s="184"/>
      <c r="D54" s="184"/>
    </row>
    <row r="55" spans="3:4" x14ac:dyDescent="0.3">
      <c r="C55" s="184"/>
      <c r="D55" s="184"/>
    </row>
    <row r="56" spans="3:4" x14ac:dyDescent="0.3">
      <c r="C56" s="184"/>
      <c r="D56" s="184"/>
    </row>
    <row r="57" spans="3:4" x14ac:dyDescent="0.3">
      <c r="C57" s="184"/>
      <c r="D57" s="184"/>
    </row>
    <row r="58" spans="3:4" x14ac:dyDescent="0.3">
      <c r="C58" s="184"/>
      <c r="D58" s="184"/>
    </row>
    <row r="59" spans="3:4" x14ac:dyDescent="0.3">
      <c r="C59" s="184"/>
      <c r="D59" s="184"/>
    </row>
    <row r="60" spans="3:4" x14ac:dyDescent="0.3">
      <c r="C60" s="184"/>
      <c r="D60" s="184"/>
    </row>
    <row r="61" spans="3:4" x14ac:dyDescent="0.3">
      <c r="C61" s="184"/>
      <c r="D61" s="184"/>
    </row>
    <row r="62" spans="3:4" x14ac:dyDescent="0.3">
      <c r="C62" s="184"/>
      <c r="D62" s="184"/>
    </row>
    <row r="63" spans="3:4" x14ac:dyDescent="0.3">
      <c r="C63" s="184"/>
      <c r="D63" s="184"/>
    </row>
    <row r="64" spans="3:4" x14ac:dyDescent="0.3">
      <c r="C64" s="184"/>
      <c r="D64" s="184"/>
    </row>
    <row r="65" spans="3:4" x14ac:dyDescent="0.3">
      <c r="C65" s="184"/>
      <c r="D65" s="184"/>
    </row>
    <row r="66" spans="3:4" x14ac:dyDescent="0.3">
      <c r="C66" s="184"/>
      <c r="D66" s="184"/>
    </row>
    <row r="67" spans="3:4" x14ac:dyDescent="0.3">
      <c r="C67" s="184"/>
      <c r="D67" s="184"/>
    </row>
    <row r="68" spans="3:4" x14ac:dyDescent="0.3">
      <c r="C68" s="184"/>
      <c r="D68" s="184"/>
    </row>
    <row r="69" spans="3:4" x14ac:dyDescent="0.3">
      <c r="C69" s="184"/>
      <c r="D69" s="184"/>
    </row>
  </sheetData>
  <printOptions horizontalCentered="1"/>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Southern California Public Power Authority</Received_x0020_From>
    <Docket_x0020_Number xmlns="8eef3743-c7b3-4cbe-8837-b6e805be353c">15-IEPR-02</Docket_x0020_Number>
    <TaxCatchAll xmlns="8eef3743-c7b3-4cbe-8837-b6e805be353c">
      <Value>18</Value>
      <Value>6</Value>
      <Value>3</Value>
      <Value>23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Compliance</TermName>
          <TermId xmlns="http://schemas.microsoft.com/office/infopath/2007/PartnerControls">afecef1e-625b-405c-af2f-0f24fee23000</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 xmlns="8eef3743-c7b3-4cbe-8837-b6e805be353c">Z5JXHV6S7NA6-3-72075</_dlc_DocId>
    <_dlc_DocIdUrl xmlns="8eef3743-c7b3-4cbe-8837-b6e805be353c">
      <Url>http://efilingspinternal/_layouts/DocIdRedir.aspx?ID=Z5JXHV6S7NA6-3-72075</Url>
      <Description>Z5JXHV6S7NA6-3-72075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87A69D-31D5-4B7B-BC02-29AA356ACE5D}"/>
</file>

<file path=customXml/itemProps2.xml><?xml version="1.0" encoding="utf-8"?>
<ds:datastoreItem xmlns:ds="http://schemas.openxmlformats.org/officeDocument/2006/customXml" ds:itemID="{E0ED197A-8468-4741-A3DE-D90860A10D09}"/>
</file>

<file path=customXml/itemProps3.xml><?xml version="1.0" encoding="utf-8"?>
<ds:datastoreItem xmlns:ds="http://schemas.openxmlformats.org/officeDocument/2006/customXml" ds:itemID="{08E7819D-2938-4D9F-8B28-21914B612F50}"/>
</file>

<file path=customXml/itemProps4.xml><?xml version="1.0" encoding="utf-8"?>
<ds:datastoreItem xmlns:ds="http://schemas.openxmlformats.org/officeDocument/2006/customXml" ds:itemID="{02875773-0E17-4FCE-9F10-DA61ED4B88C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Admin Info</vt:lpstr>
      <vt:lpstr>S-1 CRATs</vt:lpstr>
      <vt:lpstr>S-2 Energy Balance</vt:lpstr>
      <vt:lpstr>S-5 IPP</vt:lpstr>
      <vt:lpstr>S-5 BPA</vt:lpstr>
      <vt:lpstr>S-5 Hoover</vt:lpstr>
      <vt:lpstr>S-5 Palo Verde</vt:lpstr>
      <vt:lpstr>S-5 Magnolia</vt:lpstr>
      <vt:lpstr>S-5 Ormat Heber South</vt:lpstr>
      <vt:lpstr>S-5 Iberdrola HW</vt:lpstr>
      <vt:lpstr>S-5 MN Methane</vt:lpstr>
      <vt:lpstr>S-5 UPC Milford I</vt:lpstr>
      <vt:lpstr>S-5 Ameresco Chiquita</vt:lpstr>
      <vt:lpstr>S-5 Columbia 2 Solar</vt:lpstr>
      <vt:lpstr>S-5 AntelopeBigSkyRanch Solar</vt:lpstr>
      <vt:lpstr>S-5 Summer Solar</vt:lpstr>
      <vt:lpstr>S-5 KingBird Solar A</vt:lpstr>
      <vt:lpstr>S-5 Puente Hills LFG</vt:lpstr>
      <vt:lpstr>'S-1 CRATs'!Print_Titles</vt:lpstr>
      <vt:lpstr>'S-2 Energy Balance'!Print_Titles</vt:lpstr>
      <vt:lpstr>'S-5 Ameresco Chiquita'!Print_Titles</vt:lpstr>
      <vt:lpstr>'S-5 AntelopeBigSkyRanch Solar'!Print_Titles</vt:lpstr>
      <vt:lpstr>'S-5 BPA'!Print_Titles</vt:lpstr>
      <vt:lpstr>'S-5 Columbia 2 Solar'!Print_Titles</vt:lpstr>
      <vt:lpstr>'S-5 Hoover'!Print_Titles</vt:lpstr>
      <vt:lpstr>'S-5 Iberdrola HW'!Print_Titles</vt:lpstr>
      <vt:lpstr>'S-5 IPP'!Print_Titles</vt:lpstr>
      <vt:lpstr>'S-5 KingBird Solar A'!Print_Titles</vt:lpstr>
      <vt:lpstr>'S-5 Magnolia'!Print_Titles</vt:lpstr>
      <vt:lpstr>'S-5 MN Methane'!Print_Titles</vt:lpstr>
      <vt:lpstr>'S-5 Ormat Heber South'!Print_Titles</vt:lpstr>
      <vt:lpstr>'S-5 Palo Verde'!Print_Titles</vt:lpstr>
      <vt:lpstr>'S-5 Puente Hills LFG'!Print_Titles</vt:lpstr>
      <vt:lpstr>'S-5 Summer Solar'!Print_Titles</vt:lpstr>
      <vt:lpstr>'S-5 UPC Milford I'!Print_Titles</vt:lpstr>
    </vt:vector>
  </TitlesOfParts>
  <Company>CA Energy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Pasadena Water and Power's Electricity Resource Planning Forms</dc:title>
  <dc:creator>CEC</dc:creator>
  <cp:lastModifiedBy>Julie Felipe</cp:lastModifiedBy>
  <cp:lastPrinted>2015-01-20T20:24:40Z</cp:lastPrinted>
  <dcterms:created xsi:type="dcterms:W3CDTF">2004-11-07T17:37:25Z</dcterms:created>
  <dcterms:modified xsi:type="dcterms:W3CDTF">2015-04-24T19:45:59Z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b73df774-57c1-418f-8567-10fd5535aea8</vt:lpwstr>
  </property>
  <property fmtid="{D5CDD505-2E9C-101B-9397-08002B2CF9AE}" pid="4" name="Subject_x0020_Areas">
    <vt:lpwstr>23;#Compliance|afecef1e-625b-405c-af2f-0f24fee23000</vt:lpwstr>
  </property>
  <property fmtid="{D5CDD505-2E9C-101B-9397-08002B2CF9AE}" pid="5" name="_CopySource">
    <vt:lpwstr>http://efilingspinternal/PendingDocuments/15-IEPR-02/20150427T111018_Pasadena_Water_and_Power's_Electricity_Resource_Planning_Forms.xlsx</vt:lpwstr>
  </property>
  <property fmtid="{D5CDD505-2E9C-101B-9397-08002B2CF9AE}" pid="6" name="Subject Areas">
    <vt:lpwstr>23;#Compliance|afecef1e-625b-405c-af2f-0f24fee23000</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392500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