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508" yWindow="48" windowWidth="11556" windowHeight="10212" tabRatio="677"/>
  </bookViews>
  <sheets>
    <sheet name="Admin Info" sheetId="10" r:id="rId1"/>
    <sheet name="S-1 CRATs" sheetId="1" r:id="rId2"/>
    <sheet name="S-2 Energy Balance" sheetId="3" r:id="rId3"/>
    <sheet name="S-5 Salton Sea" sheetId="11" r:id="rId4"/>
    <sheet name="S-5 CalEnergy" sheetId="19" r:id="rId5"/>
    <sheet name="S-5 BPA2" sheetId="20" r:id="rId6"/>
    <sheet name="S-5 Wintec" sheetId="21" r:id="rId7"/>
    <sheet name="S-5 WKN" sheetId="22" r:id="rId8"/>
    <sheet name="S-5 Cabazon" sheetId="25" r:id="rId9"/>
    <sheet name="S-5 SunEdison" sheetId="23" r:id="rId10"/>
    <sheet name="S-5 Tequesquite" sheetId="24" r:id="rId11"/>
    <sheet name="S-5 Columbia Two" sheetId="27" r:id="rId12"/>
    <sheet name="S-5  Kingbird" sheetId="28" r:id="rId13"/>
    <sheet name="S-5  Antelope Big Sky Ranch" sheetId="29" r:id="rId14"/>
    <sheet name="S-5  Summer Solar" sheetId="30" r:id="rId15"/>
  </sheets>
  <definedNames>
    <definedName name="Citygate_base">0.5</definedName>
    <definedName name="Gatheringesc">1%</definedName>
    <definedName name="Grangerdelta">0.1</definedName>
    <definedName name="Heatcontent">1085</definedName>
    <definedName name="Intratemargin">0</definedName>
    <definedName name="Min_Capital">50%</definedName>
    <definedName name="omesc">1.5%</definedName>
    <definedName name="_xlnm.Print_Titles" localSheetId="1">'S-1 CRATs'!$9:$9</definedName>
    <definedName name="_xlnm.Print_Titles" localSheetId="2">'S-2 Energy Balance'!$9:$9</definedName>
    <definedName name="_xlnm.Print_Titles" localSheetId="13">'S-5  Antelope Big Sky Ranch'!$6:$7</definedName>
    <definedName name="_xlnm.Print_Titles" localSheetId="12">'S-5  Kingbird'!$6:$7</definedName>
    <definedName name="_xlnm.Print_Titles" localSheetId="14">'S-5  Summer Solar'!$6:$7</definedName>
    <definedName name="_xlnm.Print_Titles" localSheetId="5">'S-5 BPA2'!$6:$7</definedName>
    <definedName name="_xlnm.Print_Titles" localSheetId="8">'S-5 Cabazon'!$6:$7</definedName>
    <definedName name="_xlnm.Print_Titles" localSheetId="4">'S-5 CalEnergy'!$6:$7</definedName>
    <definedName name="_xlnm.Print_Titles" localSheetId="11">'S-5 Columbia Two'!$6:$7</definedName>
    <definedName name="_xlnm.Print_Titles" localSheetId="3">'S-5 Salton Sea'!$6:$7</definedName>
    <definedName name="_xlnm.Print_Titles" localSheetId="9">'S-5 SunEdison'!$6:$7</definedName>
    <definedName name="_xlnm.Print_Titles" localSheetId="10">'S-5 Tequesquite'!$6:$7</definedName>
    <definedName name="_xlnm.Print_Titles" localSheetId="6">'S-5 Wintec'!$6:$7</definedName>
    <definedName name="_xlnm.Print_Titles" localSheetId="7">'S-5 WKN'!$6:$7</definedName>
    <definedName name="socal_base">0.4</definedName>
    <definedName name="Taxes">0</definedName>
  </definedNames>
  <calcPr calcId="145621"/>
</workbook>
</file>

<file path=xl/calcChain.xml><?xml version="1.0" encoding="utf-8"?>
<calcChain xmlns="http://schemas.openxmlformats.org/spreadsheetml/2006/main">
  <c r="A6" i="30" l="1"/>
  <c r="A6" i="29"/>
  <c r="A6" i="28"/>
  <c r="A6" i="27" l="1"/>
  <c r="D16" i="3" l="1"/>
  <c r="D52" i="3" s="1"/>
  <c r="A6" i="25" l="1"/>
  <c r="C16" i="3" l="1"/>
  <c r="C45" i="3" l="1"/>
  <c r="D24" i="3" l="1"/>
  <c r="C24" i="3" l="1"/>
  <c r="E14" i="3" l="1"/>
  <c r="E16" i="3" s="1"/>
  <c r="C36" i="1" l="1"/>
  <c r="D19" i="3" l="1"/>
  <c r="E19" i="3"/>
  <c r="F19" i="3"/>
  <c r="G19" i="3"/>
  <c r="H19" i="3"/>
  <c r="I19" i="3"/>
  <c r="J19" i="3"/>
  <c r="K19" i="3"/>
  <c r="L19" i="3"/>
  <c r="M19" i="3"/>
  <c r="N19" i="3"/>
  <c r="C19" i="3"/>
  <c r="D32" i="3"/>
  <c r="E32" i="3"/>
  <c r="F32" i="3"/>
  <c r="G32" i="3"/>
  <c r="H32" i="3"/>
  <c r="I32" i="3"/>
  <c r="J32" i="3"/>
  <c r="K32" i="3"/>
  <c r="L32" i="3"/>
  <c r="M32" i="3"/>
  <c r="N32" i="3"/>
  <c r="C32" i="3"/>
  <c r="A6" i="24" l="1"/>
  <c r="A6" i="23"/>
  <c r="A6" i="22"/>
  <c r="A6" i="21"/>
  <c r="A6" i="20"/>
  <c r="A6" i="19"/>
  <c r="C14" i="1" l="1"/>
  <c r="E14" i="1" l="1"/>
  <c r="E16" i="1" s="1"/>
  <c r="E17" i="1" l="1"/>
  <c r="E20" i="1" s="1"/>
  <c r="C16" i="1" l="1"/>
  <c r="D47" i="1" l="1"/>
  <c r="E47" i="1"/>
  <c r="F47" i="1"/>
  <c r="G47" i="1"/>
  <c r="H47" i="1"/>
  <c r="I47" i="1"/>
  <c r="J47" i="1"/>
  <c r="K47" i="1"/>
  <c r="L47" i="1"/>
  <c r="M47" i="1"/>
  <c r="N47" i="1"/>
  <c r="C47" i="1"/>
  <c r="E28" i="1" l="1"/>
  <c r="F28" i="1"/>
  <c r="G28" i="1"/>
  <c r="H28" i="1"/>
  <c r="I28" i="1"/>
  <c r="J28" i="1"/>
  <c r="K28" i="1"/>
  <c r="L28" i="1"/>
  <c r="M28" i="1"/>
  <c r="N28" i="1"/>
  <c r="D28" i="1"/>
  <c r="C28" i="1"/>
  <c r="D36" i="1"/>
  <c r="E36" i="1"/>
  <c r="F36" i="1"/>
  <c r="G36" i="1"/>
  <c r="H36" i="1"/>
  <c r="I36" i="1"/>
  <c r="J36" i="1"/>
  <c r="K36" i="1"/>
  <c r="L36" i="1"/>
  <c r="M36" i="1"/>
  <c r="N36" i="1"/>
  <c r="D23" i="1" l="1"/>
  <c r="E23" i="1"/>
  <c r="F23" i="1"/>
  <c r="G23" i="1"/>
  <c r="H23" i="1"/>
  <c r="I23" i="1"/>
  <c r="J23" i="1"/>
  <c r="K23" i="1"/>
  <c r="L23" i="1"/>
  <c r="M23" i="1"/>
  <c r="N23" i="1"/>
  <c r="C23" i="1"/>
  <c r="F14" i="1" l="1"/>
  <c r="F16" i="1" s="1"/>
  <c r="A6" i="11"/>
  <c r="F45" i="3" l="1"/>
  <c r="F30" i="3"/>
  <c r="F27" i="3"/>
  <c r="F24" i="3"/>
  <c r="F14" i="3"/>
  <c r="D14" i="1"/>
  <c r="D16" i="1" s="1"/>
  <c r="D17" i="1" s="1"/>
  <c r="C17" i="1"/>
  <c r="F16" i="3" l="1"/>
  <c r="F52" i="3" s="1"/>
  <c r="F51" i="3"/>
  <c r="N14" i="3"/>
  <c r="N16" i="3" s="1"/>
  <c r="N52" i="3" s="1"/>
  <c r="M14" i="3"/>
  <c r="L14" i="3"/>
  <c r="K14" i="3"/>
  <c r="J14" i="3"/>
  <c r="J16" i="3" s="1"/>
  <c r="J52" i="3" s="1"/>
  <c r="I14" i="3"/>
  <c r="I16" i="3" s="1"/>
  <c r="I52" i="3" s="1"/>
  <c r="H14" i="3"/>
  <c r="H16" i="3" s="1"/>
  <c r="H52" i="3" s="1"/>
  <c r="G14" i="3"/>
  <c r="G16" i="3" s="1"/>
  <c r="G52" i="3" s="1"/>
  <c r="N14" i="1"/>
  <c r="N16" i="1" s="1"/>
  <c r="M14" i="1"/>
  <c r="M16" i="1" s="1"/>
  <c r="L14" i="1"/>
  <c r="L16" i="1" s="1"/>
  <c r="K14" i="1"/>
  <c r="K16" i="1" s="1"/>
  <c r="K17" i="1" s="1"/>
  <c r="J14" i="1"/>
  <c r="J16" i="1" s="1"/>
  <c r="J17" i="1" s="1"/>
  <c r="I14" i="1"/>
  <c r="I16" i="1" s="1"/>
  <c r="I17" i="1" s="1"/>
  <c r="H14" i="1"/>
  <c r="H16" i="1" s="1"/>
  <c r="H17" i="1" s="1"/>
  <c r="G14" i="1"/>
  <c r="G16" i="1" s="1"/>
  <c r="G17" i="1" s="1"/>
  <c r="F17" i="1"/>
  <c r="F20" i="1" s="1"/>
  <c r="D67" i="1"/>
  <c r="C67" i="1"/>
  <c r="B6" i="3"/>
  <c r="B6" i="1"/>
  <c r="D34" i="1"/>
  <c r="C34" i="1"/>
  <c r="D31" i="1"/>
  <c r="C31" i="1"/>
  <c r="N45" i="3"/>
  <c r="M45" i="3"/>
  <c r="L45" i="3"/>
  <c r="K45" i="3"/>
  <c r="J45" i="3"/>
  <c r="I45" i="3"/>
  <c r="H45" i="3"/>
  <c r="G45" i="3"/>
  <c r="N30" i="3"/>
  <c r="M30" i="3"/>
  <c r="L30" i="3"/>
  <c r="K30" i="3"/>
  <c r="J30" i="3"/>
  <c r="I30" i="3"/>
  <c r="H30" i="3"/>
  <c r="G30" i="3"/>
  <c r="N27" i="3"/>
  <c r="M27" i="3"/>
  <c r="L27" i="3"/>
  <c r="K27" i="3"/>
  <c r="J27" i="3"/>
  <c r="I27" i="3"/>
  <c r="H27" i="3"/>
  <c r="G27" i="3"/>
  <c r="N24" i="3"/>
  <c r="M24" i="3"/>
  <c r="L24" i="3"/>
  <c r="L51" i="3" s="1"/>
  <c r="K24" i="3"/>
  <c r="K51" i="3" s="1"/>
  <c r="J24" i="3"/>
  <c r="I24" i="3"/>
  <c r="H24" i="3"/>
  <c r="H51" i="3" s="1"/>
  <c r="G24" i="3"/>
  <c r="G51" i="3" s="1"/>
  <c r="M16" i="3"/>
  <c r="M52" i="3" s="1"/>
  <c r="L16" i="3"/>
  <c r="L52" i="3" s="1"/>
  <c r="K16" i="3"/>
  <c r="K52" i="3" s="1"/>
  <c r="N34" i="1"/>
  <c r="M34" i="1"/>
  <c r="L34" i="1"/>
  <c r="K34" i="1"/>
  <c r="J34" i="1"/>
  <c r="I34" i="1"/>
  <c r="H34" i="1"/>
  <c r="G34" i="1"/>
  <c r="F34" i="1"/>
  <c r="N31" i="1"/>
  <c r="M31" i="1"/>
  <c r="L31" i="1"/>
  <c r="K31" i="1"/>
  <c r="K52" i="1" s="1"/>
  <c r="J31" i="1"/>
  <c r="I31" i="1"/>
  <c r="H31" i="1"/>
  <c r="G31" i="1"/>
  <c r="G52" i="1" s="1"/>
  <c r="F31" i="1"/>
  <c r="E45" i="3"/>
  <c r="E30" i="3"/>
  <c r="E27" i="3"/>
  <c r="E24" i="3"/>
  <c r="E52" i="3"/>
  <c r="E31" i="1"/>
  <c r="E34" i="1"/>
  <c r="D45" i="3"/>
  <c r="D30" i="3"/>
  <c r="C30" i="3"/>
  <c r="D27" i="3"/>
  <c r="C27" i="3"/>
  <c r="C52" i="3"/>
  <c r="D51" i="3" l="1"/>
  <c r="F53" i="3"/>
  <c r="C51" i="3"/>
  <c r="N51" i="3"/>
  <c r="G53" i="3"/>
  <c r="M51" i="3"/>
  <c r="M53" i="3" s="1"/>
  <c r="J51" i="3"/>
  <c r="J53" i="3" s="1"/>
  <c r="I51" i="3"/>
  <c r="I53" i="3" s="1"/>
  <c r="E51" i="3"/>
  <c r="E53" i="3" s="1"/>
  <c r="F52" i="1"/>
  <c r="H52" i="1"/>
  <c r="L52" i="1"/>
  <c r="C52" i="1"/>
  <c r="D52" i="1"/>
  <c r="I52" i="1"/>
  <c r="M52" i="1"/>
  <c r="J52" i="1"/>
  <c r="N52" i="1"/>
  <c r="E52" i="1"/>
  <c r="D20" i="1"/>
  <c r="D53" i="1" s="1"/>
  <c r="C20" i="1"/>
  <c r="C53" i="1" s="1"/>
  <c r="H53" i="3"/>
  <c r="L53" i="3"/>
  <c r="N53" i="3"/>
  <c r="G20" i="1"/>
  <c r="G53" i="1" s="1"/>
  <c r="I20" i="1"/>
  <c r="I53" i="1" s="1"/>
  <c r="K20" i="1"/>
  <c r="K53" i="1" s="1"/>
  <c r="K54" i="1" s="1"/>
  <c r="M17" i="1"/>
  <c r="M20" i="1" s="1"/>
  <c r="M53" i="1" s="1"/>
  <c r="F53" i="1"/>
  <c r="H20" i="1"/>
  <c r="H53" i="1" s="1"/>
  <c r="J20" i="1"/>
  <c r="J53" i="1" s="1"/>
  <c r="L17" i="1"/>
  <c r="L20" i="1" s="1"/>
  <c r="L53" i="1" s="1"/>
  <c r="N17" i="1"/>
  <c r="N20" i="1" s="1"/>
  <c r="N53" i="1" s="1"/>
  <c r="K53" i="3"/>
  <c r="E53" i="1"/>
  <c r="D54" i="1" l="1"/>
  <c r="C54" i="1"/>
  <c r="I54" i="1"/>
  <c r="M54" i="1"/>
  <c r="G54" i="1"/>
  <c r="N54" i="1"/>
  <c r="J54" i="1"/>
  <c r="L54" i="1"/>
  <c r="E54" i="1"/>
  <c r="F54" i="1"/>
  <c r="H54" i="1"/>
</calcChain>
</file>

<file path=xl/sharedStrings.xml><?xml version="1.0" encoding="utf-8"?>
<sst xmlns="http://schemas.openxmlformats.org/spreadsheetml/2006/main" count="906" uniqueCount="366">
  <si>
    <t>Geothermal</t>
  </si>
  <si>
    <t>Wind</t>
  </si>
  <si>
    <t xml:space="preserve">Firm Sales Obligations 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</si>
  <si>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</si>
  <si>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</si>
  <si>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</si>
  <si>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</si>
  <si>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</si>
  <si>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</si>
  <si>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</si>
  <si>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</si>
  <si>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</si>
  <si>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</si>
  <si>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</si>
  <si>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</si>
  <si>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</si>
  <si>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</si>
  <si>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>2014</t>
  </si>
  <si>
    <t>2015</t>
  </si>
  <si>
    <t>2016</t>
  </si>
  <si>
    <t>2017</t>
  </si>
  <si>
    <t>2018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</si>
  <si>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</si>
  <si>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</si>
  <si>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</si>
  <si>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</si>
  <si>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</si>
  <si>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</si>
  <si>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</si>
  <si>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</si>
  <si>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</si>
  <si>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18c</t>
  </si>
  <si>
    <t>18d</t>
  </si>
  <si>
    <t>19a</t>
  </si>
  <si>
    <t>19c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</si>
  <si>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</si>
  <si>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</si>
  <si>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</si>
  <si>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</si>
  <si>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</si>
  <si>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</si>
  <si>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</si>
  <si>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</si>
  <si>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</si>
  <si>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</si>
  <si>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</si>
  <si>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</si>
  <si>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</si>
  <si>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>Total: Existing and Planned Capacity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</si>
  <si>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</si>
  <si>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</si>
  <si>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</si>
  <si>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</si>
  <si>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</si>
  <si>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</si>
  <si>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</si>
  <si>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</si>
  <si>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</si>
  <si>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</si>
  <si>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</si>
  <si>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</si>
  <si>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>2019</t>
  </si>
  <si>
    <t>2020</t>
  </si>
  <si>
    <t xml:space="preserve">Yellow pattern cells are used to apply for confidentiality. </t>
  </si>
  <si>
    <t>Interruptible Load called on during that hour (+)</t>
  </si>
  <si>
    <t>Required Planning Reserve Margin</t>
  </si>
  <si>
    <t>Credit for Imports That Carry Reserves (-)</t>
  </si>
  <si>
    <t>Total: Hydro Plants 30 MW or less</t>
  </si>
  <si>
    <t>Notes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</si>
  <si>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</si>
  <si>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</si>
  <si>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</si>
  <si>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</si>
  <si>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</si>
  <si>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</si>
  <si>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</si>
  <si>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</si>
  <si>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Total Dependable Hydroelectric Capacity</t>
  </si>
  <si>
    <t xml:space="preserve">Yellow fill relates to an application for confidentiality. 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</si>
  <si>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</si>
  <si>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</si>
  <si>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</si>
  <si>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</si>
  <si>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</si>
  <si>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</si>
  <si>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</si>
  <si>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</si>
  <si>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</si>
  <si>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</si>
  <si>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</si>
  <si>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</si>
  <si>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S-5 Bilateral Contracts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</si>
  <si>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</si>
  <si>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</si>
  <si>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</si>
  <si>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</si>
  <si>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</si>
  <si>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</si>
  <si>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</si>
  <si>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</si>
  <si>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</si>
  <si>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</si>
  <si>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</si>
  <si>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</si>
  <si>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Firming or Shaping: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</si>
  <si>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</si>
  <si>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</si>
  <si>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</si>
  <si>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</si>
  <si>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</si>
  <si>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</si>
  <si>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CAPACITY BALANCE SUMMARY</t>
  </si>
  <si>
    <t>Historic LSE Peak Load:</t>
  </si>
  <si>
    <t>ENERGY BALANCE SUMMARY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</si>
  <si>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</si>
  <si>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</si>
  <si>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</si>
  <si>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</si>
  <si>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</si>
  <si>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</si>
  <si>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</si>
  <si>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</si>
  <si>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</si>
  <si>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</si>
  <si>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</si>
  <si>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</si>
  <si>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12a</t>
  </si>
  <si>
    <t>12b</t>
  </si>
  <si>
    <t>12c</t>
  </si>
  <si>
    <t>12d</t>
  </si>
  <si>
    <t>13a</t>
  </si>
  <si>
    <t>13b</t>
  </si>
  <si>
    <t>13c</t>
  </si>
  <si>
    <t>14e</t>
  </si>
  <si>
    <t>18e</t>
  </si>
  <si>
    <t>8d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</si>
  <si>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</si>
  <si>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</si>
  <si>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</si>
  <si>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</si>
  <si>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</si>
  <si>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</si>
  <si>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</si>
  <si>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</si>
  <si>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</si>
  <si>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</si>
  <si>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</si>
  <si>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</si>
  <si>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</si>
  <si>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</si>
  <si>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</si>
  <si>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</si>
  <si>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</si>
  <si>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</si>
  <si>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</si>
  <si>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</si>
  <si>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</si>
  <si>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t>NQC or Dependable MW Under Contract: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</si>
  <si>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</si>
  <si>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</si>
  <si>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</si>
  <si>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</si>
  <si>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</si>
  <si>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</si>
  <si>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12e</t>
  </si>
  <si>
    <t xml:space="preserve">Coal: Intermountain Power Plant </t>
  </si>
  <si>
    <t>Natural Gas: Riverside Energy Resource Center</t>
  </si>
  <si>
    <t>Natural Gas: Springs</t>
  </si>
  <si>
    <t xml:space="preserve">Natural Gas: Clearwater </t>
  </si>
  <si>
    <t>18f</t>
  </si>
  <si>
    <t>18g</t>
  </si>
  <si>
    <t>18h</t>
  </si>
  <si>
    <t>18i</t>
  </si>
  <si>
    <t>18j</t>
  </si>
  <si>
    <t>18k</t>
  </si>
  <si>
    <t>Geothermal: Salton Sea V</t>
  </si>
  <si>
    <t>Geothermal: expansion (CalEnergy Generation Portfolio)</t>
  </si>
  <si>
    <t>BPA-2 (expires April 30, 2016)</t>
  </si>
  <si>
    <r>
      <t xml:space="preserve">SONGS  </t>
    </r>
    <r>
      <rPr>
        <sz val="12"/>
        <color rgb="FF0000FF"/>
        <rFont val="Times New Roman"/>
        <family val="1"/>
      </rPr>
      <t>(see Note)</t>
    </r>
  </si>
  <si>
    <t>Palo Verde</t>
  </si>
  <si>
    <t>Salton Sea</t>
  </si>
  <si>
    <t>Salton Sea Power LLC</t>
  </si>
  <si>
    <t>Riverside Public Utilities</t>
  </si>
  <si>
    <t>SP15</t>
  </si>
  <si>
    <t>Mirage</t>
  </si>
  <si>
    <t>Imperial County, CA</t>
  </si>
  <si>
    <t>Capacity &amp; Renewable Energy</t>
  </si>
  <si>
    <t>24 x 7, except for scheduled maintenance</t>
  </si>
  <si>
    <t>Yes</t>
  </si>
  <si>
    <t>Salton Sea Unit 5</t>
  </si>
  <si>
    <t>Yes / No</t>
  </si>
  <si>
    <t>No (unit contingent)</t>
  </si>
  <si>
    <t>No</t>
  </si>
  <si>
    <t>Bilateral</t>
  </si>
  <si>
    <t>CalEnergy Geothermal Portfolio</t>
  </si>
  <si>
    <t>CalEnergy, LLC</t>
  </si>
  <si>
    <t>CalEnergy Generation Portfolio (8 geothermal units)</t>
  </si>
  <si>
    <t>Yes / Yes</t>
  </si>
  <si>
    <t>BPA-2</t>
  </si>
  <si>
    <t>15 MW Nov-Apr, 60 MW May-Oct</t>
  </si>
  <si>
    <t>BPA system power (primarily Hydro)</t>
  </si>
  <si>
    <t>Sylmar</t>
  </si>
  <si>
    <t>Capacity &amp; Peaking Energy</t>
  </si>
  <si>
    <t>Nov-Apr: 15 MW max per hour, 90 MWh max per day</t>
  </si>
  <si>
    <t>450 MWh max per week</t>
  </si>
  <si>
    <t>May-Jun: 40 MW flat, 7x24 (contract modified on February 1, 2013).  Must-take energy (for May-June only).</t>
  </si>
  <si>
    <t>1800 max MWh per week</t>
  </si>
  <si>
    <t>May-Jun only, energy for all other months by mutual agreement</t>
  </si>
  <si>
    <t>n/a: system power</t>
  </si>
  <si>
    <t>NOB: DC intertie</t>
  </si>
  <si>
    <t>Neither</t>
  </si>
  <si>
    <t>(1) additional return energy used to pay for contract capacity</t>
  </si>
  <si>
    <t>Renewable Energy</t>
  </si>
  <si>
    <t>Ramon</t>
  </si>
  <si>
    <t>Palm Springs, CA</t>
  </si>
  <si>
    <t>variable daily and seasonal pattern, expected CF=41%</t>
  </si>
  <si>
    <t>2 Vestas V47 660kW turbines</t>
  </si>
  <si>
    <t>0.66 MW per turbine</t>
  </si>
  <si>
    <t>see Availability of Products above</t>
  </si>
  <si>
    <t>No (Intermittent resource - depending on wind availability)</t>
  </si>
  <si>
    <t>None</t>
  </si>
  <si>
    <t>2 Vestas V90 3000kW turbines</t>
  </si>
  <si>
    <t>3 MW per turbine</t>
  </si>
  <si>
    <t>AP North Lake Solar PV</t>
  </si>
  <si>
    <t>AP North Lake, LLC (SunEdison)</t>
  </si>
  <si>
    <t>Solar PV</t>
  </si>
  <si>
    <t>SCE Valley 115kV (Resort 33kV circuit)</t>
  </si>
  <si>
    <t>Hemet, CA</t>
  </si>
  <si>
    <t>variable daily and seasonal pattern, expected CF=31%</t>
  </si>
  <si>
    <t>20 MW AC</t>
  </si>
  <si>
    <t>No (Intermittent resource - depending on solar radiation levels)</t>
  </si>
  <si>
    <t>n/a</t>
  </si>
  <si>
    <r>
      <t xml:space="preserve">Hoover </t>
    </r>
    <r>
      <rPr>
        <sz val="12"/>
        <color rgb="FF0000FF"/>
        <rFont val="Times New Roman"/>
        <family val="1"/>
      </rPr>
      <t>(see Note)</t>
    </r>
  </si>
  <si>
    <r>
      <t xml:space="preserve">Demand Response / Interruptible Programs (-) </t>
    </r>
    <r>
      <rPr>
        <sz val="12"/>
        <color rgb="FF0000FF"/>
        <rFont val="Times New Roman"/>
        <family val="1"/>
      </rPr>
      <t>(see Note)</t>
    </r>
  </si>
  <si>
    <r>
      <t xml:space="preserve">Solar PV: SunEdison North Lake (20 MW project) </t>
    </r>
    <r>
      <rPr>
        <sz val="12"/>
        <color rgb="FF0000FF"/>
        <rFont val="Times New Roman"/>
        <family val="1"/>
      </rPr>
      <t>(see Note)</t>
    </r>
  </si>
  <si>
    <r>
      <t xml:space="preserve">Short-Term and Spot Market Purchases </t>
    </r>
    <r>
      <rPr>
        <b/>
        <sz val="12"/>
        <color rgb="FF0000FF"/>
        <rFont val="Times New Roman"/>
        <family val="1"/>
      </rPr>
      <t>(see Note)</t>
    </r>
  </si>
  <si>
    <t>RPU implemented a voluntary 14 MW load curtailment program in the summer of 2012 to help mitigate the effect of the SONGS outage.</t>
  </si>
  <si>
    <t>SONGS was declared to be permanently retired as of June 7, 2013.</t>
  </si>
  <si>
    <t>Capacity reduced by 5% in 2018 under new 50 year extension.</t>
  </si>
  <si>
    <r>
      <t xml:space="preserve">Solar PV: Columbia II (SCPPA: 11 MW component) </t>
    </r>
    <r>
      <rPr>
        <sz val="12"/>
        <color rgb="FF0000FF"/>
        <rFont val="Times New Roman"/>
        <family val="1"/>
      </rPr>
      <t>(see Note)</t>
    </r>
  </si>
  <si>
    <r>
      <t xml:space="preserve">Wind: Wintec (1.4 MW nameplate) </t>
    </r>
    <r>
      <rPr>
        <sz val="12"/>
        <color rgb="FF0000FF"/>
        <rFont val="Times New Roman"/>
        <family val="1"/>
      </rPr>
      <t>(see Note)</t>
    </r>
  </si>
  <si>
    <r>
      <t xml:space="preserve">Wind: WKN (6 MW nameplate) </t>
    </r>
    <r>
      <rPr>
        <sz val="12"/>
        <color rgb="FF0000FF"/>
        <rFont val="Times New Roman"/>
        <family val="1"/>
      </rPr>
      <t>(see Note)</t>
    </r>
  </si>
  <si>
    <r>
      <t xml:space="preserve">Wind: Cabazon (39 MW nameplate) </t>
    </r>
    <r>
      <rPr>
        <sz val="12"/>
        <color rgb="FF0000FF"/>
        <rFont val="Times New Roman"/>
        <family val="1"/>
      </rPr>
      <t>(see Note)</t>
    </r>
  </si>
  <si>
    <r>
      <t xml:space="preserve">Solar PV: First Solar Kingbird (SCPPA: 14 MW component) </t>
    </r>
    <r>
      <rPr>
        <sz val="12"/>
        <color rgb="FF0000FF"/>
        <rFont val="Times New Roman"/>
        <family val="1"/>
      </rPr>
      <t>(see Note)</t>
    </r>
  </si>
  <si>
    <r>
      <t xml:space="preserve">Solar PV: Tequesquite (7 MW project) </t>
    </r>
    <r>
      <rPr>
        <sz val="12"/>
        <color rgb="FF0000FF"/>
        <rFont val="Times New Roman"/>
        <family val="1"/>
      </rPr>
      <t>(see Note)</t>
    </r>
  </si>
  <si>
    <t>No NQC.  Contract without RA.</t>
  </si>
  <si>
    <t>RPU has already purchased short term RA products through 2015.  Only actual purchased products are shown on line 20.</t>
  </si>
  <si>
    <t>20 MW through June 2009, 46 MW thereafter</t>
  </si>
  <si>
    <t>Baseload unit</t>
  </si>
  <si>
    <t>Can be extended by mutual agreement</t>
  </si>
  <si>
    <t>Minimum annual energy production requirements</t>
  </si>
  <si>
    <t>Performance guarantees &amp; termination rights</t>
  </si>
  <si>
    <t>Minimum annual energy production requirements, minimum monthly capacity requirements.</t>
  </si>
  <si>
    <t>Bonneville Power Administration</t>
  </si>
  <si>
    <t>n/a (BPA system power: NOB delivery point)</t>
  </si>
  <si>
    <t>Jul-Oct: 60 MW max per hour, 360 max MWh per day</t>
  </si>
  <si>
    <t>Yes /No</t>
  </si>
  <si>
    <t>No (subject to availability of NOB-DC line)</t>
  </si>
  <si>
    <t>Settlement account for end-of-year imbalance energy</t>
  </si>
  <si>
    <t>0.69 MW (1.3 MW Nameplate)</t>
  </si>
  <si>
    <t>Renewable Energy Only (no capacity value)</t>
  </si>
  <si>
    <t>single axis tracking solar PV panels</t>
  </si>
  <si>
    <t>termination rights and LDs</t>
  </si>
  <si>
    <t>Tequesquite Landfill Solar Project</t>
  </si>
  <si>
    <t>Solar Star California XXXI, LLC (SunPower)</t>
  </si>
  <si>
    <t>Riverside, CA</t>
  </si>
  <si>
    <t>variable daily and seasonal pattern, expected CF=25%</t>
  </si>
  <si>
    <t>Fixed array solar PV panels</t>
  </si>
  <si>
    <t>7 MW AC</t>
  </si>
  <si>
    <t>termination rights &amp; LDs</t>
  </si>
  <si>
    <t>Fixed array system, NQC ~ 5.2 MW (based on CAISO 2015 Solar Technology Factor for August).</t>
  </si>
  <si>
    <t>Single-axis tracking system, NQC ~ 14.97 MW (based on CAISO 2015 Solar Technology Factor for August).</t>
  </si>
  <si>
    <t>Single-axis tracking system, NQC ~ 8.2 MW (based on CAISO 2015 Solar Technology Factor for August).</t>
  </si>
  <si>
    <t>Thin film system, NQC ~ 10.48 MW (based on CAISO 2015 Solar Technology Factor for August).</t>
  </si>
  <si>
    <t>Coal: Intermountain Power Plant</t>
  </si>
  <si>
    <t>8e</t>
  </si>
  <si>
    <t>Natural Gas: Clearwater</t>
  </si>
  <si>
    <t>Hoover</t>
  </si>
  <si>
    <t>Solar PV: Columbia II (SCPPA: 11 MW component)</t>
  </si>
  <si>
    <t>14f</t>
  </si>
  <si>
    <t>Wind: Wintec (1.4 MW nameplate)</t>
  </si>
  <si>
    <t>Wind: WKN (6 MW nameplate)</t>
  </si>
  <si>
    <t>14g</t>
  </si>
  <si>
    <t>14h</t>
  </si>
  <si>
    <t>14i</t>
  </si>
  <si>
    <t>14j</t>
  </si>
  <si>
    <t>Wind: Cabazon (39 MW nameplate)</t>
  </si>
  <si>
    <t>14k</t>
  </si>
  <si>
    <t>14l</t>
  </si>
  <si>
    <t>NQC for August ~ 5.9 MW.</t>
  </si>
  <si>
    <t>NQC for August ~ 0.13 MW.</t>
  </si>
  <si>
    <t>Waste-to-Energy: Covanta (short term WSPP contract w/out RA)</t>
  </si>
  <si>
    <t>18l</t>
  </si>
  <si>
    <t>14m</t>
  </si>
  <si>
    <r>
      <t xml:space="preserve">Short Term and Spot Market Purchases </t>
    </r>
    <r>
      <rPr>
        <b/>
        <sz val="12"/>
        <color rgb="FF0000FF"/>
        <rFont val="Times New Roman"/>
        <family val="1"/>
      </rPr>
      <t>(see Note)</t>
    </r>
  </si>
  <si>
    <r>
      <t xml:space="preserve">Firm Sales Obligations </t>
    </r>
    <r>
      <rPr>
        <sz val="12"/>
        <color rgb="FF0000FF"/>
        <rFont val="Times New Roman"/>
        <family val="1"/>
      </rPr>
      <t>(see Note)</t>
    </r>
  </si>
  <si>
    <r>
      <t xml:space="preserve">SONGS </t>
    </r>
    <r>
      <rPr>
        <sz val="12"/>
        <color rgb="FF0000FF"/>
        <rFont val="Times New Roman"/>
        <family val="1"/>
      </rPr>
      <t>(see Note)</t>
    </r>
  </si>
  <si>
    <t>Tequesquite Landfill Solar Project has a COD of Sep 30, 2015.</t>
  </si>
  <si>
    <t>SunEdison North Lake Solar Project has a COD of June 30, 2015.</t>
  </si>
  <si>
    <t>First Solar Kingbird Solar Project has a COD of Dec 31, 2015.</t>
  </si>
  <si>
    <t>Riverside Circuit 1364</t>
  </si>
  <si>
    <r>
      <t xml:space="preserve">Bucket-2 Firmed &amp; Shaped Energy </t>
    </r>
    <r>
      <rPr>
        <sz val="12"/>
        <color rgb="FF0000FF"/>
        <rFont val="Times New Roman"/>
        <family val="1"/>
      </rPr>
      <t>(see Note)</t>
    </r>
  </si>
  <si>
    <t xml:space="preserve">RPU had 2 Bucket-2 Firmed and Shaped Transactions in 2013: one for 51 GWh and one for 10 GWh.  The deal for 10 GWh only counted for 3 GWh of renewable energy on account of tagging errors.  The remaining 7 GWh was rolled into Market Purchases (Line 16). </t>
  </si>
  <si>
    <t>Scott Lesch / Planning &amp; Analytics Manager</t>
  </si>
  <si>
    <t>Jeff Leach</t>
  </si>
  <si>
    <t>Utilities Senior Resource Analyst</t>
  </si>
  <si>
    <t>jleach@riversideca.gov</t>
  </si>
  <si>
    <t>(951) 826-8509</t>
  </si>
  <si>
    <t>3435 14th Street</t>
  </si>
  <si>
    <t>Riverside</t>
  </si>
  <si>
    <t>Scott Lesch</t>
  </si>
  <si>
    <t>Planning &amp; Analytics Manager</t>
  </si>
  <si>
    <t>slesch@riversideca.gov</t>
  </si>
  <si>
    <t>(951) 826-8510</t>
  </si>
  <si>
    <t>City of Riverside (Riverside Public Utilities)</t>
  </si>
  <si>
    <r>
      <t xml:space="preserve">Coincidence Adjustment (-) </t>
    </r>
    <r>
      <rPr>
        <sz val="12"/>
        <color rgb="FF0000FF"/>
        <rFont val="Times New Roman"/>
        <family val="1"/>
      </rPr>
      <t>(see Note)</t>
    </r>
  </si>
  <si>
    <t>Assumes a 0.99 August Coincidence Adjustment Factor</t>
  </si>
  <si>
    <t>As of Feb 1, 2013, RPU is no longer required to deliver local system energy back to BPA; all return obligations can now be optionally settled by purchasing off-system energy at Mid-C.</t>
  </si>
  <si>
    <t>49 MW (includes parasitic load)</t>
  </si>
  <si>
    <t>287 MW (full CalEnergy Portfolio)</t>
  </si>
  <si>
    <t>Wintec-Pacific Solar, LLC</t>
  </si>
  <si>
    <t>Wagner Wind Energy Project</t>
  </si>
  <si>
    <t>WKN Wagner, LLC</t>
  </si>
  <si>
    <t>Wintec-Pacific Solar Wind Project</t>
  </si>
  <si>
    <t>39 MW</t>
  </si>
  <si>
    <t>FPL Energy Cabazon Wind, LLC (Nextera)</t>
  </si>
  <si>
    <t>SCE Transwind 115kV Switchyard</t>
  </si>
  <si>
    <t>Cabazon Wind Energy Center</t>
  </si>
  <si>
    <t>Variable daily and seasonal pattern, expected CF=21%</t>
  </si>
  <si>
    <t>No (intermittent resource - depending on wind availability)</t>
  </si>
  <si>
    <t>minimum performance requirements and LDs</t>
  </si>
  <si>
    <t>A maximum of 12.1 MW in May</t>
  </si>
  <si>
    <t>Estimated to be a maximum of 16 MW (based on CAISO 2015 technology factor for July) (20 MW Nameplate)</t>
  </si>
  <si>
    <t>Estimated to be a maximum of 5.6 MW (based on CAISO 2015 technology factor for July) (7 MW Nameplate)</t>
  </si>
  <si>
    <t>51 0.75 MW Zond Wind Turbines</t>
  </si>
  <si>
    <t>termination rights, no extension</t>
  </si>
  <si>
    <t>RPU standard practice is to cover all net short energy positions within a 36 month forward time frame using short and spot market and/or natural gas purchases.  Historical data includes firm sales obligations.</t>
  </si>
  <si>
    <t>Columbia Two Solar PV</t>
  </si>
  <si>
    <t>11 MW</t>
  </si>
  <si>
    <t>CAISO SP15</t>
  </si>
  <si>
    <t>Intermittent</t>
  </si>
  <si>
    <t>Mojave, CA</t>
  </si>
  <si>
    <t>Power Purchase Agreement</t>
  </si>
  <si>
    <t>Termination rights &amp; LDs</t>
  </si>
  <si>
    <t>Windhub 230 kV bus</t>
  </si>
  <si>
    <t>Minimum performance requirements &amp; LDs</t>
  </si>
  <si>
    <t>minimum performance requirements &amp; LDs</t>
  </si>
  <si>
    <t>Variable daily and seasonal pattern, expected CF=41%</t>
  </si>
  <si>
    <t>20 MW through December 31, 2018, 40 MW from January 1, 2019 through May 31, 2020, 86 MW thereafter (through December 31, 2039).</t>
  </si>
  <si>
    <t>Kingbird Solar B</t>
  </si>
  <si>
    <t>14 MW</t>
  </si>
  <si>
    <t>near Rosamond, CA</t>
  </si>
  <si>
    <t>To be determined</t>
  </si>
  <si>
    <t>Antelope Big Sky Ranch</t>
  </si>
  <si>
    <t>10 MW</t>
  </si>
  <si>
    <t>Lancaster, CA</t>
  </si>
  <si>
    <t>Summer Solar</t>
  </si>
  <si>
    <r>
      <t xml:space="preserve">Solar PV: ABSR &amp; SS (SCPPA: 20 MW component) </t>
    </r>
    <r>
      <rPr>
        <sz val="12"/>
        <color rgb="FF0000FF"/>
        <rFont val="Times New Roman"/>
        <family val="1"/>
      </rPr>
      <t>(see Note)</t>
    </r>
  </si>
  <si>
    <t>Includes two Fixed array PV systems: Antelope Big Sky Ranch (ABSR) and Summer Solar (SS).  RPU's total share is 20 MW. NQC ~ 14.97 MW (based on CAISO 2015 Solar Technology Factor for August).</t>
  </si>
  <si>
    <t>Includes two PV systems: Antelope Big Sky Ranch (ABSR) and Summer Solar (SS).  RPU's total share is 20 MW.  ABSR &amp; SS Projects have a COD of July 1, 2016.</t>
  </si>
  <si>
    <t>Fixed array, thin film solar PV panels</t>
  </si>
  <si>
    <t>Single axis tracking solar PV system</t>
  </si>
  <si>
    <t>RE Columbia Two, LLC (via joint SCPPA contract)</t>
  </si>
  <si>
    <t>Kingbird Solar B, LLC (via joint SCPPA contract)</t>
  </si>
  <si>
    <t>Antelope Big Sky Ranch, LLC (via joint SCPPA contract)</t>
  </si>
  <si>
    <t>Summer Solar, LLC (via joint SCPPA contract)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</si>
</sst>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/d/yy;@"/>
  </numFmts>
  <fonts count="22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1" applyFont="1" applyBorder="1" applyAlignment="1">
      <alignment horizontal="left" vertical="center" indent="1"/>
    </xf>
    <xf numFmtId="0" fontId="4" fillId="0" borderId="1" xfId="1" applyFont="1" applyFill="1" applyBorder="1" applyAlignment="1">
      <alignment horizontal="left" vertical="center" indent="1"/>
    </xf>
    <xf numFmtId="0" fontId="4" fillId="0" borderId="0" xfId="1" applyFont="1" applyFill="1" applyBorder="1" applyAlignment="1">
      <alignment horizontal="left" vertical="center" indent="1"/>
    </xf>
    <xf numFmtId="0" fontId="7" fillId="0" borderId="1" xfId="1" applyFont="1" applyFill="1" applyBorder="1" applyAlignment="1">
      <alignment horizontal="left" vertical="center" indent="1"/>
    </xf>
    <xf numFmtId="0" fontId="7" fillId="0" borderId="1" xfId="1" applyFont="1" applyFill="1" applyBorder="1" applyAlignment="1">
      <alignment horizontal="left" vertical="center" wrapText="1" indent="1"/>
    </xf>
    <xf numFmtId="0" fontId="4" fillId="0" borderId="3" xfId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Border="1" applyAlignment="1">
      <alignment horizontal="left" vertical="center" wrapText="1" indent="1"/>
    </xf>
    <xf numFmtId="0" fontId="1" fillId="0" borderId="1" xfId="1" applyFont="1" applyBorder="1" applyAlignment="1">
      <alignment horizontal="left" vertical="center" wrapText="1" indent="1"/>
    </xf>
    <xf numFmtId="0" fontId="1" fillId="0" borderId="0" xfId="1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1" applyFont="1" applyBorder="1" applyAlignment="1">
      <alignment horizontal="left" vertical="center" indent="1"/>
    </xf>
    <xf numFmtId="165" fontId="1" fillId="0" borderId="1" xfId="1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8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horizontal="left" vertical="center" indent="1"/>
    </xf>
    <xf numFmtId="164" fontId="1" fillId="5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Fill="1" applyBorder="1" applyAlignment="1">
      <alignment vertical="center"/>
    </xf>
    <xf numFmtId="0" fontId="10" fillId="7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2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2" applyFont="1" applyFill="1" applyBorder="1" applyAlignment="1">
      <alignment horizontal="left" vertical="center" wrapText="1" indent="1"/>
    </xf>
    <xf numFmtId="0" fontId="20" fillId="0" borderId="1" xfId="2" applyFont="1" applyFill="1" applyBorder="1" applyAlignment="1">
      <alignment horizontal="left" vertical="center" wrapText="1" indent="1"/>
    </xf>
    <xf numFmtId="0" fontId="21" fillId="0" borderId="0" xfId="2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14" fontId="20" fillId="0" borderId="1" xfId="2" applyNumberFormat="1" applyFont="1" applyFill="1" applyBorder="1" applyAlignment="1">
      <alignment horizontal="left" vertical="center" wrapText="1" indent="1"/>
    </xf>
    <xf numFmtId="14" fontId="20" fillId="0" borderId="0" xfId="2" applyNumberFormat="1" applyFont="1" applyFill="1" applyBorder="1" applyAlignment="1">
      <alignment horizontal="left" vertical="center" wrapText="1" indent="1"/>
    </xf>
    <xf numFmtId="0" fontId="3" fillId="0" borderId="0" xfId="2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 wrapText="1" indent="1"/>
    </xf>
    <xf numFmtId="0" fontId="3" fillId="0" borderId="0" xfId="2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0" fontId="17" fillId="0" borderId="1" xfId="3" applyFill="1" applyBorder="1" applyAlignment="1" applyProtection="1">
      <alignment horizontal="left" vertical="center" wrapText="1" indent="1"/>
    </xf>
    <xf numFmtId="165" fontId="1" fillId="0" borderId="1" xfId="1" applyNumberFormat="1" applyFont="1" applyFill="1" applyBorder="1" applyAlignment="1">
      <alignment horizontal="left" vertical="center" wrapText="1" indent="1"/>
    </xf>
  </cellXfs>
  <cellStyles count="14">
    <cellStyle name="Comma 2" xfId="5"/>
    <cellStyle name="Comma 3" xfId="6"/>
    <cellStyle name="Currency 2" xfId="7"/>
    <cellStyle name="Currency 3" xfId="8"/>
    <cellStyle name="Hyperlink" xfId="3" builtinId="8"/>
    <cellStyle name="Normal" xfId="0" builtinId="0"/>
    <cellStyle name="Normal 2" xfId="2"/>
    <cellStyle name="Normal 2 2" xfId="9"/>
    <cellStyle name="Normal 3" xfId="4"/>
    <cellStyle name="Normal 4" xfId="10"/>
    <cellStyle name="Normal_S-5 Bilateral Contracts" xfId="1"/>
    <cellStyle name="Percent 2" xfId="11"/>
    <cellStyle name="Percent 2 2" xfId="12"/>
    <cellStyle name="Percent 3" xfId="13"/>
  </cellStyles>
  <dxfs count="0"/>
  <tableStyles count="0" defaultTableStyle="TableStyleMedium9" defaultPivotStyle="PivotStyleLight16"/>
  <colors>
    <mruColors>
      <color rgb="FF0000FF"/>
      <color rgb="FFCC9900"/>
      <color rgb="FFFFFF99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114300</xdr:rowOff>
    </xdr:from>
    <xdr:to>
      <xdr:col>3</xdr:col>
      <xdr:colOff>1585807</xdr:colOff>
      <xdr:row>5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7010400" y="1143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5865" y="76200"/>
          <a:ext cx="110003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5865" y="76200"/>
          <a:ext cx="110003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5865" y="76200"/>
          <a:ext cx="110003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5865" y="76200"/>
          <a:ext cx="110003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5865" y="76200"/>
          <a:ext cx="110003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5865" y="76200"/>
          <a:ext cx="110003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5865" y="76200"/>
          <a:ext cx="110003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5865" y="76200"/>
          <a:ext cx="110003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5865" y="76200"/>
          <a:ext cx="110003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5865" y="76200"/>
          <a:ext cx="110003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5865" y="76200"/>
          <a:ext cx="110003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lesch@riversideca.gov" TargetMode="External"/><Relationship Id="rId2" Type="http://schemas.openxmlformats.org/officeDocument/2006/relationships/hyperlink" Target="mailto:jleach@riversideca.gov" TargetMode="External"/><Relationship Id="rId1" Type="http://schemas.openxmlformats.org/officeDocument/2006/relationships/hyperlink" Target="mailto:jleach@riversideca.gov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lesch@riversideca.gov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3"/>
  <sheetViews>
    <sheetView tabSelected="1" zoomScaleNormal="100" workbookViewId="0"/>
  </sheetViews>
  <sheetFormatPr defaultColWidth="9" defaultRowHeight="13.2" x14ac:dyDescent="0.3"/>
  <cols>
    <col min="1" max="1" width="38.3984375" style="127" customWidth="1"/>
    <col min="2" max="5" width="23.59765625" style="127" customWidth="1"/>
    <col min="6" max="16384" width="9" style="127"/>
  </cols>
  <sheetData>
    <row r="1" spans="1:4" ht="15.6" x14ac:dyDescent="0.3">
      <c r="A1" s="123" t="s">
        <v>150</v>
      </c>
    </row>
    <row r="2" spans="1:4" ht="15.6" x14ac:dyDescent="0.3">
      <c r="A2" s="123" t="s">
        <v>151</v>
      </c>
      <c r="B2" s="130"/>
    </row>
    <row r="3" spans="1:4" ht="15.6" x14ac:dyDescent="0.3">
      <c r="A3" s="131" t="s">
        <v>154</v>
      </c>
      <c r="B3" s="130"/>
    </row>
    <row r="4" spans="1:4" ht="15.6" x14ac:dyDescent="0.3">
      <c r="A4" s="149" t="s">
        <v>153</v>
      </c>
      <c r="B4" s="130"/>
    </row>
    <row r="5" spans="1:4" x14ac:dyDescent="0.3">
      <c r="A5" s="132"/>
      <c r="B5" s="130"/>
    </row>
    <row r="6" spans="1:4" ht="26.4" x14ac:dyDescent="0.3">
      <c r="A6" s="130" t="s">
        <v>80</v>
      </c>
      <c r="B6" s="133" t="s">
        <v>314</v>
      </c>
    </row>
    <row r="7" spans="1:4" ht="26.4" x14ac:dyDescent="0.3">
      <c r="A7" s="130" t="s">
        <v>92</v>
      </c>
      <c r="B7" s="133" t="s">
        <v>303</v>
      </c>
    </row>
    <row r="8" spans="1:4" x14ac:dyDescent="0.3">
      <c r="A8" s="130"/>
      <c r="B8" s="132"/>
    </row>
    <row r="9" spans="1:4" x14ac:dyDescent="0.3">
      <c r="A9" s="134"/>
      <c r="B9" s="134"/>
    </row>
    <row r="10" spans="1:4" s="135" customFormat="1" x14ac:dyDescent="0.3">
      <c r="A10" s="130" t="s">
        <v>110</v>
      </c>
      <c r="B10" s="130" t="s">
        <v>89</v>
      </c>
      <c r="C10" s="135" t="s">
        <v>90</v>
      </c>
      <c r="D10" s="135" t="s">
        <v>91</v>
      </c>
    </row>
    <row r="11" spans="1:4" x14ac:dyDescent="0.3">
      <c r="A11" s="132" t="s">
        <v>82</v>
      </c>
      <c r="B11" s="133" t="s">
        <v>304</v>
      </c>
      <c r="C11" s="133" t="s">
        <v>304</v>
      </c>
      <c r="D11" s="133" t="s">
        <v>304</v>
      </c>
    </row>
    <row r="12" spans="1:4" ht="26.4" x14ac:dyDescent="0.3">
      <c r="A12" s="132" t="s">
        <v>81</v>
      </c>
      <c r="B12" s="133" t="s">
        <v>305</v>
      </c>
      <c r="C12" s="133" t="s">
        <v>305</v>
      </c>
      <c r="D12" s="133" t="s">
        <v>305</v>
      </c>
    </row>
    <row r="13" spans="1:4" x14ac:dyDescent="0.3">
      <c r="A13" s="132" t="s">
        <v>142</v>
      </c>
      <c r="B13" s="151" t="s">
        <v>306</v>
      </c>
      <c r="C13" s="151" t="s">
        <v>306</v>
      </c>
      <c r="D13" s="151" t="s">
        <v>306</v>
      </c>
    </row>
    <row r="14" spans="1:4" x14ac:dyDescent="0.3">
      <c r="A14" s="132" t="s">
        <v>83</v>
      </c>
      <c r="B14" s="133" t="s">
        <v>307</v>
      </c>
      <c r="C14" s="133" t="s">
        <v>307</v>
      </c>
      <c r="D14" s="133" t="s">
        <v>307</v>
      </c>
    </row>
    <row r="15" spans="1:4" x14ac:dyDescent="0.3">
      <c r="A15" s="132" t="s">
        <v>84</v>
      </c>
      <c r="B15" s="133" t="s">
        <v>308</v>
      </c>
      <c r="C15" s="133" t="s">
        <v>308</v>
      </c>
      <c r="D15" s="133" t="s">
        <v>308</v>
      </c>
    </row>
    <row r="16" spans="1:4" x14ac:dyDescent="0.3">
      <c r="A16" s="132" t="s">
        <v>85</v>
      </c>
      <c r="B16" s="133"/>
      <c r="C16" s="133"/>
      <c r="D16" s="133"/>
    </row>
    <row r="17" spans="1:4" x14ac:dyDescent="0.3">
      <c r="A17" s="132" t="s">
        <v>86</v>
      </c>
      <c r="B17" s="133" t="s">
        <v>309</v>
      </c>
      <c r="C17" s="133" t="s">
        <v>309</v>
      </c>
      <c r="D17" s="133" t="s">
        <v>309</v>
      </c>
    </row>
    <row r="18" spans="1:4" x14ac:dyDescent="0.3">
      <c r="A18" s="132" t="s">
        <v>87</v>
      </c>
      <c r="B18" s="133" t="s">
        <v>137</v>
      </c>
      <c r="C18" s="133" t="s">
        <v>137</v>
      </c>
      <c r="D18" s="133" t="s">
        <v>137</v>
      </c>
    </row>
    <row r="19" spans="1:4" x14ac:dyDescent="0.3">
      <c r="A19" s="132" t="s">
        <v>88</v>
      </c>
      <c r="B19" s="133">
        <v>92501</v>
      </c>
      <c r="C19" s="133">
        <v>92501</v>
      </c>
      <c r="D19" s="133">
        <v>92501</v>
      </c>
    </row>
    <row r="20" spans="1:4" x14ac:dyDescent="0.3">
      <c r="A20" s="132" t="s">
        <v>94</v>
      </c>
      <c r="B20" s="136"/>
      <c r="C20" s="136"/>
      <c r="D20" s="136"/>
    </row>
    <row r="21" spans="1:4" x14ac:dyDescent="0.3">
      <c r="A21" s="132" t="s">
        <v>95</v>
      </c>
      <c r="B21" s="136"/>
      <c r="C21" s="136"/>
      <c r="D21" s="136"/>
    </row>
    <row r="22" spans="1:4" x14ac:dyDescent="0.3">
      <c r="A22" s="132"/>
      <c r="B22" s="137"/>
      <c r="C22" s="137"/>
      <c r="D22" s="137"/>
    </row>
    <row r="23" spans="1:4" ht="26.4" x14ac:dyDescent="0.3">
      <c r="A23" s="130" t="s">
        <v>93</v>
      </c>
      <c r="B23" s="132"/>
      <c r="C23" s="132"/>
      <c r="D23" s="132"/>
    </row>
    <row r="24" spans="1:4" x14ac:dyDescent="0.3">
      <c r="A24" s="132" t="s">
        <v>82</v>
      </c>
      <c r="B24" s="133" t="s">
        <v>310</v>
      </c>
      <c r="C24" s="133" t="s">
        <v>310</v>
      </c>
      <c r="D24" s="133" t="s">
        <v>310</v>
      </c>
    </row>
    <row r="25" spans="1:4" x14ac:dyDescent="0.3">
      <c r="A25" s="132" t="s">
        <v>81</v>
      </c>
      <c r="B25" s="133" t="s">
        <v>311</v>
      </c>
      <c r="C25" s="133" t="s">
        <v>311</v>
      </c>
      <c r="D25" s="133" t="s">
        <v>311</v>
      </c>
    </row>
    <row r="26" spans="1:4" x14ac:dyDescent="0.3">
      <c r="A26" s="132" t="s">
        <v>142</v>
      </c>
      <c r="B26" s="151" t="s">
        <v>312</v>
      </c>
      <c r="C26" s="151" t="s">
        <v>312</v>
      </c>
      <c r="D26" s="151" t="s">
        <v>312</v>
      </c>
    </row>
    <row r="27" spans="1:4" x14ac:dyDescent="0.3">
      <c r="A27" s="132" t="s">
        <v>83</v>
      </c>
      <c r="B27" s="133" t="s">
        <v>313</v>
      </c>
      <c r="C27" s="133" t="s">
        <v>313</v>
      </c>
      <c r="D27" s="133" t="s">
        <v>313</v>
      </c>
    </row>
    <row r="28" spans="1:4" x14ac:dyDescent="0.3">
      <c r="A28" s="132" t="s">
        <v>84</v>
      </c>
      <c r="B28" s="133" t="s">
        <v>308</v>
      </c>
      <c r="C28" s="133" t="s">
        <v>308</v>
      </c>
      <c r="D28" s="133" t="s">
        <v>308</v>
      </c>
    </row>
    <row r="29" spans="1:4" x14ac:dyDescent="0.3">
      <c r="A29" s="132" t="s">
        <v>85</v>
      </c>
      <c r="B29" s="133"/>
      <c r="C29" s="133"/>
      <c r="D29" s="133"/>
    </row>
    <row r="30" spans="1:4" x14ac:dyDescent="0.3">
      <c r="A30" s="132" t="s">
        <v>86</v>
      </c>
      <c r="B30" s="133" t="s">
        <v>309</v>
      </c>
      <c r="C30" s="133" t="s">
        <v>309</v>
      </c>
      <c r="D30" s="133" t="s">
        <v>309</v>
      </c>
    </row>
    <row r="31" spans="1:4" x14ac:dyDescent="0.3">
      <c r="A31" s="132" t="s">
        <v>87</v>
      </c>
      <c r="B31" s="133" t="s">
        <v>137</v>
      </c>
      <c r="C31" s="133" t="s">
        <v>137</v>
      </c>
      <c r="D31" s="133" t="s">
        <v>137</v>
      </c>
    </row>
    <row r="32" spans="1:4" x14ac:dyDescent="0.3">
      <c r="A32" s="132" t="s">
        <v>88</v>
      </c>
      <c r="B32" s="133">
        <v>92501</v>
      </c>
      <c r="C32" s="133">
        <v>92501</v>
      </c>
      <c r="D32" s="133">
        <v>92501</v>
      </c>
    </row>
    <row r="33" spans="1:2" x14ac:dyDescent="0.3">
      <c r="A33" s="132"/>
      <c r="B33" s="132"/>
    </row>
  </sheetData>
  <hyperlinks>
    <hyperlink ref="B13" r:id="rId1"/>
    <hyperlink ref="C13:D13" r:id="rId2" display="jleach@riversideca.gov"/>
    <hyperlink ref="B26" r:id="rId3"/>
    <hyperlink ref="C26:D26" r:id="rId4" display="slesch@riversideca.gov"/>
  </hyperlinks>
  <pageMargins left="0.7" right="0.7" top="0.75" bottom="0.75" header="0.3" footer="0.3"/>
  <pageSetup pageOrder="overThenDown"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/>
  </sheetViews>
  <sheetFormatPr defaultColWidth="9" defaultRowHeight="15.6" x14ac:dyDescent="0.3"/>
  <cols>
    <col min="1" max="1" width="27.69921875" style="12" customWidth="1"/>
    <col min="2" max="2" width="54.59765625" style="150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50" t="s">
        <v>150</v>
      </c>
    </row>
    <row r="2" spans="1:4" x14ac:dyDescent="0.3">
      <c r="A2" s="150" t="s">
        <v>151</v>
      </c>
    </row>
    <row r="3" spans="1:4" s="10" customFormat="1" ht="15.75" customHeight="1" x14ac:dyDescent="0.3">
      <c r="A3" s="131" t="s">
        <v>154</v>
      </c>
      <c r="B3" s="62"/>
      <c r="C3" s="12"/>
      <c r="D3" s="12"/>
    </row>
    <row r="4" spans="1:4" s="10" customFormat="1" ht="15.75" customHeight="1" x14ac:dyDescent="0.3">
      <c r="A4" s="138" t="s">
        <v>155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39" t="str">
        <f>'Admin Info'!B6</f>
        <v>City of Riverside (Riverside Public Utilities)</v>
      </c>
      <c r="B6" s="65"/>
      <c r="C6" s="12"/>
      <c r="D6" s="12"/>
    </row>
    <row r="7" spans="1:4" x14ac:dyDescent="0.3">
      <c r="B7" s="147" t="s">
        <v>63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98</v>
      </c>
      <c r="B9" s="63" t="s">
        <v>223</v>
      </c>
      <c r="C9" s="12"/>
      <c r="D9" s="12"/>
    </row>
    <row r="10" spans="1:4" x14ac:dyDescent="0.3">
      <c r="A10" s="19" t="s">
        <v>47</v>
      </c>
      <c r="B10" s="63" t="s">
        <v>224</v>
      </c>
      <c r="C10" s="12"/>
      <c r="D10" s="12"/>
    </row>
    <row r="11" spans="1:4" x14ac:dyDescent="0.3">
      <c r="A11" s="19" t="s">
        <v>6</v>
      </c>
      <c r="B11" s="68">
        <v>42185</v>
      </c>
      <c r="C11" s="12"/>
      <c r="D11" s="12"/>
    </row>
    <row r="12" spans="1:4" x14ac:dyDescent="0.3">
      <c r="A12" s="19" t="s">
        <v>7</v>
      </c>
      <c r="B12" s="68">
        <v>51317</v>
      </c>
      <c r="C12" s="12"/>
      <c r="D12" s="12"/>
    </row>
    <row r="13" spans="1:4" ht="31.2" x14ac:dyDescent="0.3">
      <c r="A13" s="148" t="s">
        <v>157</v>
      </c>
      <c r="B13" s="63" t="s">
        <v>332</v>
      </c>
      <c r="C13" s="12"/>
      <c r="D13" s="12"/>
    </row>
    <row r="14" spans="1:4" x14ac:dyDescent="0.3">
      <c r="A14" s="20" t="s">
        <v>15</v>
      </c>
      <c r="B14" s="63" t="s">
        <v>182</v>
      </c>
      <c r="C14" s="12"/>
      <c r="D14" s="12"/>
    </row>
    <row r="15" spans="1:4" x14ac:dyDescent="0.3">
      <c r="A15" s="19" t="s">
        <v>13</v>
      </c>
      <c r="B15" s="63" t="s">
        <v>225</v>
      </c>
      <c r="C15" s="12"/>
      <c r="D15" s="12"/>
    </row>
    <row r="16" spans="1:4" x14ac:dyDescent="0.3">
      <c r="A16" s="105" t="s">
        <v>106</v>
      </c>
      <c r="B16" s="63" t="s">
        <v>183</v>
      </c>
      <c r="C16" s="12"/>
      <c r="D16" s="12"/>
    </row>
    <row r="17" spans="1:4" x14ac:dyDescent="0.3">
      <c r="A17" s="21"/>
      <c r="B17" s="63" t="s">
        <v>226</v>
      </c>
      <c r="C17" s="12"/>
      <c r="D17" s="12"/>
    </row>
    <row r="18" spans="1:4" x14ac:dyDescent="0.3">
      <c r="A18" s="105" t="s">
        <v>105</v>
      </c>
      <c r="B18" s="63" t="s">
        <v>227</v>
      </c>
      <c r="C18" s="12"/>
      <c r="D18" s="12"/>
    </row>
    <row r="19" spans="1:4" ht="15.75" customHeight="1" x14ac:dyDescent="0.3">
      <c r="A19" s="24"/>
      <c r="B19" s="63"/>
      <c r="C19" s="12"/>
      <c r="D19" s="12"/>
    </row>
    <row r="20" spans="1:4" x14ac:dyDescent="0.3">
      <c r="A20" s="67" t="s">
        <v>107</v>
      </c>
      <c r="B20" s="63" t="s">
        <v>186</v>
      </c>
      <c r="C20" s="12"/>
      <c r="D20" s="12"/>
    </row>
    <row r="21" spans="1:4" x14ac:dyDescent="0.3">
      <c r="A21" s="20" t="s">
        <v>41</v>
      </c>
      <c r="B21" s="63" t="s">
        <v>228</v>
      </c>
      <c r="C21" s="12"/>
      <c r="D21" s="12"/>
    </row>
    <row r="22" spans="1:4" x14ac:dyDescent="0.3">
      <c r="A22" s="20" t="s">
        <v>8</v>
      </c>
      <c r="B22" s="63" t="s">
        <v>188</v>
      </c>
      <c r="C22" s="12"/>
      <c r="D22" s="12"/>
    </row>
    <row r="23" spans="1:4" x14ac:dyDescent="0.3">
      <c r="A23" s="67" t="s">
        <v>108</v>
      </c>
      <c r="B23" s="63" t="s">
        <v>261</v>
      </c>
      <c r="C23" s="12"/>
      <c r="D23" s="12"/>
    </row>
    <row r="24" spans="1:4" x14ac:dyDescent="0.3">
      <c r="A24" s="67" t="s">
        <v>158</v>
      </c>
      <c r="B24" s="63" t="s">
        <v>229</v>
      </c>
      <c r="C24" s="12"/>
      <c r="D24" s="12"/>
    </row>
    <row r="25" spans="1:4" x14ac:dyDescent="0.3">
      <c r="A25" s="67" t="s">
        <v>109</v>
      </c>
      <c r="B25" s="63" t="s">
        <v>218</v>
      </c>
      <c r="C25" s="12"/>
      <c r="D25" s="12"/>
    </row>
    <row r="26" spans="1:4" x14ac:dyDescent="0.3">
      <c r="A26" s="20" t="s">
        <v>12</v>
      </c>
      <c r="B26" s="63" t="s">
        <v>197</v>
      </c>
      <c r="C26" s="12"/>
      <c r="D26" s="12"/>
    </row>
    <row r="27" spans="1:4" x14ac:dyDescent="0.3">
      <c r="A27" s="20" t="s">
        <v>9</v>
      </c>
      <c r="B27" s="63" t="s">
        <v>230</v>
      </c>
      <c r="C27" s="12"/>
      <c r="D27" s="12"/>
    </row>
    <row r="28" spans="1:4" x14ac:dyDescent="0.3">
      <c r="A28" s="105" t="s">
        <v>104</v>
      </c>
      <c r="B28" s="63" t="s">
        <v>192</v>
      </c>
      <c r="C28" s="12"/>
      <c r="D28" s="12"/>
    </row>
    <row r="29" spans="1:4" x14ac:dyDescent="0.3">
      <c r="A29" s="20" t="s">
        <v>58</v>
      </c>
      <c r="B29" s="63" t="s">
        <v>193</v>
      </c>
      <c r="C29" s="12"/>
      <c r="D29" s="12"/>
    </row>
    <row r="30" spans="1:4" x14ac:dyDescent="0.3">
      <c r="A30" s="22" t="s">
        <v>14</v>
      </c>
      <c r="B30" s="63" t="s">
        <v>231</v>
      </c>
      <c r="C30" s="12"/>
      <c r="D30" s="12"/>
    </row>
    <row r="31" spans="1:4" x14ac:dyDescent="0.3">
      <c r="A31" s="23" t="s">
        <v>10</v>
      </c>
      <c r="B31" s="63" t="s">
        <v>262</v>
      </c>
      <c r="C31" s="12"/>
      <c r="D31" s="12"/>
    </row>
    <row r="32" spans="1:4" x14ac:dyDescent="0.3">
      <c r="A32" s="20" t="s">
        <v>11</v>
      </c>
      <c r="B32" s="63" t="s">
        <v>330</v>
      </c>
      <c r="C32" s="12"/>
      <c r="D32" s="12"/>
    </row>
    <row r="33" spans="1:4" x14ac:dyDescent="0.3">
      <c r="A33" s="20" t="s">
        <v>16</v>
      </c>
      <c r="B33" s="63"/>
      <c r="C33" s="12"/>
      <c r="D33" s="12"/>
    </row>
    <row r="34" spans="1:4" x14ac:dyDescent="0.3">
      <c r="B34" s="63"/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80"/>
      <c r="C47" s="12"/>
      <c r="D47" s="12"/>
    </row>
    <row r="48" spans="1:4" x14ac:dyDescent="0.3">
      <c r="B48" s="80"/>
      <c r="C48" s="12"/>
      <c r="D48" s="12"/>
    </row>
    <row r="49" spans="2:4" x14ac:dyDescent="0.3">
      <c r="B49" s="80"/>
      <c r="C49" s="12"/>
      <c r="D49" s="12"/>
    </row>
    <row r="50" spans="2:4" x14ac:dyDescent="0.3">
      <c r="B50" s="80"/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/>
  </sheetViews>
  <sheetFormatPr defaultColWidth="9" defaultRowHeight="15.6" x14ac:dyDescent="0.3"/>
  <cols>
    <col min="1" max="1" width="27.69921875" style="12" customWidth="1"/>
    <col min="2" max="2" width="54.59765625" style="150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50" t="s">
        <v>150</v>
      </c>
    </row>
    <row r="2" spans="1:4" x14ac:dyDescent="0.3">
      <c r="A2" s="150" t="s">
        <v>151</v>
      </c>
    </row>
    <row r="3" spans="1:4" s="10" customFormat="1" ht="15.75" customHeight="1" x14ac:dyDescent="0.3">
      <c r="A3" s="131" t="s">
        <v>154</v>
      </c>
      <c r="B3" s="62"/>
      <c r="C3" s="12"/>
      <c r="D3" s="12"/>
    </row>
    <row r="4" spans="1:4" s="10" customFormat="1" ht="15.75" customHeight="1" x14ac:dyDescent="0.3">
      <c r="A4" s="138" t="s">
        <v>155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39" t="str">
        <f>'Admin Info'!B6</f>
        <v>City of Riverside (Riverside Public Utilities)</v>
      </c>
      <c r="B6" s="65"/>
      <c r="C6" s="12"/>
      <c r="D6" s="12"/>
    </row>
    <row r="7" spans="1:4" x14ac:dyDescent="0.3">
      <c r="B7" s="147" t="s">
        <v>63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98</v>
      </c>
      <c r="B9" s="63" t="s">
        <v>263</v>
      </c>
      <c r="C9" s="12"/>
      <c r="D9" s="12"/>
    </row>
    <row r="10" spans="1:4" x14ac:dyDescent="0.3">
      <c r="A10" s="19" t="s">
        <v>47</v>
      </c>
      <c r="B10" s="63" t="s">
        <v>264</v>
      </c>
      <c r="C10" s="12"/>
      <c r="D10" s="12"/>
    </row>
    <row r="11" spans="1:4" x14ac:dyDescent="0.3">
      <c r="A11" s="19" t="s">
        <v>6</v>
      </c>
      <c r="B11" s="68">
        <v>42277</v>
      </c>
      <c r="C11" s="12"/>
      <c r="D11" s="12"/>
    </row>
    <row r="12" spans="1:4" x14ac:dyDescent="0.3">
      <c r="A12" s="19" t="s">
        <v>7</v>
      </c>
      <c r="B12" s="68">
        <v>51409</v>
      </c>
      <c r="C12" s="12"/>
      <c r="D12" s="12"/>
    </row>
    <row r="13" spans="1:4" ht="31.2" x14ac:dyDescent="0.3">
      <c r="A13" s="148" t="s">
        <v>157</v>
      </c>
      <c r="B13" s="63" t="s">
        <v>333</v>
      </c>
      <c r="C13" s="12"/>
      <c r="D13" s="12"/>
    </row>
    <row r="14" spans="1:4" x14ac:dyDescent="0.3">
      <c r="A14" s="20" t="s">
        <v>15</v>
      </c>
      <c r="B14" s="63" t="s">
        <v>182</v>
      </c>
      <c r="C14" s="12"/>
      <c r="D14" s="12"/>
    </row>
    <row r="15" spans="1:4" x14ac:dyDescent="0.3">
      <c r="A15" s="19" t="s">
        <v>13</v>
      </c>
      <c r="B15" s="63" t="s">
        <v>225</v>
      </c>
      <c r="C15" s="12"/>
      <c r="D15" s="12"/>
    </row>
    <row r="16" spans="1:4" x14ac:dyDescent="0.3">
      <c r="A16" s="105" t="s">
        <v>106</v>
      </c>
      <c r="B16" s="63" t="s">
        <v>183</v>
      </c>
      <c r="C16" s="12"/>
      <c r="D16" s="12"/>
    </row>
    <row r="17" spans="1:4" x14ac:dyDescent="0.3">
      <c r="A17" s="21"/>
      <c r="B17" s="63" t="s">
        <v>300</v>
      </c>
      <c r="C17" s="12"/>
      <c r="D17" s="12"/>
    </row>
    <row r="18" spans="1:4" x14ac:dyDescent="0.3">
      <c r="A18" s="105" t="s">
        <v>105</v>
      </c>
      <c r="B18" s="63" t="s">
        <v>265</v>
      </c>
      <c r="C18" s="12"/>
      <c r="D18" s="12"/>
    </row>
    <row r="19" spans="1:4" ht="15.75" customHeight="1" x14ac:dyDescent="0.3">
      <c r="A19" s="24"/>
      <c r="B19" s="63"/>
      <c r="C19" s="12"/>
      <c r="D19" s="12"/>
    </row>
    <row r="20" spans="1:4" x14ac:dyDescent="0.3">
      <c r="A20" s="67" t="s">
        <v>107</v>
      </c>
      <c r="B20" s="63" t="s">
        <v>186</v>
      </c>
      <c r="C20" s="12"/>
      <c r="D20" s="12"/>
    </row>
    <row r="21" spans="1:4" x14ac:dyDescent="0.3">
      <c r="A21" s="20" t="s">
        <v>41</v>
      </c>
      <c r="B21" s="63" t="s">
        <v>266</v>
      </c>
      <c r="C21" s="12"/>
      <c r="D21" s="12"/>
    </row>
    <row r="22" spans="1:4" x14ac:dyDescent="0.3">
      <c r="A22" s="20" t="s">
        <v>8</v>
      </c>
      <c r="B22" s="63" t="s">
        <v>188</v>
      </c>
      <c r="C22" s="12"/>
      <c r="D22" s="12"/>
    </row>
    <row r="23" spans="1:4" x14ac:dyDescent="0.3">
      <c r="A23" s="67" t="s">
        <v>108</v>
      </c>
      <c r="B23" s="63" t="s">
        <v>267</v>
      </c>
      <c r="C23" s="12"/>
      <c r="D23" s="12"/>
    </row>
    <row r="24" spans="1:4" x14ac:dyDescent="0.3">
      <c r="A24" s="67" t="s">
        <v>158</v>
      </c>
      <c r="B24" s="63" t="s">
        <v>268</v>
      </c>
      <c r="C24" s="12"/>
      <c r="D24" s="12"/>
    </row>
    <row r="25" spans="1:4" x14ac:dyDescent="0.3">
      <c r="A25" s="67" t="s">
        <v>109</v>
      </c>
      <c r="B25" s="63" t="s">
        <v>218</v>
      </c>
      <c r="C25" s="12"/>
      <c r="D25" s="12"/>
    </row>
    <row r="26" spans="1:4" x14ac:dyDescent="0.3">
      <c r="A26" s="20" t="s">
        <v>12</v>
      </c>
      <c r="B26" s="63" t="s">
        <v>197</v>
      </c>
      <c r="C26" s="12"/>
      <c r="D26" s="12"/>
    </row>
    <row r="27" spans="1:4" x14ac:dyDescent="0.3">
      <c r="A27" s="20" t="s">
        <v>9</v>
      </c>
      <c r="B27" s="63" t="s">
        <v>230</v>
      </c>
      <c r="C27" s="12"/>
      <c r="D27" s="12"/>
    </row>
    <row r="28" spans="1:4" x14ac:dyDescent="0.3">
      <c r="A28" s="105" t="s">
        <v>104</v>
      </c>
      <c r="B28" s="63" t="s">
        <v>192</v>
      </c>
      <c r="C28" s="12"/>
      <c r="D28" s="12"/>
    </row>
    <row r="29" spans="1:4" x14ac:dyDescent="0.3">
      <c r="A29" s="20" t="s">
        <v>58</v>
      </c>
      <c r="B29" s="63" t="s">
        <v>193</v>
      </c>
      <c r="C29" s="12"/>
      <c r="D29" s="12"/>
    </row>
    <row r="30" spans="1:4" x14ac:dyDescent="0.3">
      <c r="A30" s="22" t="s">
        <v>14</v>
      </c>
      <c r="B30" s="63" t="s">
        <v>231</v>
      </c>
      <c r="C30" s="12"/>
      <c r="D30" s="12"/>
    </row>
    <row r="31" spans="1:4" x14ac:dyDescent="0.3">
      <c r="A31" s="23" t="s">
        <v>10</v>
      </c>
      <c r="B31" s="63" t="s">
        <v>269</v>
      </c>
      <c r="C31" s="12"/>
      <c r="D31" s="12"/>
    </row>
    <row r="32" spans="1:4" x14ac:dyDescent="0.3">
      <c r="A32" s="20" t="s">
        <v>11</v>
      </c>
      <c r="B32" s="63" t="s">
        <v>346</v>
      </c>
      <c r="C32" s="12"/>
      <c r="D32" s="12"/>
    </row>
    <row r="33" spans="1:4" x14ac:dyDescent="0.3">
      <c r="A33" s="20" t="s">
        <v>16</v>
      </c>
      <c r="B33" s="63"/>
      <c r="C33" s="12"/>
      <c r="D33" s="12"/>
    </row>
    <row r="34" spans="1:4" x14ac:dyDescent="0.3">
      <c r="B34" s="63"/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80"/>
      <c r="C47" s="12"/>
      <c r="D47" s="12"/>
    </row>
    <row r="48" spans="1:4" x14ac:dyDescent="0.3">
      <c r="B48" s="80"/>
      <c r="C48" s="12"/>
      <c r="D48" s="12"/>
    </row>
    <row r="49" spans="2:4" x14ac:dyDescent="0.3">
      <c r="B49" s="80"/>
      <c r="C49" s="12"/>
      <c r="D49" s="12"/>
    </row>
    <row r="50" spans="2:4" x14ac:dyDescent="0.3">
      <c r="B50" s="80"/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selection activeCell="B11" sqref="B11"/>
    </sheetView>
  </sheetViews>
  <sheetFormatPr defaultColWidth="9" defaultRowHeight="15.6" x14ac:dyDescent="0.3"/>
  <cols>
    <col min="1" max="1" width="27.69921875" style="12" customWidth="1"/>
    <col min="2" max="2" width="54.59765625" style="150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50" t="s">
        <v>150</v>
      </c>
    </row>
    <row r="2" spans="1:4" x14ac:dyDescent="0.3">
      <c r="A2" s="150" t="s">
        <v>151</v>
      </c>
    </row>
    <row r="3" spans="1:4" s="10" customFormat="1" ht="15.75" customHeight="1" x14ac:dyDescent="0.3">
      <c r="A3" s="131" t="s">
        <v>154</v>
      </c>
      <c r="B3" s="62"/>
      <c r="C3" s="12"/>
      <c r="D3" s="12"/>
    </row>
    <row r="4" spans="1:4" s="10" customFormat="1" ht="15.75" customHeight="1" x14ac:dyDescent="0.3">
      <c r="A4" s="138" t="s">
        <v>155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39" t="str">
        <f>'Admin Info'!B6</f>
        <v>City of Riverside (Riverside Public Utilities)</v>
      </c>
      <c r="B6" s="65"/>
      <c r="C6" s="12"/>
      <c r="D6" s="12"/>
    </row>
    <row r="7" spans="1:4" x14ac:dyDescent="0.3">
      <c r="B7" s="147" t="s">
        <v>63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98</v>
      </c>
      <c r="B9" s="63" t="s">
        <v>337</v>
      </c>
      <c r="C9" s="12"/>
      <c r="D9" s="12"/>
    </row>
    <row r="10" spans="1:4" x14ac:dyDescent="0.3">
      <c r="A10" s="19" t="s">
        <v>47</v>
      </c>
      <c r="B10" s="63" t="s">
        <v>362</v>
      </c>
      <c r="C10" s="12"/>
      <c r="D10" s="12"/>
    </row>
    <row r="11" spans="1:4" x14ac:dyDescent="0.3">
      <c r="A11" s="19" t="s">
        <v>6</v>
      </c>
      <c r="B11" s="68">
        <v>41970</v>
      </c>
      <c r="C11" s="12"/>
      <c r="D11" s="12"/>
    </row>
    <row r="12" spans="1:4" x14ac:dyDescent="0.3">
      <c r="A12" s="19" t="s">
        <v>7</v>
      </c>
      <c r="B12" s="68">
        <v>49275</v>
      </c>
      <c r="C12" s="12"/>
      <c r="D12" s="12"/>
    </row>
    <row r="13" spans="1:4" ht="31.2" x14ac:dyDescent="0.3">
      <c r="A13" s="148" t="s">
        <v>157</v>
      </c>
      <c r="B13" s="63" t="s">
        <v>338</v>
      </c>
      <c r="C13" s="12"/>
      <c r="D13" s="12"/>
    </row>
    <row r="14" spans="1:4" x14ac:dyDescent="0.3">
      <c r="A14" s="20" t="s">
        <v>15</v>
      </c>
      <c r="B14" s="63" t="s">
        <v>182</v>
      </c>
      <c r="C14" s="12"/>
      <c r="D14" s="12"/>
    </row>
    <row r="15" spans="1:4" x14ac:dyDescent="0.3">
      <c r="A15" s="19" t="s">
        <v>13</v>
      </c>
      <c r="B15" s="63" t="s">
        <v>225</v>
      </c>
      <c r="C15" s="12"/>
      <c r="D15" s="12"/>
    </row>
    <row r="16" spans="1:4" x14ac:dyDescent="0.3">
      <c r="A16" s="105" t="s">
        <v>106</v>
      </c>
      <c r="B16" s="63" t="s">
        <v>339</v>
      </c>
      <c r="C16" s="12"/>
      <c r="D16" s="12"/>
    </row>
    <row r="17" spans="1:4" x14ac:dyDescent="0.3">
      <c r="A17" s="21"/>
      <c r="B17" s="63" t="s">
        <v>344</v>
      </c>
      <c r="C17" s="12"/>
      <c r="D17" s="12"/>
    </row>
    <row r="18" spans="1:4" x14ac:dyDescent="0.3">
      <c r="A18" s="105" t="s">
        <v>105</v>
      </c>
      <c r="B18" s="148" t="s">
        <v>341</v>
      </c>
      <c r="C18" s="12"/>
      <c r="D18" s="12"/>
    </row>
    <row r="19" spans="1:4" ht="15.75" customHeight="1" x14ac:dyDescent="0.3">
      <c r="A19" s="24"/>
      <c r="B19" s="63"/>
      <c r="C19" s="12"/>
      <c r="D19" s="12"/>
    </row>
    <row r="20" spans="1:4" x14ac:dyDescent="0.3">
      <c r="A20" s="67" t="s">
        <v>107</v>
      </c>
      <c r="B20" s="63" t="s">
        <v>186</v>
      </c>
      <c r="C20" s="12"/>
      <c r="D20" s="12"/>
    </row>
    <row r="21" spans="1:4" x14ac:dyDescent="0.3">
      <c r="A21" s="20" t="s">
        <v>41</v>
      </c>
      <c r="B21" s="63" t="s">
        <v>340</v>
      </c>
      <c r="C21" s="12"/>
      <c r="D21" s="12"/>
    </row>
    <row r="22" spans="1:4" x14ac:dyDescent="0.3">
      <c r="A22" s="20" t="s">
        <v>8</v>
      </c>
      <c r="B22" s="63" t="s">
        <v>188</v>
      </c>
      <c r="C22" s="12"/>
      <c r="D22" s="12"/>
    </row>
    <row r="23" spans="1:4" x14ac:dyDescent="0.3">
      <c r="A23" s="67" t="s">
        <v>108</v>
      </c>
      <c r="B23" s="148" t="s">
        <v>361</v>
      </c>
      <c r="C23" s="12"/>
      <c r="D23" s="12"/>
    </row>
    <row r="24" spans="1:4" x14ac:dyDescent="0.3">
      <c r="A24" s="67" t="s">
        <v>158</v>
      </c>
      <c r="B24" s="63">
        <v>15</v>
      </c>
      <c r="C24" s="12"/>
      <c r="D24" s="12"/>
    </row>
    <row r="25" spans="1:4" x14ac:dyDescent="0.3">
      <c r="A25" s="67" t="s">
        <v>109</v>
      </c>
      <c r="B25" s="63" t="s">
        <v>218</v>
      </c>
      <c r="C25" s="12"/>
      <c r="D25" s="12"/>
    </row>
    <row r="26" spans="1:4" x14ac:dyDescent="0.3">
      <c r="A26" s="20" t="s">
        <v>12</v>
      </c>
      <c r="B26" s="148" t="s">
        <v>197</v>
      </c>
      <c r="C26" s="12"/>
      <c r="D26" s="12"/>
    </row>
    <row r="27" spans="1:4" x14ac:dyDescent="0.3">
      <c r="A27" s="20" t="s">
        <v>9</v>
      </c>
      <c r="B27" s="63" t="s">
        <v>230</v>
      </c>
      <c r="C27" s="12"/>
      <c r="D27" s="12"/>
    </row>
    <row r="28" spans="1:4" x14ac:dyDescent="0.3">
      <c r="A28" s="105" t="s">
        <v>104</v>
      </c>
      <c r="B28" s="63" t="s">
        <v>192</v>
      </c>
      <c r="C28" s="12"/>
      <c r="D28" s="12"/>
    </row>
    <row r="29" spans="1:4" x14ac:dyDescent="0.3">
      <c r="A29" s="20" t="s">
        <v>58</v>
      </c>
      <c r="B29" s="63" t="s">
        <v>342</v>
      </c>
      <c r="C29" s="12"/>
      <c r="D29" s="12"/>
    </row>
    <row r="30" spans="1:4" x14ac:dyDescent="0.3">
      <c r="A30" s="22" t="s">
        <v>14</v>
      </c>
      <c r="B30" s="148" t="s">
        <v>231</v>
      </c>
      <c r="C30" s="12"/>
      <c r="D30" s="12"/>
    </row>
    <row r="31" spans="1:4" x14ac:dyDescent="0.3">
      <c r="A31" s="23" t="s">
        <v>10</v>
      </c>
      <c r="B31" s="63" t="s">
        <v>343</v>
      </c>
      <c r="C31" s="12"/>
      <c r="D31" s="12"/>
    </row>
    <row r="32" spans="1:4" x14ac:dyDescent="0.3">
      <c r="A32" s="20" t="s">
        <v>11</v>
      </c>
      <c r="B32" s="63" t="s">
        <v>345</v>
      </c>
      <c r="C32" s="12"/>
      <c r="D32" s="12"/>
    </row>
    <row r="33" spans="1:4" x14ac:dyDescent="0.3">
      <c r="A33" s="20" t="s">
        <v>16</v>
      </c>
      <c r="B33" s="63"/>
      <c r="C33" s="12"/>
      <c r="D33" s="12"/>
    </row>
    <row r="34" spans="1:4" x14ac:dyDescent="0.3">
      <c r="B34" s="63"/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80"/>
      <c r="C47" s="12"/>
      <c r="D47" s="12"/>
    </row>
    <row r="48" spans="1:4" x14ac:dyDescent="0.3">
      <c r="B48" s="80"/>
      <c r="C48" s="12"/>
      <c r="D48" s="12"/>
    </row>
    <row r="49" spans="2:4" x14ac:dyDescent="0.3">
      <c r="B49" s="80"/>
      <c r="C49" s="12"/>
      <c r="D49" s="12"/>
    </row>
    <row r="50" spans="2:4" x14ac:dyDescent="0.3">
      <c r="B50" s="80"/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selection activeCell="B12" sqref="B12"/>
    </sheetView>
  </sheetViews>
  <sheetFormatPr defaultColWidth="9" defaultRowHeight="15.6" x14ac:dyDescent="0.3"/>
  <cols>
    <col min="1" max="1" width="27.69921875" style="12" customWidth="1"/>
    <col min="2" max="2" width="54.59765625" style="150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50" t="s">
        <v>150</v>
      </c>
    </row>
    <row r="2" spans="1:4" x14ac:dyDescent="0.3">
      <c r="A2" s="150" t="s">
        <v>151</v>
      </c>
    </row>
    <row r="3" spans="1:4" s="10" customFormat="1" ht="15.75" customHeight="1" x14ac:dyDescent="0.3">
      <c r="A3" s="131" t="s">
        <v>154</v>
      </c>
      <c r="B3" s="62"/>
      <c r="C3" s="12"/>
      <c r="D3" s="12"/>
    </row>
    <row r="4" spans="1:4" s="10" customFormat="1" ht="15.75" customHeight="1" x14ac:dyDescent="0.3">
      <c r="A4" s="138" t="s">
        <v>155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39" t="str">
        <f>'Admin Info'!B6</f>
        <v>City of Riverside (Riverside Public Utilities)</v>
      </c>
      <c r="B6" s="65"/>
      <c r="C6" s="12"/>
      <c r="D6" s="12"/>
    </row>
    <row r="7" spans="1:4" x14ac:dyDescent="0.3">
      <c r="B7" s="147" t="s">
        <v>63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98</v>
      </c>
      <c r="B9" s="63" t="s">
        <v>349</v>
      </c>
      <c r="C9" s="12"/>
      <c r="D9" s="12"/>
    </row>
    <row r="10" spans="1:4" x14ac:dyDescent="0.3">
      <c r="A10" s="19" t="s">
        <v>47</v>
      </c>
      <c r="B10" s="63" t="s">
        <v>363</v>
      </c>
      <c r="C10" s="12"/>
      <c r="D10" s="12"/>
    </row>
    <row r="11" spans="1:4" x14ac:dyDescent="0.3">
      <c r="A11" s="19" t="s">
        <v>6</v>
      </c>
      <c r="B11" s="68">
        <v>42369</v>
      </c>
      <c r="C11" s="12"/>
      <c r="D11" s="12"/>
    </row>
    <row r="12" spans="1:4" x14ac:dyDescent="0.3">
      <c r="A12" s="19" t="s">
        <v>7</v>
      </c>
      <c r="B12" s="152">
        <v>49674</v>
      </c>
      <c r="C12" s="12"/>
      <c r="D12" s="12"/>
    </row>
    <row r="13" spans="1:4" ht="31.2" x14ac:dyDescent="0.3">
      <c r="A13" s="148" t="s">
        <v>157</v>
      </c>
      <c r="B13" s="63" t="s">
        <v>350</v>
      </c>
      <c r="C13" s="12"/>
      <c r="D13" s="12"/>
    </row>
    <row r="14" spans="1:4" x14ac:dyDescent="0.3">
      <c r="A14" s="20" t="s">
        <v>15</v>
      </c>
      <c r="B14" s="63" t="s">
        <v>352</v>
      </c>
      <c r="C14" s="12"/>
      <c r="D14" s="12"/>
    </row>
    <row r="15" spans="1:4" x14ac:dyDescent="0.3">
      <c r="A15" s="19" t="s">
        <v>13</v>
      </c>
      <c r="B15" s="63" t="s">
        <v>225</v>
      </c>
      <c r="C15" s="12"/>
      <c r="D15" s="12"/>
    </row>
    <row r="16" spans="1:4" x14ac:dyDescent="0.3">
      <c r="A16" s="105" t="s">
        <v>106</v>
      </c>
      <c r="B16" s="63" t="s">
        <v>339</v>
      </c>
      <c r="C16" s="12"/>
      <c r="D16" s="12"/>
    </row>
    <row r="17" spans="1:4" x14ac:dyDescent="0.3">
      <c r="A17" s="21"/>
      <c r="B17" s="63"/>
      <c r="C17" s="12"/>
      <c r="D17" s="12"/>
    </row>
    <row r="18" spans="1:4" x14ac:dyDescent="0.3">
      <c r="A18" s="105" t="s">
        <v>105</v>
      </c>
      <c r="B18" s="148" t="s">
        <v>351</v>
      </c>
      <c r="C18" s="12"/>
      <c r="D18" s="12"/>
    </row>
    <row r="19" spans="1:4" ht="15.75" customHeight="1" x14ac:dyDescent="0.3">
      <c r="A19" s="24"/>
      <c r="B19" s="63"/>
      <c r="C19" s="12"/>
      <c r="D19" s="12"/>
    </row>
    <row r="20" spans="1:4" x14ac:dyDescent="0.3">
      <c r="A20" s="67" t="s">
        <v>107</v>
      </c>
      <c r="B20" s="63" t="s">
        <v>186</v>
      </c>
      <c r="C20" s="12"/>
      <c r="D20" s="12"/>
    </row>
    <row r="21" spans="1:4" x14ac:dyDescent="0.3">
      <c r="A21" s="20" t="s">
        <v>41</v>
      </c>
      <c r="B21" s="63" t="s">
        <v>340</v>
      </c>
      <c r="C21" s="12"/>
      <c r="D21" s="12"/>
    </row>
    <row r="22" spans="1:4" x14ac:dyDescent="0.3">
      <c r="A22" s="20" t="s">
        <v>8</v>
      </c>
      <c r="B22" s="63" t="s">
        <v>188</v>
      </c>
      <c r="C22" s="12"/>
      <c r="D22" s="12"/>
    </row>
    <row r="23" spans="1:4" x14ac:dyDescent="0.3">
      <c r="A23" s="67" t="s">
        <v>108</v>
      </c>
      <c r="B23" s="148" t="s">
        <v>360</v>
      </c>
      <c r="C23" s="12"/>
      <c r="D23" s="12"/>
    </row>
    <row r="24" spans="1:4" x14ac:dyDescent="0.3">
      <c r="A24" s="67" t="s">
        <v>158</v>
      </c>
      <c r="B24" s="63">
        <v>20</v>
      </c>
      <c r="C24" s="12"/>
      <c r="D24" s="12"/>
    </row>
    <row r="25" spans="1:4" x14ac:dyDescent="0.3">
      <c r="A25" s="67" t="s">
        <v>109</v>
      </c>
      <c r="B25" s="63" t="s">
        <v>218</v>
      </c>
      <c r="C25" s="12"/>
      <c r="D25" s="12"/>
    </row>
    <row r="26" spans="1:4" x14ac:dyDescent="0.3">
      <c r="A26" s="20" t="s">
        <v>12</v>
      </c>
      <c r="B26" s="148" t="s">
        <v>197</v>
      </c>
      <c r="C26" s="12"/>
      <c r="D26" s="12"/>
    </row>
    <row r="27" spans="1:4" x14ac:dyDescent="0.3">
      <c r="A27" s="20" t="s">
        <v>9</v>
      </c>
      <c r="B27" s="63" t="s">
        <v>230</v>
      </c>
      <c r="C27" s="12"/>
      <c r="D27" s="12"/>
    </row>
    <row r="28" spans="1:4" x14ac:dyDescent="0.3">
      <c r="A28" s="105" t="s">
        <v>104</v>
      </c>
      <c r="B28" s="63" t="s">
        <v>192</v>
      </c>
      <c r="C28" s="12"/>
      <c r="D28" s="12"/>
    </row>
    <row r="29" spans="1:4" x14ac:dyDescent="0.3">
      <c r="A29" s="20" t="s">
        <v>58</v>
      </c>
      <c r="B29" s="63" t="s">
        <v>342</v>
      </c>
      <c r="C29" s="12"/>
      <c r="D29" s="12"/>
    </row>
    <row r="30" spans="1:4" x14ac:dyDescent="0.3">
      <c r="A30" s="22" t="s">
        <v>14</v>
      </c>
      <c r="B30" s="148" t="s">
        <v>231</v>
      </c>
      <c r="C30" s="12"/>
      <c r="D30" s="12"/>
    </row>
    <row r="31" spans="1:4" x14ac:dyDescent="0.3">
      <c r="A31" s="23" t="s">
        <v>10</v>
      </c>
      <c r="B31" s="63" t="s">
        <v>343</v>
      </c>
      <c r="C31" s="12"/>
      <c r="D31" s="12"/>
    </row>
    <row r="32" spans="1:4" x14ac:dyDescent="0.3">
      <c r="A32" s="20" t="s">
        <v>11</v>
      </c>
      <c r="B32" s="63" t="s">
        <v>345</v>
      </c>
      <c r="C32" s="12"/>
      <c r="D32" s="12"/>
    </row>
    <row r="33" spans="1:4" x14ac:dyDescent="0.3">
      <c r="A33" s="20" t="s">
        <v>16</v>
      </c>
      <c r="B33" s="63"/>
      <c r="C33" s="12"/>
      <c r="D33" s="12"/>
    </row>
    <row r="34" spans="1:4" x14ac:dyDescent="0.3">
      <c r="B34" s="63"/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80"/>
      <c r="C47" s="12"/>
      <c r="D47" s="12"/>
    </row>
    <row r="48" spans="1:4" x14ac:dyDescent="0.3">
      <c r="B48" s="80"/>
      <c r="C48" s="12"/>
      <c r="D48" s="12"/>
    </row>
    <row r="49" spans="2:4" x14ac:dyDescent="0.3">
      <c r="B49" s="80"/>
      <c r="C49" s="12"/>
      <c r="D49" s="12"/>
    </row>
    <row r="50" spans="2:4" x14ac:dyDescent="0.3">
      <c r="B50" s="80"/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selection activeCell="B11" sqref="B11"/>
    </sheetView>
  </sheetViews>
  <sheetFormatPr defaultColWidth="9" defaultRowHeight="15.6" x14ac:dyDescent="0.3"/>
  <cols>
    <col min="1" max="1" width="27.69921875" style="12" customWidth="1"/>
    <col min="2" max="2" width="54.59765625" style="150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50" t="s">
        <v>150</v>
      </c>
    </row>
    <row r="2" spans="1:4" x14ac:dyDescent="0.3">
      <c r="A2" s="150" t="s">
        <v>151</v>
      </c>
    </row>
    <row r="3" spans="1:4" s="10" customFormat="1" ht="15.75" customHeight="1" x14ac:dyDescent="0.3">
      <c r="A3" s="131" t="s">
        <v>154</v>
      </c>
      <c r="B3" s="62"/>
      <c r="C3" s="12"/>
      <c r="D3" s="12"/>
    </row>
    <row r="4" spans="1:4" s="10" customFormat="1" ht="15.75" customHeight="1" x14ac:dyDescent="0.3">
      <c r="A4" s="138" t="s">
        <v>155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39" t="str">
        <f>'Admin Info'!B6</f>
        <v>City of Riverside (Riverside Public Utilities)</v>
      </c>
      <c r="B6" s="65"/>
      <c r="C6" s="12"/>
      <c r="D6" s="12"/>
    </row>
    <row r="7" spans="1:4" x14ac:dyDescent="0.3">
      <c r="B7" s="147" t="s">
        <v>63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98</v>
      </c>
      <c r="B9" s="63" t="s">
        <v>353</v>
      </c>
      <c r="C9" s="12"/>
      <c r="D9" s="12"/>
    </row>
    <row r="10" spans="1:4" x14ac:dyDescent="0.3">
      <c r="A10" s="19" t="s">
        <v>47</v>
      </c>
      <c r="B10" s="63" t="s">
        <v>364</v>
      </c>
      <c r="C10" s="12"/>
      <c r="D10" s="12"/>
    </row>
    <row r="11" spans="1:4" x14ac:dyDescent="0.3">
      <c r="A11" s="19" t="s">
        <v>6</v>
      </c>
      <c r="B11" s="68">
        <v>42552</v>
      </c>
      <c r="C11" s="12"/>
      <c r="D11" s="12"/>
    </row>
    <row r="12" spans="1:4" x14ac:dyDescent="0.3">
      <c r="A12" s="19" t="s">
        <v>7</v>
      </c>
      <c r="B12" s="152">
        <v>51866</v>
      </c>
      <c r="C12" s="12"/>
      <c r="D12" s="12"/>
    </row>
    <row r="13" spans="1:4" ht="31.2" x14ac:dyDescent="0.3">
      <c r="A13" s="148" t="s">
        <v>157</v>
      </c>
      <c r="B13" s="63" t="s">
        <v>354</v>
      </c>
      <c r="C13" s="12"/>
      <c r="D13" s="12"/>
    </row>
    <row r="14" spans="1:4" x14ac:dyDescent="0.3">
      <c r="A14" s="20" t="s">
        <v>15</v>
      </c>
      <c r="B14" s="63" t="s">
        <v>352</v>
      </c>
      <c r="C14" s="12"/>
      <c r="D14" s="12"/>
    </row>
    <row r="15" spans="1:4" x14ac:dyDescent="0.3">
      <c r="A15" s="19" t="s">
        <v>13</v>
      </c>
      <c r="B15" s="63" t="s">
        <v>225</v>
      </c>
      <c r="C15" s="12"/>
      <c r="D15" s="12"/>
    </row>
    <row r="16" spans="1:4" x14ac:dyDescent="0.3">
      <c r="A16" s="105" t="s">
        <v>106</v>
      </c>
      <c r="B16" s="63" t="s">
        <v>339</v>
      </c>
      <c r="C16" s="12"/>
      <c r="D16" s="12"/>
    </row>
    <row r="17" spans="1:4" x14ac:dyDescent="0.3">
      <c r="A17" s="21"/>
      <c r="B17" s="63"/>
      <c r="C17" s="12"/>
      <c r="D17" s="12"/>
    </row>
    <row r="18" spans="1:4" x14ac:dyDescent="0.3">
      <c r="A18" s="105" t="s">
        <v>105</v>
      </c>
      <c r="B18" s="148" t="s">
        <v>355</v>
      </c>
      <c r="C18" s="12"/>
      <c r="D18" s="12"/>
    </row>
    <row r="19" spans="1:4" ht="15.75" customHeight="1" x14ac:dyDescent="0.3">
      <c r="A19" s="24"/>
      <c r="B19" s="63"/>
      <c r="C19" s="12"/>
      <c r="D19" s="12"/>
    </row>
    <row r="20" spans="1:4" x14ac:dyDescent="0.3">
      <c r="A20" s="67" t="s">
        <v>107</v>
      </c>
      <c r="B20" s="63" t="s">
        <v>186</v>
      </c>
      <c r="C20" s="12"/>
      <c r="D20" s="12"/>
    </row>
    <row r="21" spans="1:4" x14ac:dyDescent="0.3">
      <c r="A21" s="20" t="s">
        <v>41</v>
      </c>
      <c r="B21" s="63" t="s">
        <v>340</v>
      </c>
      <c r="C21" s="12"/>
      <c r="D21" s="12"/>
    </row>
    <row r="22" spans="1:4" x14ac:dyDescent="0.3">
      <c r="A22" s="20" t="s">
        <v>8</v>
      </c>
      <c r="B22" s="63" t="s">
        <v>188</v>
      </c>
      <c r="C22" s="12"/>
      <c r="D22" s="12"/>
    </row>
    <row r="23" spans="1:4" x14ac:dyDescent="0.3">
      <c r="A23" s="67" t="s">
        <v>108</v>
      </c>
      <c r="B23" s="148" t="s">
        <v>267</v>
      </c>
      <c r="C23" s="12"/>
      <c r="D23" s="12"/>
    </row>
    <row r="24" spans="1:4" x14ac:dyDescent="0.3">
      <c r="A24" s="67" t="s">
        <v>158</v>
      </c>
      <c r="B24" s="63">
        <v>20</v>
      </c>
      <c r="C24" s="12"/>
      <c r="D24" s="12"/>
    </row>
    <row r="25" spans="1:4" x14ac:dyDescent="0.3">
      <c r="A25" s="67" t="s">
        <v>109</v>
      </c>
      <c r="B25" s="63" t="s">
        <v>218</v>
      </c>
      <c r="C25" s="12"/>
      <c r="D25" s="12"/>
    </row>
    <row r="26" spans="1:4" x14ac:dyDescent="0.3">
      <c r="A26" s="20" t="s">
        <v>12</v>
      </c>
      <c r="B26" s="148" t="s">
        <v>197</v>
      </c>
      <c r="C26" s="12"/>
      <c r="D26" s="12"/>
    </row>
    <row r="27" spans="1:4" x14ac:dyDescent="0.3">
      <c r="A27" s="20" t="s">
        <v>9</v>
      </c>
      <c r="B27" s="63" t="s">
        <v>230</v>
      </c>
      <c r="C27" s="12"/>
      <c r="D27" s="12"/>
    </row>
    <row r="28" spans="1:4" x14ac:dyDescent="0.3">
      <c r="A28" s="105" t="s">
        <v>104</v>
      </c>
      <c r="B28" s="63" t="s">
        <v>192</v>
      </c>
      <c r="C28" s="12"/>
      <c r="D28" s="12"/>
    </row>
    <row r="29" spans="1:4" x14ac:dyDescent="0.3">
      <c r="A29" s="20" t="s">
        <v>58</v>
      </c>
      <c r="B29" s="63" t="s">
        <v>342</v>
      </c>
      <c r="C29" s="12"/>
      <c r="D29" s="12"/>
    </row>
    <row r="30" spans="1:4" x14ac:dyDescent="0.3">
      <c r="A30" s="22" t="s">
        <v>14</v>
      </c>
      <c r="B30" s="148" t="s">
        <v>231</v>
      </c>
      <c r="C30" s="12"/>
      <c r="D30" s="12"/>
    </row>
    <row r="31" spans="1:4" x14ac:dyDescent="0.3">
      <c r="A31" s="23" t="s">
        <v>10</v>
      </c>
      <c r="B31" s="63" t="s">
        <v>343</v>
      </c>
      <c r="C31" s="12"/>
      <c r="D31" s="12"/>
    </row>
    <row r="32" spans="1:4" x14ac:dyDescent="0.3">
      <c r="A32" s="20" t="s">
        <v>11</v>
      </c>
      <c r="B32" s="63" t="s">
        <v>345</v>
      </c>
      <c r="C32" s="12"/>
      <c r="D32" s="12"/>
    </row>
    <row r="33" spans="1:4" x14ac:dyDescent="0.3">
      <c r="A33" s="20" t="s">
        <v>16</v>
      </c>
      <c r="B33" s="63"/>
      <c r="C33" s="12"/>
      <c r="D33" s="12"/>
    </row>
    <row r="34" spans="1:4" x14ac:dyDescent="0.3">
      <c r="B34" s="63"/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80"/>
      <c r="C47" s="12"/>
      <c r="D47" s="12"/>
    </row>
    <row r="48" spans="1:4" x14ac:dyDescent="0.3">
      <c r="B48" s="80"/>
      <c r="C48" s="12"/>
      <c r="D48" s="12"/>
    </row>
    <row r="49" spans="2:4" x14ac:dyDescent="0.3">
      <c r="B49" s="80"/>
      <c r="C49" s="12"/>
      <c r="D49" s="12"/>
    </row>
    <row r="50" spans="2:4" x14ac:dyDescent="0.3">
      <c r="B50" s="80"/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selection activeCell="B11" sqref="B11"/>
    </sheetView>
  </sheetViews>
  <sheetFormatPr defaultColWidth="9" defaultRowHeight="15.6" x14ac:dyDescent="0.3"/>
  <cols>
    <col min="1" max="1" width="27.69921875" style="12" customWidth="1"/>
    <col min="2" max="2" width="54.59765625" style="150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50" t="s">
        <v>150</v>
      </c>
    </row>
    <row r="2" spans="1:4" x14ac:dyDescent="0.3">
      <c r="A2" s="150" t="s">
        <v>151</v>
      </c>
    </row>
    <row r="3" spans="1:4" s="10" customFormat="1" ht="15.75" customHeight="1" x14ac:dyDescent="0.3">
      <c r="A3" s="131" t="s">
        <v>154</v>
      </c>
      <c r="B3" s="62"/>
      <c r="C3" s="12"/>
      <c r="D3" s="12"/>
    </row>
    <row r="4" spans="1:4" s="10" customFormat="1" ht="15.75" customHeight="1" x14ac:dyDescent="0.3">
      <c r="A4" s="138" t="s">
        <v>155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39" t="str">
        <f>'Admin Info'!B6</f>
        <v>City of Riverside (Riverside Public Utilities)</v>
      </c>
      <c r="B6" s="65"/>
      <c r="C6" s="12"/>
      <c r="D6" s="12"/>
    </row>
    <row r="7" spans="1:4" x14ac:dyDescent="0.3">
      <c r="B7" s="147" t="s">
        <v>63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98</v>
      </c>
      <c r="B9" s="63" t="s">
        <v>356</v>
      </c>
      <c r="C9" s="12"/>
      <c r="D9" s="12"/>
    </row>
    <row r="10" spans="1:4" x14ac:dyDescent="0.3">
      <c r="A10" s="19" t="s">
        <v>47</v>
      </c>
      <c r="B10" s="63" t="s">
        <v>365</v>
      </c>
      <c r="C10" s="12"/>
      <c r="D10" s="12"/>
    </row>
    <row r="11" spans="1:4" x14ac:dyDescent="0.3">
      <c r="A11" s="19" t="s">
        <v>6</v>
      </c>
      <c r="B11" s="68">
        <v>42552</v>
      </c>
      <c r="C11" s="12"/>
      <c r="D11" s="12"/>
    </row>
    <row r="12" spans="1:4" x14ac:dyDescent="0.3">
      <c r="A12" s="19" t="s">
        <v>7</v>
      </c>
      <c r="B12" s="152">
        <v>51866</v>
      </c>
      <c r="C12" s="12"/>
      <c r="D12" s="12"/>
    </row>
    <row r="13" spans="1:4" ht="31.2" x14ac:dyDescent="0.3">
      <c r="A13" s="148" t="s">
        <v>157</v>
      </c>
      <c r="B13" s="63" t="s">
        <v>354</v>
      </c>
      <c r="C13" s="12"/>
      <c r="D13" s="12"/>
    </row>
    <row r="14" spans="1:4" x14ac:dyDescent="0.3">
      <c r="A14" s="20" t="s">
        <v>15</v>
      </c>
      <c r="B14" s="63" t="s">
        <v>352</v>
      </c>
      <c r="C14" s="12"/>
      <c r="D14" s="12"/>
    </row>
    <row r="15" spans="1:4" x14ac:dyDescent="0.3">
      <c r="A15" s="19" t="s">
        <v>13</v>
      </c>
      <c r="B15" s="63" t="s">
        <v>225</v>
      </c>
      <c r="C15" s="12"/>
      <c r="D15" s="12"/>
    </row>
    <row r="16" spans="1:4" x14ac:dyDescent="0.3">
      <c r="A16" s="105" t="s">
        <v>106</v>
      </c>
      <c r="B16" s="63" t="s">
        <v>339</v>
      </c>
      <c r="C16" s="12"/>
      <c r="D16" s="12"/>
    </row>
    <row r="17" spans="1:4" x14ac:dyDescent="0.3">
      <c r="A17" s="21"/>
      <c r="B17" s="63"/>
      <c r="C17" s="12"/>
      <c r="D17" s="12"/>
    </row>
    <row r="18" spans="1:4" x14ac:dyDescent="0.3">
      <c r="A18" s="105" t="s">
        <v>105</v>
      </c>
      <c r="B18" s="148" t="s">
        <v>355</v>
      </c>
      <c r="C18" s="12"/>
      <c r="D18" s="12"/>
    </row>
    <row r="19" spans="1:4" ht="15.75" customHeight="1" x14ac:dyDescent="0.3">
      <c r="A19" s="24"/>
      <c r="B19" s="63"/>
      <c r="C19" s="12"/>
      <c r="D19" s="12"/>
    </row>
    <row r="20" spans="1:4" x14ac:dyDescent="0.3">
      <c r="A20" s="67" t="s">
        <v>107</v>
      </c>
      <c r="B20" s="63" t="s">
        <v>186</v>
      </c>
      <c r="C20" s="12"/>
      <c r="D20" s="12"/>
    </row>
    <row r="21" spans="1:4" x14ac:dyDescent="0.3">
      <c r="A21" s="20" t="s">
        <v>41</v>
      </c>
      <c r="B21" s="63" t="s">
        <v>340</v>
      </c>
      <c r="C21" s="12"/>
      <c r="D21" s="12"/>
    </row>
    <row r="22" spans="1:4" x14ac:dyDescent="0.3">
      <c r="A22" s="20" t="s">
        <v>8</v>
      </c>
      <c r="B22" s="63" t="s">
        <v>188</v>
      </c>
      <c r="C22" s="12"/>
      <c r="D22" s="12"/>
    </row>
    <row r="23" spans="1:4" x14ac:dyDescent="0.3">
      <c r="A23" s="67" t="s">
        <v>108</v>
      </c>
      <c r="B23" s="148" t="s">
        <v>267</v>
      </c>
      <c r="C23" s="12"/>
      <c r="D23" s="12"/>
    </row>
    <row r="24" spans="1:4" x14ac:dyDescent="0.3">
      <c r="A24" s="67" t="s">
        <v>158</v>
      </c>
      <c r="B24" s="63">
        <v>20</v>
      </c>
      <c r="C24" s="12"/>
      <c r="D24" s="12"/>
    </row>
    <row r="25" spans="1:4" x14ac:dyDescent="0.3">
      <c r="A25" s="67" t="s">
        <v>109</v>
      </c>
      <c r="B25" s="63" t="s">
        <v>218</v>
      </c>
      <c r="C25" s="12"/>
      <c r="D25" s="12"/>
    </row>
    <row r="26" spans="1:4" x14ac:dyDescent="0.3">
      <c r="A26" s="20" t="s">
        <v>12</v>
      </c>
      <c r="B26" s="148" t="s">
        <v>197</v>
      </c>
      <c r="C26" s="12"/>
      <c r="D26" s="12"/>
    </row>
    <row r="27" spans="1:4" x14ac:dyDescent="0.3">
      <c r="A27" s="20" t="s">
        <v>9</v>
      </c>
      <c r="B27" s="63" t="s">
        <v>230</v>
      </c>
      <c r="C27" s="12"/>
      <c r="D27" s="12"/>
    </row>
    <row r="28" spans="1:4" x14ac:dyDescent="0.3">
      <c r="A28" s="105" t="s">
        <v>104</v>
      </c>
      <c r="B28" s="63" t="s">
        <v>192</v>
      </c>
      <c r="C28" s="12"/>
      <c r="D28" s="12"/>
    </row>
    <row r="29" spans="1:4" x14ac:dyDescent="0.3">
      <c r="A29" s="20" t="s">
        <v>58</v>
      </c>
      <c r="B29" s="63" t="s">
        <v>342</v>
      </c>
      <c r="C29" s="12"/>
      <c r="D29" s="12"/>
    </row>
    <row r="30" spans="1:4" x14ac:dyDescent="0.3">
      <c r="A30" s="22" t="s">
        <v>14</v>
      </c>
      <c r="B30" s="148" t="s">
        <v>231</v>
      </c>
      <c r="C30" s="12"/>
      <c r="D30" s="12"/>
    </row>
    <row r="31" spans="1:4" x14ac:dyDescent="0.3">
      <c r="A31" s="23" t="s">
        <v>10</v>
      </c>
      <c r="B31" s="63" t="s">
        <v>343</v>
      </c>
      <c r="C31" s="12"/>
      <c r="D31" s="12"/>
    </row>
    <row r="32" spans="1:4" x14ac:dyDescent="0.3">
      <c r="A32" s="20" t="s">
        <v>11</v>
      </c>
      <c r="B32" s="63" t="s">
        <v>345</v>
      </c>
      <c r="C32" s="12"/>
      <c r="D32" s="12"/>
    </row>
    <row r="33" spans="1:4" x14ac:dyDescent="0.3">
      <c r="A33" s="20" t="s">
        <v>16</v>
      </c>
      <c r="B33" s="63"/>
      <c r="C33" s="12"/>
      <c r="D33" s="12"/>
    </row>
    <row r="34" spans="1:4" x14ac:dyDescent="0.3">
      <c r="B34" s="63"/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80"/>
      <c r="C47" s="12"/>
      <c r="D47" s="12"/>
    </row>
    <row r="48" spans="1:4" x14ac:dyDescent="0.3">
      <c r="B48" s="80"/>
      <c r="C48" s="12"/>
      <c r="D48" s="12"/>
    </row>
    <row r="49" spans="2:4" x14ac:dyDescent="0.3">
      <c r="B49" s="80"/>
      <c r="C49" s="12"/>
      <c r="D49" s="12"/>
    </row>
    <row r="50" spans="2:4" x14ac:dyDescent="0.3">
      <c r="B50" s="80"/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W83"/>
  <sheetViews>
    <sheetView zoomScale="90" zoomScaleNormal="90" workbookViewId="0">
      <selection activeCell="B1" sqref="B1"/>
    </sheetView>
  </sheetViews>
  <sheetFormatPr defaultColWidth="9" defaultRowHeight="15.6" x14ac:dyDescent="0.3"/>
  <cols>
    <col min="1" max="1" width="3.8984375" style="1" customWidth="1"/>
    <col min="2" max="2" width="65.09765625" style="66" bestFit="1" customWidth="1"/>
    <col min="3" max="3" width="9.69921875" style="1" bestFit="1" customWidth="1"/>
    <col min="4" max="5" width="9.69921875" style="1" customWidth="1"/>
    <col min="6" max="6" width="9.69921875" style="18" customWidth="1"/>
    <col min="7" max="14" width="9.69921875" style="8" customWidth="1"/>
    <col min="15" max="15" width="7.59765625" style="8" customWidth="1"/>
    <col min="16" max="131" width="7.09765625" style="2" customWidth="1"/>
    <col min="132" max="16384" width="9" style="2"/>
  </cols>
  <sheetData>
    <row r="1" spans="1:23" s="3" customFormat="1" x14ac:dyDescent="0.3">
      <c r="A1" s="34"/>
      <c r="B1" s="87" t="s">
        <v>150</v>
      </c>
      <c r="C1" s="25"/>
      <c r="D1" s="25"/>
      <c r="E1" s="101"/>
      <c r="F1" s="101"/>
      <c r="G1" s="5"/>
      <c r="H1" s="5"/>
      <c r="I1" s="5"/>
      <c r="J1" s="5"/>
      <c r="K1" s="5"/>
      <c r="L1" s="5"/>
      <c r="M1" s="5"/>
      <c r="N1" s="5"/>
    </row>
    <row r="2" spans="1:23" s="3" customFormat="1" x14ac:dyDescent="0.3">
      <c r="A2" s="34"/>
      <c r="B2" s="87" t="s">
        <v>151</v>
      </c>
      <c r="C2" s="25"/>
      <c r="D2" s="25"/>
      <c r="E2" s="101"/>
      <c r="F2" s="101"/>
      <c r="G2" s="5"/>
      <c r="H2" s="5"/>
      <c r="I2" s="5"/>
      <c r="J2" s="5"/>
      <c r="K2" s="5"/>
      <c r="L2" s="5"/>
      <c r="M2" s="5"/>
      <c r="N2" s="5"/>
    </row>
    <row r="3" spans="1:23" s="4" customFormat="1" x14ac:dyDescent="0.3">
      <c r="A3" s="41"/>
      <c r="B3" s="131" t="s">
        <v>154</v>
      </c>
      <c r="C3" s="34"/>
      <c r="D3" s="34"/>
      <c r="E3" s="34"/>
      <c r="F3" s="34"/>
    </row>
    <row r="4" spans="1:23" s="4" customFormat="1" x14ac:dyDescent="0.3">
      <c r="A4" s="41"/>
      <c r="B4" s="129" t="s">
        <v>152</v>
      </c>
      <c r="C4" s="34"/>
      <c r="D4" s="34"/>
      <c r="E4" s="34"/>
      <c r="F4" s="34"/>
    </row>
    <row r="5" spans="1:23" s="4" customFormat="1" x14ac:dyDescent="0.3">
      <c r="A5" s="41"/>
      <c r="B5" s="129"/>
      <c r="C5" s="34"/>
      <c r="D5" s="34"/>
      <c r="E5" s="34"/>
      <c r="F5" s="34"/>
    </row>
    <row r="6" spans="1:23" s="4" customFormat="1" ht="15.75" customHeight="1" x14ac:dyDescent="0.3">
      <c r="B6" s="87" t="str">
        <f>'Admin Info'!B6</f>
        <v>City of Riverside (Riverside Public Utilities)</v>
      </c>
      <c r="E6" s="74"/>
      <c r="F6" s="74"/>
      <c r="G6" s="74"/>
      <c r="I6" s="40"/>
      <c r="J6" s="9"/>
      <c r="K6" s="9"/>
      <c r="L6" s="9"/>
      <c r="M6" s="9"/>
      <c r="N6" s="9"/>
      <c r="O6" s="9"/>
    </row>
    <row r="7" spans="1:23" s="4" customFormat="1" x14ac:dyDescent="0.3">
      <c r="B7" s="88"/>
      <c r="E7" s="124"/>
      <c r="F7" s="86" t="s">
        <v>156</v>
      </c>
      <c r="G7" s="86"/>
      <c r="H7" s="86"/>
      <c r="I7" s="142"/>
      <c r="J7" s="143" t="s">
        <v>78</v>
      </c>
      <c r="K7" s="84"/>
      <c r="L7" s="84"/>
      <c r="M7" s="84"/>
      <c r="N7" s="84"/>
      <c r="O7" s="9"/>
    </row>
    <row r="8" spans="1:23" s="4" customFormat="1" x14ac:dyDescent="0.3">
      <c r="B8" s="88"/>
      <c r="E8" s="140"/>
      <c r="F8" s="141" t="s">
        <v>49</v>
      </c>
      <c r="G8" s="85"/>
      <c r="H8" s="35"/>
      <c r="I8" s="35"/>
      <c r="J8" s="144" t="s">
        <v>136</v>
      </c>
      <c r="K8" s="40"/>
      <c r="L8" s="40"/>
      <c r="M8" s="40"/>
      <c r="N8" s="40"/>
      <c r="O8" s="9"/>
    </row>
    <row r="9" spans="1:23" s="15" customFormat="1" x14ac:dyDescent="0.3">
      <c r="A9" s="59" t="s">
        <v>4</v>
      </c>
      <c r="B9" s="89" t="s">
        <v>159</v>
      </c>
      <c r="C9" s="60" t="s">
        <v>39</v>
      </c>
      <c r="D9" s="60" t="s">
        <v>17</v>
      </c>
      <c r="E9" s="60" t="s">
        <v>18</v>
      </c>
      <c r="F9" s="60" t="s">
        <v>19</v>
      </c>
      <c r="G9" s="60" t="s">
        <v>20</v>
      </c>
      <c r="H9" s="60" t="s">
        <v>21</v>
      </c>
      <c r="I9" s="60" t="s">
        <v>61</v>
      </c>
      <c r="J9" s="60" t="s">
        <v>62</v>
      </c>
      <c r="K9" s="60" t="s">
        <v>138</v>
      </c>
      <c r="L9" s="60" t="s">
        <v>139</v>
      </c>
      <c r="M9" s="60" t="s">
        <v>143</v>
      </c>
      <c r="N9" s="60" t="s">
        <v>144</v>
      </c>
    </row>
    <row r="10" spans="1:23" s="6" customFormat="1" x14ac:dyDescent="0.3">
      <c r="A10" s="30"/>
      <c r="B10" s="90" t="s">
        <v>162</v>
      </c>
      <c r="C10" s="81" t="s">
        <v>74</v>
      </c>
      <c r="D10" s="31"/>
      <c r="E10" s="126" t="s">
        <v>147</v>
      </c>
      <c r="F10" s="48"/>
      <c r="G10" s="29"/>
      <c r="H10" s="29"/>
      <c r="I10" s="29"/>
      <c r="J10" s="29"/>
      <c r="K10" s="29"/>
      <c r="L10" s="29"/>
      <c r="M10" s="29"/>
      <c r="N10" s="29"/>
      <c r="O10" s="14"/>
      <c r="P10" s="14"/>
      <c r="Q10" s="14"/>
      <c r="R10" s="14"/>
      <c r="S10" s="14"/>
      <c r="T10" s="15"/>
      <c r="U10" s="15"/>
      <c r="V10" s="15"/>
      <c r="W10" s="15"/>
    </row>
    <row r="11" spans="1:23" x14ac:dyDescent="0.3">
      <c r="A11" s="7">
        <v>1</v>
      </c>
      <c r="B11" s="91" t="s">
        <v>53</v>
      </c>
      <c r="C11" s="109">
        <v>573</v>
      </c>
      <c r="D11" s="109">
        <v>577</v>
      </c>
      <c r="E11" s="110">
        <v>577.45899999999995</v>
      </c>
      <c r="F11" s="110">
        <v>580.84100000000001</v>
      </c>
      <c r="G11" s="110">
        <v>584.61599999999999</v>
      </c>
      <c r="H11" s="110">
        <v>588.57100000000003</v>
      </c>
      <c r="I11" s="110">
        <v>592.64300000000003</v>
      </c>
      <c r="J11" s="110">
        <v>596.83399999999995</v>
      </c>
      <c r="K11" s="110">
        <v>601.14800000000002</v>
      </c>
      <c r="L11" s="110">
        <v>605.58799999999997</v>
      </c>
      <c r="M11" s="110">
        <v>610.15899999999999</v>
      </c>
      <c r="N11" s="110">
        <v>614.86400000000003</v>
      </c>
      <c r="O11" s="2"/>
    </row>
    <row r="12" spans="1:23" x14ac:dyDescent="0.3">
      <c r="A12" s="7">
        <v>3</v>
      </c>
      <c r="B12" s="91" t="s">
        <v>146</v>
      </c>
      <c r="C12" s="108"/>
      <c r="D12" s="108"/>
      <c r="E12" s="108"/>
      <c r="F12" s="111"/>
      <c r="G12" s="111"/>
      <c r="H12" s="111"/>
      <c r="I12" s="111"/>
      <c r="J12" s="111"/>
      <c r="K12" s="111"/>
      <c r="L12" s="111"/>
      <c r="M12" s="111"/>
      <c r="N12" s="111"/>
      <c r="O12" s="2"/>
    </row>
    <row r="13" spans="1:23" x14ac:dyDescent="0.3">
      <c r="A13" s="7">
        <v>4</v>
      </c>
      <c r="B13" s="91" t="s">
        <v>233</v>
      </c>
      <c r="C13" s="111">
        <v>-14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2"/>
    </row>
    <row r="14" spans="1:23" x14ac:dyDescent="0.3">
      <c r="A14" s="7">
        <v>5</v>
      </c>
      <c r="B14" s="92" t="s">
        <v>54</v>
      </c>
      <c r="C14" s="112">
        <f>C11+C12+C13</f>
        <v>559</v>
      </c>
      <c r="D14" s="112">
        <f t="shared" ref="D14:N14" si="0">D11+D12+D13</f>
        <v>577</v>
      </c>
      <c r="E14" s="112">
        <f t="shared" si="0"/>
        <v>577.45899999999995</v>
      </c>
      <c r="F14" s="112">
        <f t="shared" si="0"/>
        <v>580.84100000000001</v>
      </c>
      <c r="G14" s="112">
        <f t="shared" si="0"/>
        <v>584.61599999999999</v>
      </c>
      <c r="H14" s="112">
        <f t="shared" si="0"/>
        <v>588.57100000000003</v>
      </c>
      <c r="I14" s="112">
        <f t="shared" si="0"/>
        <v>592.64300000000003</v>
      </c>
      <c r="J14" s="112">
        <f t="shared" si="0"/>
        <v>596.83399999999995</v>
      </c>
      <c r="K14" s="112">
        <f t="shared" si="0"/>
        <v>601.14800000000002</v>
      </c>
      <c r="L14" s="112">
        <f t="shared" si="0"/>
        <v>605.58799999999997</v>
      </c>
      <c r="M14" s="112">
        <f t="shared" si="0"/>
        <v>610.15899999999999</v>
      </c>
      <c r="N14" s="112">
        <f t="shared" si="0"/>
        <v>614.86400000000003</v>
      </c>
      <c r="O14" s="2"/>
    </row>
    <row r="15" spans="1:23" x14ac:dyDescent="0.3">
      <c r="A15" s="7">
        <v>6</v>
      </c>
      <c r="B15" s="91" t="s">
        <v>315</v>
      </c>
      <c r="C15" s="111">
        <v>-6</v>
      </c>
      <c r="D15" s="111">
        <v>-6</v>
      </c>
      <c r="E15" s="111">
        <v>-6</v>
      </c>
      <c r="F15" s="111">
        <v>-6</v>
      </c>
      <c r="G15" s="111">
        <v>-6</v>
      </c>
      <c r="H15" s="111">
        <v>-6</v>
      </c>
      <c r="I15" s="111">
        <v>-6</v>
      </c>
      <c r="J15" s="111">
        <v>-6</v>
      </c>
      <c r="K15" s="111">
        <v>-6</v>
      </c>
      <c r="L15" s="111">
        <v>-6</v>
      </c>
      <c r="M15" s="111">
        <v>-6</v>
      </c>
      <c r="N15" s="111">
        <v>-6</v>
      </c>
      <c r="O15" s="2"/>
    </row>
    <row r="16" spans="1:23" x14ac:dyDescent="0.3">
      <c r="A16" s="7">
        <v>7</v>
      </c>
      <c r="B16" s="92" t="s">
        <v>43</v>
      </c>
      <c r="C16" s="112">
        <f>C14+C15</f>
        <v>553</v>
      </c>
      <c r="D16" s="112">
        <f t="shared" ref="D16" si="1">D14+D15</f>
        <v>571</v>
      </c>
      <c r="E16" s="112">
        <f>E14+E15</f>
        <v>571.45899999999995</v>
      </c>
      <c r="F16" s="112">
        <f>F14+F15</f>
        <v>574.84100000000001</v>
      </c>
      <c r="G16" s="112">
        <f t="shared" ref="G16:N16" si="2">G14+G15</f>
        <v>578.61599999999999</v>
      </c>
      <c r="H16" s="112">
        <f t="shared" si="2"/>
        <v>582.57100000000003</v>
      </c>
      <c r="I16" s="112">
        <f t="shared" si="2"/>
        <v>586.64300000000003</v>
      </c>
      <c r="J16" s="112">
        <f t="shared" si="2"/>
        <v>590.83399999999995</v>
      </c>
      <c r="K16" s="112">
        <f t="shared" si="2"/>
        <v>595.14800000000002</v>
      </c>
      <c r="L16" s="112">
        <f t="shared" si="2"/>
        <v>599.58799999999997</v>
      </c>
      <c r="M16" s="112">
        <f t="shared" si="2"/>
        <v>604.15899999999999</v>
      </c>
      <c r="N16" s="112">
        <f t="shared" si="2"/>
        <v>608.86400000000003</v>
      </c>
      <c r="O16" s="2"/>
    </row>
    <row r="17" spans="1:15" x14ac:dyDescent="0.3">
      <c r="A17" s="7">
        <v>8</v>
      </c>
      <c r="B17" s="91" t="s">
        <v>65</v>
      </c>
      <c r="C17" s="110">
        <f t="shared" ref="C17:D17" si="3">C16*0.15</f>
        <v>82.95</v>
      </c>
      <c r="D17" s="110">
        <f t="shared" si="3"/>
        <v>85.649999999999991</v>
      </c>
      <c r="E17" s="110">
        <f>E16*0.15</f>
        <v>85.718849999999989</v>
      </c>
      <c r="F17" s="110">
        <f t="shared" ref="F17:N17" si="4">F16*0.15</f>
        <v>86.226150000000004</v>
      </c>
      <c r="G17" s="110">
        <f t="shared" si="4"/>
        <v>86.792400000000001</v>
      </c>
      <c r="H17" s="110">
        <f t="shared" si="4"/>
        <v>87.385649999999998</v>
      </c>
      <c r="I17" s="110">
        <f t="shared" si="4"/>
        <v>87.996449999999996</v>
      </c>
      <c r="J17" s="110">
        <f t="shared" si="4"/>
        <v>88.625099999999989</v>
      </c>
      <c r="K17" s="110">
        <f t="shared" si="4"/>
        <v>89.272199999999998</v>
      </c>
      <c r="L17" s="110">
        <f t="shared" si="4"/>
        <v>89.938199999999995</v>
      </c>
      <c r="M17" s="110">
        <f t="shared" si="4"/>
        <v>90.62384999999999</v>
      </c>
      <c r="N17" s="110">
        <f t="shared" si="4"/>
        <v>91.329599999999999</v>
      </c>
      <c r="O17" s="2"/>
    </row>
    <row r="18" spans="1:15" x14ac:dyDescent="0.3">
      <c r="A18" s="27">
        <v>9</v>
      </c>
      <c r="B18" s="91" t="s">
        <v>66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2"/>
    </row>
    <row r="19" spans="1:15" x14ac:dyDescent="0.3">
      <c r="A19" s="7">
        <v>10</v>
      </c>
      <c r="B19" s="91" t="s">
        <v>2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2"/>
    </row>
    <row r="20" spans="1:15" x14ac:dyDescent="0.3">
      <c r="A20" s="7">
        <v>11</v>
      </c>
      <c r="B20" s="92" t="s">
        <v>55</v>
      </c>
      <c r="C20" s="112">
        <f t="shared" ref="C20:N20" si="5">C16+C17+C18+C19</f>
        <v>635.95000000000005</v>
      </c>
      <c r="D20" s="112">
        <f t="shared" si="5"/>
        <v>656.65</v>
      </c>
      <c r="E20" s="112">
        <f t="shared" si="5"/>
        <v>657.17784999999992</v>
      </c>
      <c r="F20" s="112">
        <f t="shared" si="5"/>
        <v>661.06714999999997</v>
      </c>
      <c r="G20" s="112">
        <f t="shared" si="5"/>
        <v>665.40840000000003</v>
      </c>
      <c r="H20" s="112">
        <f t="shared" si="5"/>
        <v>669.95665000000008</v>
      </c>
      <c r="I20" s="112">
        <f t="shared" si="5"/>
        <v>674.63945000000001</v>
      </c>
      <c r="J20" s="112">
        <f t="shared" si="5"/>
        <v>679.45909999999992</v>
      </c>
      <c r="K20" s="112">
        <f t="shared" si="5"/>
        <v>684.42020000000002</v>
      </c>
      <c r="L20" s="112">
        <f t="shared" si="5"/>
        <v>689.52620000000002</v>
      </c>
      <c r="M20" s="112">
        <f t="shared" si="5"/>
        <v>694.78284999999994</v>
      </c>
      <c r="N20" s="112">
        <f t="shared" si="5"/>
        <v>700.19360000000006</v>
      </c>
      <c r="O20" s="2"/>
    </row>
    <row r="21" spans="1:15" ht="15" customHeight="1" x14ac:dyDescent="0.3">
      <c r="A21" s="33"/>
      <c r="B21" s="93"/>
      <c r="C21" s="113"/>
      <c r="D21" s="113"/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2"/>
    </row>
    <row r="22" spans="1:15" x14ac:dyDescent="0.3">
      <c r="A22" s="32"/>
      <c r="B22" s="92" t="s">
        <v>71</v>
      </c>
      <c r="C22" s="116"/>
      <c r="D22" s="116"/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2"/>
    </row>
    <row r="23" spans="1:15" x14ac:dyDescent="0.3">
      <c r="A23" s="50" t="s">
        <v>126</v>
      </c>
      <c r="B23" s="92" t="s">
        <v>73</v>
      </c>
      <c r="C23" s="112">
        <f>SUM(C24:C27)</f>
        <v>395</v>
      </c>
      <c r="D23" s="112">
        <f t="shared" ref="D23:N23" si="6">SUM(D24:D27)</f>
        <v>395</v>
      </c>
      <c r="E23" s="112">
        <f t="shared" si="6"/>
        <v>395</v>
      </c>
      <c r="F23" s="112">
        <f t="shared" si="6"/>
        <v>395</v>
      </c>
      <c r="G23" s="112">
        <f t="shared" si="6"/>
        <v>395</v>
      </c>
      <c r="H23" s="112">
        <f t="shared" si="6"/>
        <v>395</v>
      </c>
      <c r="I23" s="112">
        <f t="shared" si="6"/>
        <v>395</v>
      </c>
      <c r="J23" s="112">
        <f t="shared" si="6"/>
        <v>395</v>
      </c>
      <c r="K23" s="112">
        <f t="shared" si="6"/>
        <v>395</v>
      </c>
      <c r="L23" s="112">
        <f t="shared" si="6"/>
        <v>395</v>
      </c>
      <c r="M23" s="112">
        <f t="shared" si="6"/>
        <v>395</v>
      </c>
      <c r="N23" s="112">
        <f t="shared" si="6"/>
        <v>395</v>
      </c>
      <c r="O23" s="2"/>
    </row>
    <row r="24" spans="1:15" x14ac:dyDescent="0.3">
      <c r="A24" s="50" t="s">
        <v>127</v>
      </c>
      <c r="B24" s="91" t="s">
        <v>165</v>
      </c>
      <c r="C24" s="110">
        <v>137</v>
      </c>
      <c r="D24" s="110">
        <v>137</v>
      </c>
      <c r="E24" s="110">
        <v>137</v>
      </c>
      <c r="F24" s="110">
        <v>137</v>
      </c>
      <c r="G24" s="110">
        <v>137</v>
      </c>
      <c r="H24" s="110">
        <v>137</v>
      </c>
      <c r="I24" s="110">
        <v>137</v>
      </c>
      <c r="J24" s="110">
        <v>137</v>
      </c>
      <c r="K24" s="110">
        <v>137</v>
      </c>
      <c r="L24" s="110">
        <v>137</v>
      </c>
      <c r="M24" s="110">
        <v>137</v>
      </c>
      <c r="N24" s="110">
        <v>137</v>
      </c>
      <c r="O24" s="2"/>
    </row>
    <row r="25" spans="1:15" x14ac:dyDescent="0.3">
      <c r="A25" s="50" t="s">
        <v>128</v>
      </c>
      <c r="B25" s="91" t="s">
        <v>166</v>
      </c>
      <c r="C25" s="110">
        <v>194</v>
      </c>
      <c r="D25" s="110">
        <v>194</v>
      </c>
      <c r="E25" s="110">
        <v>194</v>
      </c>
      <c r="F25" s="110">
        <v>194</v>
      </c>
      <c r="G25" s="110">
        <v>194</v>
      </c>
      <c r="H25" s="110">
        <v>194</v>
      </c>
      <c r="I25" s="110">
        <v>194</v>
      </c>
      <c r="J25" s="110">
        <v>194</v>
      </c>
      <c r="K25" s="110">
        <v>194</v>
      </c>
      <c r="L25" s="110">
        <v>194</v>
      </c>
      <c r="M25" s="110">
        <v>194</v>
      </c>
      <c r="N25" s="110">
        <v>194</v>
      </c>
      <c r="O25" s="2"/>
    </row>
    <row r="26" spans="1:15" x14ac:dyDescent="0.3">
      <c r="A26" s="50" t="s">
        <v>129</v>
      </c>
      <c r="B26" s="91" t="s">
        <v>167</v>
      </c>
      <c r="C26" s="110">
        <v>36</v>
      </c>
      <c r="D26" s="110">
        <v>36</v>
      </c>
      <c r="E26" s="110">
        <v>36</v>
      </c>
      <c r="F26" s="110">
        <v>36</v>
      </c>
      <c r="G26" s="110">
        <v>36</v>
      </c>
      <c r="H26" s="110">
        <v>36</v>
      </c>
      <c r="I26" s="110">
        <v>36</v>
      </c>
      <c r="J26" s="110">
        <v>36</v>
      </c>
      <c r="K26" s="110">
        <v>36</v>
      </c>
      <c r="L26" s="110">
        <v>36</v>
      </c>
      <c r="M26" s="110">
        <v>36</v>
      </c>
      <c r="N26" s="110">
        <v>36</v>
      </c>
      <c r="O26" s="2"/>
    </row>
    <row r="27" spans="1:15" x14ac:dyDescent="0.3">
      <c r="A27" s="50" t="s">
        <v>164</v>
      </c>
      <c r="B27" s="91" t="s">
        <v>168</v>
      </c>
      <c r="C27" s="110">
        <v>28</v>
      </c>
      <c r="D27" s="110">
        <v>28</v>
      </c>
      <c r="E27" s="110">
        <v>28</v>
      </c>
      <c r="F27" s="110">
        <v>28</v>
      </c>
      <c r="G27" s="110">
        <v>28</v>
      </c>
      <c r="H27" s="110">
        <v>28</v>
      </c>
      <c r="I27" s="110">
        <v>28</v>
      </c>
      <c r="J27" s="110">
        <v>28</v>
      </c>
      <c r="K27" s="110">
        <v>28</v>
      </c>
      <c r="L27" s="110">
        <v>28</v>
      </c>
      <c r="M27" s="110">
        <v>28</v>
      </c>
      <c r="N27" s="110">
        <v>28</v>
      </c>
      <c r="O27" s="2"/>
    </row>
    <row r="28" spans="1:15" x14ac:dyDescent="0.3">
      <c r="A28" s="50" t="s">
        <v>130</v>
      </c>
      <c r="B28" s="92" t="s">
        <v>26</v>
      </c>
      <c r="C28" s="112">
        <f t="shared" ref="C28:N28" si="7">SUM(C29:C30)</f>
        <v>26</v>
      </c>
      <c r="D28" s="112">
        <f t="shared" si="7"/>
        <v>40</v>
      </c>
      <c r="E28" s="112">
        <f t="shared" si="7"/>
        <v>12</v>
      </c>
      <c r="F28" s="112">
        <f t="shared" si="7"/>
        <v>12</v>
      </c>
      <c r="G28" s="112">
        <f t="shared" si="7"/>
        <v>12</v>
      </c>
      <c r="H28" s="112">
        <f t="shared" si="7"/>
        <v>12</v>
      </c>
      <c r="I28" s="112">
        <f t="shared" si="7"/>
        <v>12</v>
      </c>
      <c r="J28" s="112">
        <f t="shared" si="7"/>
        <v>12</v>
      </c>
      <c r="K28" s="112">
        <f t="shared" si="7"/>
        <v>12</v>
      </c>
      <c r="L28" s="112">
        <f t="shared" si="7"/>
        <v>12</v>
      </c>
      <c r="M28" s="112">
        <f t="shared" si="7"/>
        <v>12</v>
      </c>
      <c r="N28" s="112">
        <f t="shared" si="7"/>
        <v>12</v>
      </c>
      <c r="O28" s="2"/>
    </row>
    <row r="29" spans="1:15" x14ac:dyDescent="0.3">
      <c r="A29" s="50" t="s">
        <v>131</v>
      </c>
      <c r="B29" s="91" t="s">
        <v>178</v>
      </c>
      <c r="C29" s="110">
        <v>14</v>
      </c>
      <c r="D29" s="110">
        <v>28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2"/>
    </row>
    <row r="30" spans="1:15" x14ac:dyDescent="0.3">
      <c r="A30" s="50" t="s">
        <v>132</v>
      </c>
      <c r="B30" s="91" t="s">
        <v>179</v>
      </c>
      <c r="C30" s="110">
        <v>12</v>
      </c>
      <c r="D30" s="110">
        <v>12</v>
      </c>
      <c r="E30" s="110">
        <v>12</v>
      </c>
      <c r="F30" s="110">
        <v>12</v>
      </c>
      <c r="G30" s="110">
        <v>12</v>
      </c>
      <c r="H30" s="110">
        <v>12</v>
      </c>
      <c r="I30" s="110">
        <v>12</v>
      </c>
      <c r="J30" s="110">
        <v>12</v>
      </c>
      <c r="K30" s="110">
        <v>12</v>
      </c>
      <c r="L30" s="110">
        <v>12</v>
      </c>
      <c r="M30" s="110">
        <v>12</v>
      </c>
      <c r="N30" s="110">
        <v>12</v>
      </c>
      <c r="O30" s="2"/>
    </row>
    <row r="31" spans="1:15" x14ac:dyDescent="0.3">
      <c r="A31" s="50" t="s">
        <v>22</v>
      </c>
      <c r="B31" s="92" t="s">
        <v>77</v>
      </c>
      <c r="C31" s="112">
        <f t="shared" ref="C31:N31" si="8">SUM(C32:C33)</f>
        <v>28</v>
      </c>
      <c r="D31" s="112">
        <f t="shared" si="8"/>
        <v>28</v>
      </c>
      <c r="E31" s="112">
        <f t="shared" si="8"/>
        <v>25</v>
      </c>
      <c r="F31" s="112">
        <f t="shared" si="8"/>
        <v>25</v>
      </c>
      <c r="G31" s="112">
        <f t="shared" si="8"/>
        <v>25</v>
      </c>
      <c r="H31" s="112">
        <f t="shared" si="8"/>
        <v>24</v>
      </c>
      <c r="I31" s="112">
        <f t="shared" si="8"/>
        <v>24</v>
      </c>
      <c r="J31" s="112">
        <f t="shared" si="8"/>
        <v>24</v>
      </c>
      <c r="K31" s="112">
        <f t="shared" si="8"/>
        <v>24</v>
      </c>
      <c r="L31" s="112">
        <f t="shared" si="8"/>
        <v>24</v>
      </c>
      <c r="M31" s="112">
        <f t="shared" si="8"/>
        <v>24</v>
      </c>
      <c r="N31" s="112">
        <f t="shared" si="8"/>
        <v>24</v>
      </c>
      <c r="O31" s="2"/>
    </row>
    <row r="32" spans="1:15" x14ac:dyDescent="0.3">
      <c r="A32" s="50" t="s">
        <v>23</v>
      </c>
      <c r="B32" s="91" t="s">
        <v>232</v>
      </c>
      <c r="C32" s="110">
        <v>28</v>
      </c>
      <c r="D32" s="110">
        <v>28</v>
      </c>
      <c r="E32" s="110">
        <v>25</v>
      </c>
      <c r="F32" s="110">
        <v>25</v>
      </c>
      <c r="G32" s="110">
        <v>25</v>
      </c>
      <c r="H32" s="110">
        <v>24</v>
      </c>
      <c r="I32" s="110">
        <v>24</v>
      </c>
      <c r="J32" s="110">
        <v>24</v>
      </c>
      <c r="K32" s="110">
        <v>24</v>
      </c>
      <c r="L32" s="110">
        <v>24</v>
      </c>
      <c r="M32" s="110">
        <v>24</v>
      </c>
      <c r="N32" s="110">
        <v>24</v>
      </c>
      <c r="O32" s="2"/>
    </row>
    <row r="33" spans="1:15" x14ac:dyDescent="0.3">
      <c r="A33" s="50" t="s">
        <v>24</v>
      </c>
      <c r="B33" s="91" t="s">
        <v>67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2"/>
    </row>
    <row r="34" spans="1:15" x14ac:dyDescent="0.3">
      <c r="A34" s="50" t="s">
        <v>27</v>
      </c>
      <c r="B34" s="92" t="s">
        <v>70</v>
      </c>
      <c r="C34" s="112">
        <f t="shared" ref="C34:N34" si="9">SUM(C35:C35)</f>
        <v>0</v>
      </c>
      <c r="D34" s="112">
        <f t="shared" si="9"/>
        <v>0</v>
      </c>
      <c r="E34" s="112">
        <f t="shared" si="9"/>
        <v>0</v>
      </c>
      <c r="F34" s="112">
        <f t="shared" si="9"/>
        <v>5</v>
      </c>
      <c r="G34" s="112">
        <f t="shared" si="9"/>
        <v>5</v>
      </c>
      <c r="H34" s="112">
        <f t="shared" si="9"/>
        <v>5</v>
      </c>
      <c r="I34" s="112">
        <f t="shared" si="9"/>
        <v>5</v>
      </c>
      <c r="J34" s="112">
        <f t="shared" si="9"/>
        <v>5</v>
      </c>
      <c r="K34" s="112">
        <f t="shared" si="9"/>
        <v>5</v>
      </c>
      <c r="L34" s="112">
        <f t="shared" si="9"/>
        <v>5</v>
      </c>
      <c r="M34" s="112">
        <f t="shared" si="9"/>
        <v>5</v>
      </c>
      <c r="N34" s="112">
        <f t="shared" si="9"/>
        <v>5</v>
      </c>
      <c r="O34" s="3"/>
    </row>
    <row r="35" spans="1:15" x14ac:dyDescent="0.3">
      <c r="A35" s="50" t="s">
        <v>28</v>
      </c>
      <c r="B35" s="91" t="s">
        <v>244</v>
      </c>
      <c r="C35" s="110">
        <v>0</v>
      </c>
      <c r="D35" s="110">
        <v>0</v>
      </c>
      <c r="E35" s="110">
        <v>0</v>
      </c>
      <c r="F35" s="110">
        <v>5</v>
      </c>
      <c r="G35" s="110">
        <v>5</v>
      </c>
      <c r="H35" s="110">
        <v>5</v>
      </c>
      <c r="I35" s="110">
        <v>5</v>
      </c>
      <c r="J35" s="110">
        <v>5</v>
      </c>
      <c r="K35" s="110">
        <v>5</v>
      </c>
      <c r="L35" s="110">
        <v>5</v>
      </c>
      <c r="M35" s="110">
        <v>5</v>
      </c>
      <c r="N35" s="110">
        <v>5</v>
      </c>
      <c r="O35" s="2"/>
    </row>
    <row r="36" spans="1:15" x14ac:dyDescent="0.3">
      <c r="A36" s="50" t="s">
        <v>30</v>
      </c>
      <c r="B36" s="92" t="s">
        <v>102</v>
      </c>
      <c r="C36" s="112">
        <f>SUM(C37:C46)</f>
        <v>46</v>
      </c>
      <c r="D36" s="112">
        <f t="shared" ref="D36:N36" si="10">SUM(D37:D46)</f>
        <v>46</v>
      </c>
      <c r="E36" s="112">
        <f t="shared" si="10"/>
        <v>75</v>
      </c>
      <c r="F36" s="112">
        <f t="shared" si="10"/>
        <v>120</v>
      </c>
      <c r="G36" s="112">
        <f t="shared" si="10"/>
        <v>120</v>
      </c>
      <c r="H36" s="112">
        <f t="shared" si="10"/>
        <v>120</v>
      </c>
      <c r="I36" s="112">
        <f t="shared" si="10"/>
        <v>140</v>
      </c>
      <c r="J36" s="112">
        <f t="shared" si="10"/>
        <v>140</v>
      </c>
      <c r="K36" s="112">
        <f t="shared" si="10"/>
        <v>140</v>
      </c>
      <c r="L36" s="112">
        <f t="shared" si="10"/>
        <v>140</v>
      </c>
      <c r="M36" s="112">
        <f t="shared" si="10"/>
        <v>140</v>
      </c>
      <c r="N36" s="112">
        <f t="shared" si="10"/>
        <v>140</v>
      </c>
      <c r="O36" s="2"/>
    </row>
    <row r="37" spans="1:15" x14ac:dyDescent="0.3">
      <c r="A37" s="50" t="s">
        <v>31</v>
      </c>
      <c r="B37" s="91" t="s">
        <v>234</v>
      </c>
      <c r="C37" s="110">
        <v>0</v>
      </c>
      <c r="D37" s="110">
        <v>0</v>
      </c>
      <c r="E37" s="110">
        <v>15</v>
      </c>
      <c r="F37" s="110">
        <v>15</v>
      </c>
      <c r="G37" s="110">
        <v>15</v>
      </c>
      <c r="H37" s="110">
        <v>15</v>
      </c>
      <c r="I37" s="110">
        <v>15</v>
      </c>
      <c r="J37" s="110">
        <v>15</v>
      </c>
      <c r="K37" s="110">
        <v>15</v>
      </c>
      <c r="L37" s="110">
        <v>15</v>
      </c>
      <c r="M37" s="110">
        <v>15</v>
      </c>
      <c r="N37" s="110">
        <v>15</v>
      </c>
      <c r="O37" s="2"/>
    </row>
    <row r="38" spans="1:15" x14ac:dyDescent="0.3">
      <c r="A38" s="50" t="s">
        <v>32</v>
      </c>
      <c r="B38" s="91" t="s">
        <v>357</v>
      </c>
      <c r="C38" s="110">
        <v>0</v>
      </c>
      <c r="D38" s="110">
        <v>0</v>
      </c>
      <c r="E38" s="110">
        <v>0</v>
      </c>
      <c r="F38" s="110">
        <v>15</v>
      </c>
      <c r="G38" s="110">
        <v>15</v>
      </c>
      <c r="H38" s="110">
        <v>15</v>
      </c>
      <c r="I38" s="110">
        <v>15</v>
      </c>
      <c r="J38" s="110">
        <v>15</v>
      </c>
      <c r="K38" s="110">
        <v>15</v>
      </c>
      <c r="L38" s="110">
        <v>15</v>
      </c>
      <c r="M38" s="110">
        <v>15</v>
      </c>
      <c r="N38" s="110">
        <v>15</v>
      </c>
      <c r="O38" s="2"/>
    </row>
    <row r="39" spans="1:15" x14ac:dyDescent="0.3">
      <c r="A39" s="50" t="s">
        <v>134</v>
      </c>
      <c r="B39" s="91" t="s">
        <v>239</v>
      </c>
      <c r="C39" s="110">
        <v>0</v>
      </c>
      <c r="D39" s="110">
        <v>0</v>
      </c>
      <c r="E39" s="110">
        <v>8</v>
      </c>
      <c r="F39" s="110">
        <v>8</v>
      </c>
      <c r="G39" s="110">
        <v>8</v>
      </c>
      <c r="H39" s="110">
        <v>8</v>
      </c>
      <c r="I39" s="110">
        <v>8</v>
      </c>
      <c r="J39" s="110">
        <v>8</v>
      </c>
      <c r="K39" s="110">
        <v>8</v>
      </c>
      <c r="L39" s="110">
        <v>8</v>
      </c>
      <c r="M39" s="110">
        <v>8</v>
      </c>
      <c r="N39" s="110">
        <v>8</v>
      </c>
      <c r="O39" s="2"/>
    </row>
    <row r="40" spans="1:15" x14ac:dyDescent="0.3">
      <c r="A40" s="50" t="s">
        <v>169</v>
      </c>
      <c r="B40" s="91" t="s">
        <v>243</v>
      </c>
      <c r="C40" s="110">
        <v>0</v>
      </c>
      <c r="D40" s="110">
        <v>0</v>
      </c>
      <c r="E40" s="110">
        <v>0</v>
      </c>
      <c r="F40" s="110">
        <v>10</v>
      </c>
      <c r="G40" s="110">
        <v>10</v>
      </c>
      <c r="H40" s="110">
        <v>10</v>
      </c>
      <c r="I40" s="110">
        <v>10</v>
      </c>
      <c r="J40" s="110">
        <v>10</v>
      </c>
      <c r="K40" s="110">
        <v>10</v>
      </c>
      <c r="L40" s="110">
        <v>10</v>
      </c>
      <c r="M40" s="110">
        <v>10</v>
      </c>
      <c r="N40" s="110">
        <v>10</v>
      </c>
      <c r="O40" s="2"/>
    </row>
    <row r="41" spans="1:15" x14ac:dyDescent="0.3">
      <c r="A41" s="50" t="s">
        <v>170</v>
      </c>
      <c r="B41" s="91" t="s">
        <v>240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2"/>
    </row>
    <row r="42" spans="1:15" x14ac:dyDescent="0.3">
      <c r="A42" s="50" t="s">
        <v>171</v>
      </c>
      <c r="B42" s="91" t="s">
        <v>241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2"/>
    </row>
    <row r="43" spans="1:15" x14ac:dyDescent="0.3">
      <c r="A43" s="50" t="s">
        <v>172</v>
      </c>
      <c r="B43" s="91" t="s">
        <v>242</v>
      </c>
      <c r="C43" s="110">
        <v>0</v>
      </c>
      <c r="D43" s="110">
        <v>0</v>
      </c>
      <c r="E43" s="110">
        <v>6</v>
      </c>
      <c r="F43" s="110">
        <v>6</v>
      </c>
      <c r="G43" s="110">
        <v>6</v>
      </c>
      <c r="H43" s="110">
        <v>6</v>
      </c>
      <c r="I43" s="110">
        <v>6</v>
      </c>
      <c r="J43" s="110">
        <v>6</v>
      </c>
      <c r="K43" s="110">
        <v>6</v>
      </c>
      <c r="L43" s="110">
        <v>6</v>
      </c>
      <c r="M43" s="110">
        <v>6</v>
      </c>
      <c r="N43" s="110">
        <v>6</v>
      </c>
      <c r="O43" s="2"/>
    </row>
    <row r="44" spans="1:15" x14ac:dyDescent="0.3">
      <c r="A44" s="50" t="s">
        <v>173</v>
      </c>
      <c r="B44" s="91" t="s">
        <v>291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2"/>
    </row>
    <row r="45" spans="1:15" x14ac:dyDescent="0.3">
      <c r="A45" s="50" t="s">
        <v>174</v>
      </c>
      <c r="B45" s="91" t="s">
        <v>175</v>
      </c>
      <c r="C45" s="110">
        <v>46</v>
      </c>
      <c r="D45" s="110">
        <v>46</v>
      </c>
      <c r="E45" s="110">
        <v>46</v>
      </c>
      <c r="F45" s="110">
        <v>46</v>
      </c>
      <c r="G45" s="110">
        <v>46</v>
      </c>
      <c r="H45" s="110">
        <v>46</v>
      </c>
      <c r="I45" s="110">
        <v>46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2"/>
    </row>
    <row r="46" spans="1:15" x14ac:dyDescent="0.3">
      <c r="A46" s="50" t="s">
        <v>292</v>
      </c>
      <c r="B46" s="91" t="s">
        <v>176</v>
      </c>
      <c r="C46" s="110">
        <v>0</v>
      </c>
      <c r="D46" s="110">
        <v>0</v>
      </c>
      <c r="E46" s="110">
        <v>0</v>
      </c>
      <c r="F46" s="110">
        <v>20</v>
      </c>
      <c r="G46" s="110">
        <v>20</v>
      </c>
      <c r="H46" s="110">
        <v>20</v>
      </c>
      <c r="I46" s="110">
        <v>40</v>
      </c>
      <c r="J46" s="110">
        <v>86</v>
      </c>
      <c r="K46" s="110">
        <v>86</v>
      </c>
      <c r="L46" s="110">
        <v>86</v>
      </c>
      <c r="M46" s="110">
        <v>86</v>
      </c>
      <c r="N46" s="110">
        <v>86</v>
      </c>
      <c r="O46" s="2"/>
    </row>
    <row r="47" spans="1:15" x14ac:dyDescent="0.3">
      <c r="A47" s="50" t="s">
        <v>33</v>
      </c>
      <c r="B47" s="92" t="s">
        <v>103</v>
      </c>
      <c r="C47" s="112">
        <f>SUM(C48:C48)</f>
        <v>60</v>
      </c>
      <c r="D47" s="112">
        <f t="shared" ref="D47:N47" si="11">SUM(D48:D48)</f>
        <v>60</v>
      </c>
      <c r="E47" s="112">
        <f t="shared" si="11"/>
        <v>60</v>
      </c>
      <c r="F47" s="112">
        <f t="shared" si="11"/>
        <v>0</v>
      </c>
      <c r="G47" s="112">
        <f t="shared" si="11"/>
        <v>0</v>
      </c>
      <c r="H47" s="112">
        <f t="shared" si="11"/>
        <v>0</v>
      </c>
      <c r="I47" s="112">
        <f t="shared" si="11"/>
        <v>0</v>
      </c>
      <c r="J47" s="112">
        <f t="shared" si="11"/>
        <v>0</v>
      </c>
      <c r="K47" s="112">
        <f t="shared" si="11"/>
        <v>0</v>
      </c>
      <c r="L47" s="112">
        <f t="shared" si="11"/>
        <v>0</v>
      </c>
      <c r="M47" s="112">
        <f t="shared" si="11"/>
        <v>0</v>
      </c>
      <c r="N47" s="112">
        <f t="shared" si="11"/>
        <v>0</v>
      </c>
      <c r="O47" s="2"/>
    </row>
    <row r="48" spans="1:15" x14ac:dyDescent="0.3">
      <c r="A48" s="50" t="s">
        <v>34</v>
      </c>
      <c r="B48" s="94" t="s">
        <v>177</v>
      </c>
      <c r="C48" s="110">
        <v>60</v>
      </c>
      <c r="D48" s="110">
        <v>60</v>
      </c>
      <c r="E48" s="110">
        <v>60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2"/>
    </row>
    <row r="49" spans="1:15" x14ac:dyDescent="0.3">
      <c r="A49" s="50">
        <v>20</v>
      </c>
      <c r="B49" s="95" t="s">
        <v>235</v>
      </c>
      <c r="C49" s="110">
        <v>120</v>
      </c>
      <c r="D49" s="110">
        <v>110</v>
      </c>
      <c r="E49" s="110">
        <v>120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2"/>
    </row>
    <row r="50" spans="1:15" ht="15" customHeight="1" x14ac:dyDescent="0.3">
      <c r="A50" s="33"/>
      <c r="B50" s="93"/>
      <c r="C50" s="113"/>
      <c r="D50" s="113"/>
      <c r="E50" s="114"/>
      <c r="F50" s="115"/>
      <c r="G50" s="115"/>
      <c r="H50" s="115"/>
      <c r="I50" s="115"/>
      <c r="J50" s="115"/>
      <c r="K50" s="115"/>
      <c r="L50" s="115"/>
      <c r="M50" s="115"/>
      <c r="N50" s="115"/>
      <c r="O50" s="2"/>
    </row>
    <row r="51" spans="1:15" x14ac:dyDescent="0.3">
      <c r="A51" s="32"/>
      <c r="B51" s="92" t="s">
        <v>111</v>
      </c>
      <c r="C51" s="116"/>
      <c r="D51" s="116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2"/>
    </row>
    <row r="52" spans="1:15" s="3" customFormat="1" x14ac:dyDescent="0.3">
      <c r="A52" s="7">
        <v>21</v>
      </c>
      <c r="B52" s="95" t="s">
        <v>48</v>
      </c>
      <c r="C52" s="112">
        <f t="shared" ref="C52:N52" si="12">C23+C28+C31+C34+C36+C47+C49</f>
        <v>675</v>
      </c>
      <c r="D52" s="112">
        <f t="shared" si="12"/>
        <v>679</v>
      </c>
      <c r="E52" s="112">
        <f t="shared" si="12"/>
        <v>687</v>
      </c>
      <c r="F52" s="112">
        <f t="shared" si="12"/>
        <v>557</v>
      </c>
      <c r="G52" s="112">
        <f t="shared" si="12"/>
        <v>557</v>
      </c>
      <c r="H52" s="112">
        <f t="shared" si="12"/>
        <v>556</v>
      </c>
      <c r="I52" s="112">
        <f t="shared" si="12"/>
        <v>576</v>
      </c>
      <c r="J52" s="112">
        <f t="shared" si="12"/>
        <v>576</v>
      </c>
      <c r="K52" s="112">
        <f t="shared" si="12"/>
        <v>576</v>
      </c>
      <c r="L52" s="112">
        <f t="shared" si="12"/>
        <v>576</v>
      </c>
      <c r="M52" s="112">
        <f t="shared" si="12"/>
        <v>576</v>
      </c>
      <c r="N52" s="112">
        <f t="shared" si="12"/>
        <v>576</v>
      </c>
    </row>
    <row r="53" spans="1:15" x14ac:dyDescent="0.3">
      <c r="A53" s="7">
        <v>22</v>
      </c>
      <c r="B53" s="91" t="s">
        <v>55</v>
      </c>
      <c r="C53" s="112">
        <f t="shared" ref="C53:N53" si="13">C20</f>
        <v>635.95000000000005</v>
      </c>
      <c r="D53" s="112">
        <f t="shared" si="13"/>
        <v>656.65</v>
      </c>
      <c r="E53" s="112">
        <f t="shared" si="13"/>
        <v>657.17784999999992</v>
      </c>
      <c r="F53" s="112">
        <f t="shared" si="13"/>
        <v>661.06714999999997</v>
      </c>
      <c r="G53" s="112">
        <f t="shared" si="13"/>
        <v>665.40840000000003</v>
      </c>
      <c r="H53" s="112">
        <f t="shared" si="13"/>
        <v>669.95665000000008</v>
      </c>
      <c r="I53" s="112">
        <f t="shared" si="13"/>
        <v>674.63945000000001</v>
      </c>
      <c r="J53" s="112">
        <f t="shared" si="13"/>
        <v>679.45909999999992</v>
      </c>
      <c r="K53" s="112">
        <f t="shared" si="13"/>
        <v>684.42020000000002</v>
      </c>
      <c r="L53" s="112">
        <f t="shared" si="13"/>
        <v>689.52620000000002</v>
      </c>
      <c r="M53" s="112">
        <f t="shared" si="13"/>
        <v>694.78284999999994</v>
      </c>
      <c r="N53" s="112">
        <f t="shared" si="13"/>
        <v>700.19360000000006</v>
      </c>
      <c r="O53" s="2"/>
    </row>
    <row r="54" spans="1:15" x14ac:dyDescent="0.3">
      <c r="A54" s="27">
        <v>23</v>
      </c>
      <c r="B54" s="96" t="s">
        <v>140</v>
      </c>
      <c r="C54" s="112">
        <f t="shared" ref="C54:D54" si="14">C52-C53</f>
        <v>39.049999999999955</v>
      </c>
      <c r="D54" s="112">
        <f t="shared" si="14"/>
        <v>22.350000000000023</v>
      </c>
      <c r="E54" s="112">
        <f>E52-E53</f>
        <v>29.822150000000079</v>
      </c>
      <c r="F54" s="112">
        <f t="shared" ref="F54:N54" si="15">F52-F53</f>
        <v>-104.06714999999997</v>
      </c>
      <c r="G54" s="112">
        <f t="shared" si="15"/>
        <v>-108.40840000000003</v>
      </c>
      <c r="H54" s="112">
        <f t="shared" si="15"/>
        <v>-113.95665000000008</v>
      </c>
      <c r="I54" s="112">
        <f t="shared" si="15"/>
        <v>-98.639450000000011</v>
      </c>
      <c r="J54" s="112">
        <f t="shared" si="15"/>
        <v>-103.45909999999992</v>
      </c>
      <c r="K54" s="112">
        <f t="shared" si="15"/>
        <v>-108.42020000000002</v>
      </c>
      <c r="L54" s="112">
        <f t="shared" si="15"/>
        <v>-113.52620000000002</v>
      </c>
      <c r="M54" s="112">
        <f t="shared" si="15"/>
        <v>-118.78284999999994</v>
      </c>
      <c r="N54" s="112">
        <f t="shared" si="15"/>
        <v>-124.19360000000006</v>
      </c>
      <c r="O54" s="2"/>
    </row>
    <row r="55" spans="1:15" x14ac:dyDescent="0.3">
      <c r="A55" s="50">
        <v>24</v>
      </c>
      <c r="B55" s="91" t="s">
        <v>59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2"/>
    </row>
    <row r="56" spans="1:15" x14ac:dyDescent="0.3">
      <c r="A56" s="50">
        <v>25</v>
      </c>
      <c r="B56" s="91" t="s">
        <v>60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2"/>
    </row>
    <row r="57" spans="1:15" s="3" customFormat="1" x14ac:dyDescent="0.3">
      <c r="A57" s="7">
        <v>26</v>
      </c>
      <c r="B57" s="91" t="s">
        <v>56</v>
      </c>
      <c r="C57" s="119">
        <v>0.15</v>
      </c>
      <c r="D57" s="119">
        <v>0.15</v>
      </c>
      <c r="E57" s="119">
        <v>0.15</v>
      </c>
      <c r="F57" s="119">
        <v>0.15</v>
      </c>
      <c r="G57" s="119">
        <v>0.15</v>
      </c>
      <c r="H57" s="119">
        <v>0.15</v>
      </c>
      <c r="I57" s="119">
        <v>0.15</v>
      </c>
      <c r="J57" s="119">
        <v>0.15</v>
      </c>
      <c r="K57" s="119">
        <v>0.15</v>
      </c>
      <c r="L57" s="119">
        <v>0.15</v>
      </c>
      <c r="M57" s="119">
        <v>0.15</v>
      </c>
      <c r="N57" s="119">
        <v>0.15</v>
      </c>
    </row>
    <row r="58" spans="1:15" s="3" customFormat="1" x14ac:dyDescent="0.3">
      <c r="A58" s="34"/>
      <c r="B58" s="87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5" ht="24" customHeight="1" x14ac:dyDescent="0.3">
      <c r="C59" s="39" t="s">
        <v>42</v>
      </c>
      <c r="D59" s="39" t="s">
        <v>42</v>
      </c>
      <c r="E59" s="18"/>
      <c r="F59" s="8"/>
      <c r="O59" s="2"/>
    </row>
    <row r="60" spans="1:15" x14ac:dyDescent="0.3">
      <c r="A60" s="69" t="s">
        <v>4</v>
      </c>
      <c r="B60" s="97" t="s">
        <v>112</v>
      </c>
      <c r="C60" s="70" t="s">
        <v>148</v>
      </c>
      <c r="D60" s="70" t="s">
        <v>149</v>
      </c>
      <c r="E60" s="18"/>
      <c r="F60" s="8"/>
      <c r="O60" s="2"/>
    </row>
    <row r="61" spans="1:15" x14ac:dyDescent="0.3">
      <c r="A61" s="27">
        <v>27</v>
      </c>
      <c r="B61" s="91" t="s">
        <v>99</v>
      </c>
      <c r="C61" s="120">
        <v>577.9</v>
      </c>
      <c r="D61" s="121">
        <v>604.4</v>
      </c>
      <c r="E61" s="18"/>
      <c r="F61" s="8"/>
      <c r="O61" s="2"/>
    </row>
    <row r="62" spans="1:15" x14ac:dyDescent="0.3">
      <c r="A62" s="27">
        <v>28</v>
      </c>
      <c r="B62" s="91" t="s">
        <v>44</v>
      </c>
      <c r="C62" s="102">
        <v>41522</v>
      </c>
      <c r="D62" s="102">
        <v>41898</v>
      </c>
      <c r="E62" s="18"/>
      <c r="F62" s="8"/>
      <c r="O62" s="2"/>
    </row>
    <row r="63" spans="1:15" x14ac:dyDescent="0.3">
      <c r="A63" s="27">
        <v>29</v>
      </c>
      <c r="B63" s="91" t="s">
        <v>45</v>
      </c>
      <c r="C63" s="72">
        <v>16</v>
      </c>
      <c r="D63" s="72">
        <v>15</v>
      </c>
      <c r="E63" s="18"/>
      <c r="F63" s="8"/>
      <c r="O63" s="2"/>
    </row>
    <row r="64" spans="1:15" x14ac:dyDescent="0.3">
      <c r="A64" s="27">
        <v>30</v>
      </c>
      <c r="B64" s="91" t="s">
        <v>64</v>
      </c>
      <c r="C64" s="73">
        <v>0</v>
      </c>
      <c r="D64" s="73">
        <v>0</v>
      </c>
      <c r="E64" s="18"/>
      <c r="F64" s="8"/>
      <c r="O64" s="2"/>
    </row>
    <row r="65" spans="1:15" x14ac:dyDescent="0.3">
      <c r="A65" s="27">
        <v>31</v>
      </c>
      <c r="B65" s="91" t="s">
        <v>96</v>
      </c>
      <c r="C65" s="73">
        <v>0</v>
      </c>
      <c r="D65" s="73">
        <v>0</v>
      </c>
      <c r="E65" s="18"/>
      <c r="F65" s="8"/>
      <c r="O65" s="2"/>
    </row>
    <row r="66" spans="1:15" x14ac:dyDescent="0.3">
      <c r="A66" s="27">
        <v>32</v>
      </c>
      <c r="B66" s="91" t="s">
        <v>97</v>
      </c>
      <c r="C66" s="73">
        <v>0</v>
      </c>
      <c r="D66" s="73">
        <v>0</v>
      </c>
      <c r="E66" s="18"/>
      <c r="F66" s="8"/>
      <c r="O66" s="2"/>
    </row>
    <row r="67" spans="1:15" x14ac:dyDescent="0.3">
      <c r="A67" s="27">
        <v>33</v>
      </c>
      <c r="B67" s="91" t="s">
        <v>46</v>
      </c>
      <c r="C67" s="71">
        <f>C61+C64+C65+C66</f>
        <v>577.9</v>
      </c>
      <c r="D67" s="71">
        <f>D61+D64+D65+D66</f>
        <v>604.4</v>
      </c>
      <c r="E67" s="18"/>
      <c r="F67" s="8"/>
      <c r="O67" s="2"/>
    </row>
    <row r="68" spans="1:15" x14ac:dyDescent="0.3">
      <c r="E68" s="18"/>
      <c r="F68" s="8"/>
      <c r="O68" s="2"/>
    </row>
    <row r="69" spans="1:15" x14ac:dyDescent="0.3">
      <c r="A69" s="75" t="s">
        <v>4</v>
      </c>
      <c r="B69" s="98" t="s">
        <v>68</v>
      </c>
      <c r="E69" s="18"/>
      <c r="F69" s="8"/>
      <c r="O69" s="2"/>
    </row>
    <row r="70" spans="1:15" ht="31.2" x14ac:dyDescent="0.3">
      <c r="A70" s="77">
        <v>4</v>
      </c>
      <c r="B70" s="91" t="s">
        <v>236</v>
      </c>
      <c r="C70" s="100"/>
      <c r="D70" s="34"/>
      <c r="E70" s="34"/>
      <c r="F70" s="101"/>
      <c r="G70" s="5"/>
    </row>
    <row r="71" spans="1:15" x14ac:dyDescent="0.3">
      <c r="A71" s="77">
        <v>6</v>
      </c>
      <c r="B71" s="91" t="s">
        <v>316</v>
      </c>
      <c r="C71" s="100"/>
      <c r="D71" s="34"/>
      <c r="E71" s="34"/>
      <c r="F71" s="101"/>
      <c r="G71" s="5"/>
    </row>
    <row r="72" spans="1:15" x14ac:dyDescent="0.3">
      <c r="A72" s="77" t="s">
        <v>131</v>
      </c>
      <c r="B72" s="91" t="s">
        <v>237</v>
      </c>
      <c r="C72" s="100"/>
      <c r="D72" s="34"/>
      <c r="E72" s="34"/>
      <c r="F72" s="101"/>
      <c r="G72" s="5"/>
    </row>
    <row r="73" spans="1:15" x14ac:dyDescent="0.3">
      <c r="A73" s="77" t="s">
        <v>23</v>
      </c>
      <c r="B73" s="91" t="s">
        <v>238</v>
      </c>
      <c r="C73" s="100"/>
      <c r="D73" s="34"/>
      <c r="E73" s="34"/>
      <c r="F73" s="101"/>
      <c r="G73" s="5"/>
    </row>
    <row r="74" spans="1:15" ht="31.2" x14ac:dyDescent="0.3">
      <c r="A74" s="77" t="s">
        <v>28</v>
      </c>
      <c r="B74" s="91" t="s">
        <v>270</v>
      </c>
      <c r="C74" s="100"/>
      <c r="D74" s="34"/>
      <c r="E74" s="34"/>
      <c r="F74" s="101"/>
      <c r="G74" s="5"/>
    </row>
    <row r="75" spans="1:15" ht="31.2" x14ac:dyDescent="0.3">
      <c r="A75" s="77" t="s">
        <v>31</v>
      </c>
      <c r="B75" s="91" t="s">
        <v>271</v>
      </c>
      <c r="C75" s="100"/>
      <c r="D75" s="34"/>
      <c r="E75" s="34"/>
      <c r="F75" s="101"/>
      <c r="G75" s="5"/>
    </row>
    <row r="76" spans="1:15" ht="46.8" x14ac:dyDescent="0.3">
      <c r="A76" s="77" t="s">
        <v>32</v>
      </c>
      <c r="B76" s="91" t="s">
        <v>358</v>
      </c>
      <c r="C76" s="100"/>
      <c r="D76" s="34"/>
      <c r="E76" s="34"/>
      <c r="F76" s="101"/>
      <c r="G76" s="5"/>
    </row>
    <row r="77" spans="1:15" ht="31.2" x14ac:dyDescent="0.3">
      <c r="A77" s="77" t="s">
        <v>134</v>
      </c>
      <c r="B77" s="91" t="s">
        <v>272</v>
      </c>
      <c r="C77" s="100"/>
      <c r="D77" s="34"/>
      <c r="E77" s="34"/>
      <c r="F77" s="101"/>
      <c r="G77" s="5"/>
    </row>
    <row r="78" spans="1:15" ht="31.2" x14ac:dyDescent="0.3">
      <c r="A78" s="77" t="s">
        <v>169</v>
      </c>
      <c r="B78" s="91" t="s">
        <v>273</v>
      </c>
      <c r="C78" s="100"/>
      <c r="D78" s="34"/>
      <c r="E78" s="34"/>
      <c r="F78" s="101"/>
      <c r="G78" s="5"/>
    </row>
    <row r="79" spans="1:15" x14ac:dyDescent="0.3">
      <c r="A79" s="77" t="s">
        <v>170</v>
      </c>
      <c r="B79" s="91" t="s">
        <v>290</v>
      </c>
      <c r="C79" s="100"/>
      <c r="D79" s="34"/>
      <c r="E79" s="34"/>
      <c r="F79" s="101"/>
      <c r="G79" s="5"/>
    </row>
    <row r="80" spans="1:15" x14ac:dyDescent="0.3">
      <c r="A80" s="77" t="s">
        <v>171</v>
      </c>
      <c r="B80" s="91" t="s">
        <v>245</v>
      </c>
      <c r="C80" s="100"/>
      <c r="D80" s="34"/>
      <c r="E80" s="34"/>
      <c r="F80" s="101"/>
      <c r="G80" s="5"/>
    </row>
    <row r="81" spans="1:7" x14ac:dyDescent="0.3">
      <c r="A81" s="77" t="s">
        <v>172</v>
      </c>
      <c r="B81" s="91" t="s">
        <v>289</v>
      </c>
      <c r="C81" s="100"/>
      <c r="D81" s="34"/>
      <c r="E81" s="34"/>
      <c r="F81" s="101"/>
      <c r="G81" s="5"/>
    </row>
    <row r="82" spans="1:7" ht="31.2" x14ac:dyDescent="0.3">
      <c r="A82" s="77">
        <v>20</v>
      </c>
      <c r="B82" s="91" t="s">
        <v>246</v>
      </c>
      <c r="C82" s="100"/>
      <c r="D82" s="34"/>
      <c r="E82" s="34"/>
      <c r="F82" s="101"/>
      <c r="G82" s="5"/>
    </row>
    <row r="83" spans="1:7" x14ac:dyDescent="0.3">
      <c r="A83" s="76"/>
    </row>
  </sheetData>
  <phoneticPr fontId="2" type="noConversion"/>
  <printOptions horizontalCentered="1"/>
  <pageMargins left="0.44" right="0.5" top="0.52" bottom="0.42" header="0.52" footer="0.4"/>
  <pageSetup scale="65" fitToHeight="0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O65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ColWidth="7.09765625" defaultRowHeight="15.6" x14ac:dyDescent="0.3"/>
  <cols>
    <col min="1" max="1" width="3.8984375" style="1" customWidth="1"/>
    <col min="2" max="2" width="61.3984375" style="66" bestFit="1" customWidth="1"/>
    <col min="3" max="4" width="9.69921875" style="26" customWidth="1"/>
    <col min="5" max="6" width="9.69921875" style="18" customWidth="1"/>
    <col min="7" max="14" width="9.69921875" style="8" customWidth="1"/>
    <col min="15" max="16384" width="7.09765625" style="2"/>
  </cols>
  <sheetData>
    <row r="1" spans="1:15" x14ac:dyDescent="0.3">
      <c r="A1" s="61"/>
      <c r="B1" s="123" t="s">
        <v>150</v>
      </c>
    </row>
    <row r="2" spans="1:15" x14ac:dyDescent="0.3">
      <c r="A2" s="61"/>
      <c r="B2" s="123" t="s">
        <v>151</v>
      </c>
    </row>
    <row r="3" spans="1:15" s="4" customFormat="1" ht="15.75" customHeight="1" x14ac:dyDescent="0.3">
      <c r="B3" s="131" t="s">
        <v>154</v>
      </c>
      <c r="C3" s="25"/>
      <c r="D3" s="25"/>
      <c r="E3" s="17"/>
      <c r="F3" s="17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3">
      <c r="B4" s="129" t="s">
        <v>163</v>
      </c>
      <c r="C4" s="25"/>
      <c r="D4" s="25"/>
      <c r="E4" s="17"/>
      <c r="F4" s="17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3">
      <c r="B5" s="128"/>
      <c r="C5" s="25"/>
      <c r="D5" s="25"/>
      <c r="E5" s="17"/>
      <c r="F5" s="17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3">
      <c r="B6" s="87" t="str">
        <f>'Admin Info'!B6</f>
        <v>City of Riverside (Riverside Public Utilities)</v>
      </c>
      <c r="E6" s="74"/>
      <c r="F6" s="74"/>
      <c r="G6" s="74"/>
      <c r="I6" s="40"/>
      <c r="J6" s="9"/>
      <c r="K6" s="9"/>
      <c r="L6" s="9"/>
      <c r="M6" s="9"/>
      <c r="N6" s="9"/>
      <c r="O6" s="9"/>
    </row>
    <row r="7" spans="1:15" s="4" customFormat="1" x14ac:dyDescent="0.3">
      <c r="B7" s="88"/>
      <c r="E7" s="124"/>
      <c r="F7" s="145" t="s">
        <v>145</v>
      </c>
      <c r="G7" s="106"/>
      <c r="H7" s="106"/>
      <c r="I7" s="106"/>
      <c r="J7" s="143" t="s">
        <v>76</v>
      </c>
      <c r="K7" s="84"/>
      <c r="L7" s="84"/>
      <c r="M7" s="84"/>
      <c r="N7" s="84"/>
      <c r="O7" s="9"/>
    </row>
    <row r="8" spans="1:15" s="4" customFormat="1" x14ac:dyDescent="0.3">
      <c r="B8" s="88"/>
      <c r="E8" s="83"/>
      <c r="F8" s="146" t="s">
        <v>49</v>
      </c>
      <c r="G8" s="35"/>
      <c r="I8" s="35"/>
      <c r="J8" s="144" t="s">
        <v>136</v>
      </c>
      <c r="K8" s="40"/>
      <c r="L8" s="40"/>
      <c r="M8" s="40"/>
      <c r="N8" s="40"/>
      <c r="O8" s="9"/>
    </row>
    <row r="9" spans="1:15" s="6" customFormat="1" x14ac:dyDescent="0.3">
      <c r="A9" s="43" t="s">
        <v>4</v>
      </c>
      <c r="B9" s="103" t="s">
        <v>160</v>
      </c>
      <c r="C9" s="44" t="s">
        <v>39</v>
      </c>
      <c r="D9" s="44" t="s">
        <v>17</v>
      </c>
      <c r="E9" s="44" t="s">
        <v>18</v>
      </c>
      <c r="F9" s="45">
        <v>2016</v>
      </c>
      <c r="G9" s="44" t="s">
        <v>20</v>
      </c>
      <c r="H9" s="44" t="s">
        <v>21</v>
      </c>
      <c r="I9" s="45">
        <v>2019</v>
      </c>
      <c r="J9" s="45" t="s">
        <v>62</v>
      </c>
      <c r="K9" s="45" t="s">
        <v>138</v>
      </c>
      <c r="L9" s="45" t="s">
        <v>139</v>
      </c>
      <c r="M9" s="45" t="s">
        <v>143</v>
      </c>
      <c r="N9" s="45" t="s">
        <v>144</v>
      </c>
    </row>
    <row r="10" spans="1:15" s="6" customFormat="1" x14ac:dyDescent="0.3">
      <c r="A10" s="46"/>
      <c r="B10" s="90" t="s">
        <v>161</v>
      </c>
      <c r="C10" s="82" t="s">
        <v>75</v>
      </c>
      <c r="D10" s="47"/>
      <c r="E10" s="126" t="s">
        <v>147</v>
      </c>
      <c r="F10" s="48"/>
      <c r="G10" s="49"/>
      <c r="H10" s="49"/>
      <c r="I10" s="49"/>
      <c r="J10" s="49"/>
      <c r="K10" s="49"/>
      <c r="L10" s="49"/>
      <c r="M10" s="49"/>
      <c r="N10" s="49"/>
    </row>
    <row r="11" spans="1:15" x14ac:dyDescent="0.3">
      <c r="A11" s="7">
        <v>1</v>
      </c>
      <c r="B11" s="91" t="s">
        <v>37</v>
      </c>
      <c r="C11" s="78"/>
      <c r="D11" s="78"/>
      <c r="E11" s="122">
        <v>2298.7905651199999</v>
      </c>
      <c r="F11" s="122">
        <v>2330.3386790939999</v>
      </c>
      <c r="G11" s="110">
        <v>2354.6880490580002</v>
      </c>
      <c r="H11" s="110">
        <v>2386.9924391259997</v>
      </c>
      <c r="I11" s="110">
        <v>2419.60749863</v>
      </c>
      <c r="J11" s="110">
        <v>2458.822975864</v>
      </c>
      <c r="K11" s="110">
        <v>2488.076111033</v>
      </c>
      <c r="L11" s="110">
        <v>2523.26857612</v>
      </c>
      <c r="M11" s="110">
        <v>2560.3512084019999</v>
      </c>
      <c r="N11" s="110">
        <v>2604.856434066</v>
      </c>
    </row>
    <row r="12" spans="1:15" x14ac:dyDescent="0.3">
      <c r="A12" s="7">
        <v>3</v>
      </c>
      <c r="B12" s="91" t="s">
        <v>146</v>
      </c>
      <c r="C12" s="78"/>
      <c r="D12" s="78"/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</row>
    <row r="13" spans="1:15" x14ac:dyDescent="0.3">
      <c r="A13" s="7">
        <v>4</v>
      </c>
      <c r="B13" s="91" t="s">
        <v>40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</row>
    <row r="14" spans="1:15" x14ac:dyDescent="0.3">
      <c r="A14" s="7">
        <v>5</v>
      </c>
      <c r="B14" s="92" t="s">
        <v>38</v>
      </c>
      <c r="C14" s="36">
        <v>2269.1007999999997</v>
      </c>
      <c r="D14" s="36">
        <v>2316.0972999999999</v>
      </c>
      <c r="E14" s="51">
        <f>E11+E12+E13</f>
        <v>2298.7905651199999</v>
      </c>
      <c r="F14" s="51">
        <f t="shared" ref="F14:N14" si="0">F11+F12+F13</f>
        <v>2330.3386790939999</v>
      </c>
      <c r="G14" s="37">
        <f t="shared" si="0"/>
        <v>2354.6880490580002</v>
      </c>
      <c r="H14" s="37">
        <f t="shared" si="0"/>
        <v>2386.9924391259997</v>
      </c>
      <c r="I14" s="37">
        <f t="shared" si="0"/>
        <v>2419.60749863</v>
      </c>
      <c r="J14" s="37">
        <f t="shared" si="0"/>
        <v>2458.822975864</v>
      </c>
      <c r="K14" s="37">
        <f t="shared" si="0"/>
        <v>2488.076111033</v>
      </c>
      <c r="L14" s="37">
        <f t="shared" si="0"/>
        <v>2523.26857612</v>
      </c>
      <c r="M14" s="37">
        <f t="shared" si="0"/>
        <v>2560.3512084019999</v>
      </c>
      <c r="N14" s="37">
        <f t="shared" si="0"/>
        <v>2604.856434066</v>
      </c>
    </row>
    <row r="15" spans="1:15" x14ac:dyDescent="0.3">
      <c r="A15" s="7">
        <v>6</v>
      </c>
      <c r="B15" s="91" t="s">
        <v>295</v>
      </c>
      <c r="C15" s="36">
        <v>7.6779999999999999</v>
      </c>
      <c r="D15" s="36">
        <v>7.9080000000000004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</row>
    <row r="16" spans="1:15" x14ac:dyDescent="0.3">
      <c r="A16" s="7">
        <v>7</v>
      </c>
      <c r="B16" s="92" t="s">
        <v>50</v>
      </c>
      <c r="C16" s="51">
        <f>SUM(C14:C15)</f>
        <v>2276.7787999999996</v>
      </c>
      <c r="D16" s="51">
        <f>SUM(D14:D15)</f>
        <v>2324.0052999999998</v>
      </c>
      <c r="E16" s="51">
        <f>SUM(E14:E15)</f>
        <v>2298.7905651199999</v>
      </c>
      <c r="F16" s="37">
        <f>SUM(F14:F15)</f>
        <v>2330.3386790939999</v>
      </c>
      <c r="G16" s="37">
        <f t="shared" ref="G16:N16" si="1">SUM(G14:G15)</f>
        <v>2354.6880490580002</v>
      </c>
      <c r="H16" s="37">
        <f t="shared" si="1"/>
        <v>2386.9924391259997</v>
      </c>
      <c r="I16" s="37">
        <f t="shared" si="1"/>
        <v>2419.60749863</v>
      </c>
      <c r="J16" s="37">
        <f t="shared" si="1"/>
        <v>2458.822975864</v>
      </c>
      <c r="K16" s="37">
        <f t="shared" si="1"/>
        <v>2488.076111033</v>
      </c>
      <c r="L16" s="37">
        <f t="shared" si="1"/>
        <v>2523.26857612</v>
      </c>
      <c r="M16" s="37">
        <f t="shared" si="1"/>
        <v>2560.3512084019999</v>
      </c>
      <c r="N16" s="37">
        <f t="shared" si="1"/>
        <v>2604.856434066</v>
      </c>
    </row>
    <row r="17" spans="1:14" x14ac:dyDescent="0.3">
      <c r="A17" s="52"/>
      <c r="B17" s="104"/>
      <c r="C17" s="53"/>
      <c r="D17" s="53"/>
      <c r="E17" s="54"/>
      <c r="F17" s="54"/>
      <c r="G17" s="55"/>
      <c r="H17" s="55"/>
      <c r="I17" s="55"/>
      <c r="J17" s="55"/>
      <c r="K17" s="55"/>
      <c r="L17" s="55"/>
      <c r="M17" s="55"/>
      <c r="N17" s="55"/>
    </row>
    <row r="18" spans="1:14" x14ac:dyDescent="0.3">
      <c r="A18" s="7"/>
      <c r="B18" s="92" t="s">
        <v>72</v>
      </c>
      <c r="C18" s="56"/>
      <c r="D18" s="56"/>
      <c r="E18" s="38"/>
      <c r="F18" s="38"/>
      <c r="G18" s="16"/>
      <c r="H18" s="16"/>
      <c r="I18" s="16"/>
      <c r="J18" s="16"/>
      <c r="K18" s="16"/>
      <c r="L18" s="16"/>
      <c r="M18" s="16"/>
      <c r="N18" s="16"/>
    </row>
    <row r="19" spans="1:14" x14ac:dyDescent="0.3">
      <c r="A19" s="50" t="s">
        <v>115</v>
      </c>
      <c r="B19" s="92" t="s">
        <v>35</v>
      </c>
      <c r="C19" s="57">
        <f>SUM(C20:C23)</f>
        <v>798.39219999999989</v>
      </c>
      <c r="D19" s="57">
        <f t="shared" ref="D19:N19" si="2">SUM(D20:D23)</f>
        <v>942.49639999999999</v>
      </c>
      <c r="E19" s="57">
        <f t="shared" si="2"/>
        <v>741.20743000000004</v>
      </c>
      <c r="F19" s="57">
        <f t="shared" si="2"/>
        <v>770.07793000000004</v>
      </c>
      <c r="G19" s="57">
        <f t="shared" si="2"/>
        <v>772.68826999999987</v>
      </c>
      <c r="H19" s="57">
        <f t="shared" si="2"/>
        <v>756.08051000000012</v>
      </c>
      <c r="I19" s="57">
        <f t="shared" si="2"/>
        <v>718.82998000000009</v>
      </c>
      <c r="J19" s="57">
        <f t="shared" si="2"/>
        <v>733.43266999999992</v>
      </c>
      <c r="K19" s="57">
        <f t="shared" si="2"/>
        <v>761.74881000000005</v>
      </c>
      <c r="L19" s="57">
        <f t="shared" si="2"/>
        <v>766.70344999999998</v>
      </c>
      <c r="M19" s="57">
        <f t="shared" si="2"/>
        <v>777.48432000000003</v>
      </c>
      <c r="N19" s="57">
        <f t="shared" si="2"/>
        <v>771.11582999999996</v>
      </c>
    </row>
    <row r="20" spans="1:14" x14ac:dyDescent="0.3">
      <c r="A20" s="50" t="s">
        <v>116</v>
      </c>
      <c r="B20" s="91" t="s">
        <v>274</v>
      </c>
      <c r="C20" s="36">
        <v>724.64099999999996</v>
      </c>
      <c r="D20" s="36">
        <v>874.41600000000005</v>
      </c>
      <c r="E20" s="36">
        <v>703.02840000000003</v>
      </c>
      <c r="F20" s="36">
        <v>738.16819999999996</v>
      </c>
      <c r="G20" s="36">
        <v>741.40419999999995</v>
      </c>
      <c r="H20" s="36">
        <v>721.92180000000008</v>
      </c>
      <c r="I20" s="36">
        <v>685.93040000000008</v>
      </c>
      <c r="J20" s="36">
        <v>693.07839999999999</v>
      </c>
      <c r="K20" s="36">
        <v>713.7586</v>
      </c>
      <c r="L20" s="36">
        <v>717.55060000000003</v>
      </c>
      <c r="M20" s="36">
        <v>718.58879999999999</v>
      </c>
      <c r="N20" s="36">
        <v>709.83719999999994</v>
      </c>
    </row>
    <row r="21" spans="1:14" x14ac:dyDescent="0.3">
      <c r="A21" s="50" t="s">
        <v>117</v>
      </c>
      <c r="B21" s="91" t="s">
        <v>166</v>
      </c>
      <c r="C21" s="36">
        <v>49.710299999999997</v>
      </c>
      <c r="D21" s="36">
        <v>49.084000000000003</v>
      </c>
      <c r="E21" s="36">
        <v>26.547919999999998</v>
      </c>
      <c r="F21" s="36">
        <v>22.616479999999999</v>
      </c>
      <c r="G21" s="36">
        <v>23.459439999999997</v>
      </c>
      <c r="H21" s="36">
        <v>25.370480000000001</v>
      </c>
      <c r="I21" s="36">
        <v>24.399039999999999</v>
      </c>
      <c r="J21" s="36">
        <v>30.511040000000001</v>
      </c>
      <c r="K21" s="36">
        <v>36.76688</v>
      </c>
      <c r="L21" s="36">
        <v>38.330160000000006</v>
      </c>
      <c r="M21" s="36">
        <v>47.050160000000005</v>
      </c>
      <c r="N21" s="36">
        <v>48.397199999999998</v>
      </c>
    </row>
    <row r="22" spans="1:14" x14ac:dyDescent="0.3">
      <c r="A22" s="50" t="s">
        <v>135</v>
      </c>
      <c r="B22" s="91" t="s">
        <v>167</v>
      </c>
      <c r="C22" s="36">
        <v>1.5037</v>
      </c>
      <c r="D22" s="36">
        <v>1.1093</v>
      </c>
      <c r="E22" s="36">
        <v>0.14399999999999999</v>
      </c>
      <c r="F22" s="36">
        <v>9.3599999999999989E-2</v>
      </c>
      <c r="G22" s="36">
        <v>0.1368</v>
      </c>
      <c r="H22" s="36">
        <v>0.14399999999999999</v>
      </c>
      <c r="I22" s="36">
        <v>9.3599999999999989E-2</v>
      </c>
      <c r="J22" s="36">
        <v>0.12240000000000001</v>
      </c>
      <c r="K22" s="36">
        <v>0.27539999999999998</v>
      </c>
      <c r="L22" s="36">
        <v>0.252</v>
      </c>
      <c r="M22" s="36">
        <v>0.55079999999999996</v>
      </c>
      <c r="N22" s="36">
        <v>0.40679999999999999</v>
      </c>
    </row>
    <row r="23" spans="1:14" x14ac:dyDescent="0.3">
      <c r="A23" s="50" t="s">
        <v>275</v>
      </c>
      <c r="B23" s="91" t="s">
        <v>276</v>
      </c>
      <c r="C23" s="36">
        <v>22.537199999999999</v>
      </c>
      <c r="D23" s="36">
        <v>17.8871</v>
      </c>
      <c r="E23" s="36">
        <v>11.487110000000001</v>
      </c>
      <c r="F23" s="36">
        <v>9.1996500000000001</v>
      </c>
      <c r="G23" s="36">
        <v>7.6878299999999999</v>
      </c>
      <c r="H23" s="36">
        <v>8.6442300000000003</v>
      </c>
      <c r="I23" s="36">
        <v>8.4069400000000005</v>
      </c>
      <c r="J23" s="36">
        <v>9.7208299999999994</v>
      </c>
      <c r="K23" s="36">
        <v>10.947929999999999</v>
      </c>
      <c r="L23" s="36">
        <v>10.570690000000001</v>
      </c>
      <c r="M23" s="36">
        <v>11.294559999999999</v>
      </c>
      <c r="N23" s="36">
        <v>12.474629999999999</v>
      </c>
    </row>
    <row r="24" spans="1:14" x14ac:dyDescent="0.3">
      <c r="A24" s="50" t="s">
        <v>118</v>
      </c>
      <c r="B24" s="92" t="s">
        <v>36</v>
      </c>
      <c r="C24" s="57">
        <f>SUM(C25:C26)</f>
        <v>99.340999999999994</v>
      </c>
      <c r="D24" s="57">
        <f>SUM(D25:D26)</f>
        <v>102.89</v>
      </c>
      <c r="E24" s="37">
        <f t="shared" ref="E24:N24" si="3">SUM(E25:E26)</f>
        <v>93.323490000000007</v>
      </c>
      <c r="F24" s="37">
        <f t="shared" ref="F24" si="4">SUM(F25:F26)</f>
        <v>93.12536999999999</v>
      </c>
      <c r="G24" s="37">
        <f t="shared" si="3"/>
        <v>93.3309</v>
      </c>
      <c r="H24" s="37">
        <f t="shared" si="3"/>
        <v>93.825419999999994</v>
      </c>
      <c r="I24" s="37">
        <f t="shared" si="3"/>
        <v>92.070030000000003</v>
      </c>
      <c r="J24" s="37">
        <f t="shared" si="3"/>
        <v>92.63669999999999</v>
      </c>
      <c r="K24" s="37">
        <f t="shared" si="3"/>
        <v>91.97760000000001</v>
      </c>
      <c r="L24" s="37">
        <f t="shared" si="3"/>
        <v>92.766960000000012</v>
      </c>
      <c r="M24" s="37">
        <f t="shared" si="3"/>
        <v>93.341429999999988</v>
      </c>
      <c r="N24" s="37">
        <f t="shared" si="3"/>
        <v>94.182270000000003</v>
      </c>
    </row>
    <row r="25" spans="1:14" x14ac:dyDescent="0.3">
      <c r="A25" s="50" t="s">
        <v>119</v>
      </c>
      <c r="B25" s="91" t="s">
        <v>296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</row>
    <row r="26" spans="1:14" x14ac:dyDescent="0.3">
      <c r="A26" s="50" t="s">
        <v>120</v>
      </c>
      <c r="B26" s="91" t="s">
        <v>179</v>
      </c>
      <c r="C26" s="36">
        <v>99.340999999999994</v>
      </c>
      <c r="D26" s="36">
        <v>102.89</v>
      </c>
      <c r="E26" s="36">
        <v>93.323490000000007</v>
      </c>
      <c r="F26" s="36">
        <v>93.12536999999999</v>
      </c>
      <c r="G26" s="36">
        <v>93.3309</v>
      </c>
      <c r="H26" s="36">
        <v>93.825419999999994</v>
      </c>
      <c r="I26" s="36">
        <v>92.070030000000003</v>
      </c>
      <c r="J26" s="36">
        <v>92.63669999999999</v>
      </c>
      <c r="K26" s="36">
        <v>91.97760000000001</v>
      </c>
      <c r="L26" s="36">
        <v>92.766960000000012</v>
      </c>
      <c r="M26" s="36">
        <v>93.341429999999988</v>
      </c>
      <c r="N26" s="36">
        <v>94.182270000000003</v>
      </c>
    </row>
    <row r="27" spans="1:14" x14ac:dyDescent="0.3">
      <c r="A27" s="50" t="s">
        <v>121</v>
      </c>
      <c r="B27" s="92" t="s">
        <v>79</v>
      </c>
      <c r="C27" s="58">
        <f>SUM(C28:C29)</f>
        <v>33.046999999999997</v>
      </c>
      <c r="D27" s="58">
        <f>SUM(D28:D29)</f>
        <v>32.58</v>
      </c>
      <c r="E27" s="37">
        <f>SUM(E28:E29)</f>
        <v>35.623489999999997</v>
      </c>
      <c r="F27" s="37">
        <f>SUM(F28:F29)</f>
        <v>35.620783000000003</v>
      </c>
      <c r="G27" s="37">
        <f t="shared" ref="G27:N27" si="5">SUM(G28:G29)</f>
        <v>35.312394999999995</v>
      </c>
      <c r="H27" s="37">
        <f t="shared" si="5"/>
        <v>33.838735</v>
      </c>
      <c r="I27" s="37">
        <f t="shared" si="5"/>
        <v>33.839451000000004</v>
      </c>
      <c r="J27" s="37">
        <f t="shared" si="5"/>
        <v>33.835834999999996</v>
      </c>
      <c r="K27" s="37">
        <f t="shared" si="5"/>
        <v>33.839554999999997</v>
      </c>
      <c r="L27" s="37">
        <f t="shared" si="5"/>
        <v>33.838830999999999</v>
      </c>
      <c r="M27" s="37">
        <f t="shared" si="5"/>
        <v>33.838718</v>
      </c>
      <c r="N27" s="37">
        <f t="shared" si="5"/>
        <v>33.836239999999997</v>
      </c>
    </row>
    <row r="28" spans="1:14" x14ac:dyDescent="0.3">
      <c r="A28" s="50" t="s">
        <v>122</v>
      </c>
      <c r="B28" s="91" t="s">
        <v>277</v>
      </c>
      <c r="C28" s="36">
        <v>33.046999999999997</v>
      </c>
      <c r="D28" s="36">
        <v>32.58</v>
      </c>
      <c r="E28" s="36">
        <v>35.623489999999997</v>
      </c>
      <c r="F28" s="36">
        <v>35.620783000000003</v>
      </c>
      <c r="G28" s="36">
        <v>35.312394999999995</v>
      </c>
      <c r="H28" s="36">
        <v>33.838735</v>
      </c>
      <c r="I28" s="36">
        <v>33.839451000000004</v>
      </c>
      <c r="J28" s="36">
        <v>33.835834999999996</v>
      </c>
      <c r="K28" s="36">
        <v>33.839554999999997</v>
      </c>
      <c r="L28" s="36">
        <v>33.838830999999999</v>
      </c>
      <c r="M28" s="36">
        <v>33.838718</v>
      </c>
      <c r="N28" s="36">
        <v>33.836239999999997</v>
      </c>
    </row>
    <row r="29" spans="1:14" x14ac:dyDescent="0.3">
      <c r="A29" s="50" t="s">
        <v>123</v>
      </c>
      <c r="B29" s="91" t="s">
        <v>69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</row>
    <row r="30" spans="1:14" x14ac:dyDescent="0.3">
      <c r="A30" s="50" t="s">
        <v>124</v>
      </c>
      <c r="B30" s="92" t="s">
        <v>5</v>
      </c>
      <c r="C30" s="57">
        <f t="shared" ref="C30:N30" si="6">SUM(C31:C31)</f>
        <v>0</v>
      </c>
      <c r="D30" s="57">
        <f t="shared" si="6"/>
        <v>0</v>
      </c>
      <c r="E30" s="37">
        <f t="shared" si="6"/>
        <v>3</v>
      </c>
      <c r="F30" s="37">
        <f t="shared" si="6"/>
        <v>14.967792169000001</v>
      </c>
      <c r="G30" s="37">
        <f t="shared" si="6"/>
        <v>14.790011842</v>
      </c>
      <c r="H30" s="37">
        <f t="shared" si="6"/>
        <v>14.716061782999999</v>
      </c>
      <c r="I30" s="37">
        <f t="shared" si="6"/>
        <v>14.642481474</v>
      </c>
      <c r="J30" s="37">
        <f t="shared" si="6"/>
        <v>14.611186862</v>
      </c>
      <c r="K30" s="37">
        <f t="shared" si="6"/>
        <v>14.496422721</v>
      </c>
      <c r="L30" s="37">
        <f t="shared" si="6"/>
        <v>14.423940608000001</v>
      </c>
      <c r="M30" s="37">
        <f t="shared" si="6"/>
        <v>14.351820904</v>
      </c>
      <c r="N30" s="37">
        <f t="shared" si="6"/>
        <v>14.321147505999999</v>
      </c>
    </row>
    <row r="31" spans="1:14" x14ac:dyDescent="0.3">
      <c r="A31" s="50" t="s">
        <v>125</v>
      </c>
      <c r="B31" s="91" t="s">
        <v>244</v>
      </c>
      <c r="C31" s="36">
        <v>0</v>
      </c>
      <c r="D31" s="36">
        <v>0</v>
      </c>
      <c r="E31" s="36">
        <v>3</v>
      </c>
      <c r="F31" s="36">
        <v>14.967792169000001</v>
      </c>
      <c r="G31" s="36">
        <v>14.790011842</v>
      </c>
      <c r="H31" s="36">
        <v>14.716061782999999</v>
      </c>
      <c r="I31" s="36">
        <v>14.642481474</v>
      </c>
      <c r="J31" s="36">
        <v>14.611186862</v>
      </c>
      <c r="K31" s="36">
        <v>14.496422721</v>
      </c>
      <c r="L31" s="36">
        <v>14.423940608000001</v>
      </c>
      <c r="M31" s="36">
        <v>14.351820904</v>
      </c>
      <c r="N31" s="36">
        <v>14.321147505999999</v>
      </c>
    </row>
    <row r="32" spans="1:14" x14ac:dyDescent="0.3">
      <c r="A32" s="50" t="s">
        <v>22</v>
      </c>
      <c r="B32" s="92" t="s">
        <v>100</v>
      </c>
      <c r="C32" s="57">
        <f>SUM(C33:C44)</f>
        <v>521.70669999999996</v>
      </c>
      <c r="D32" s="57">
        <f t="shared" ref="D32:N32" si="7">SUM(D33:D44)</f>
        <v>314.41320000000002</v>
      </c>
      <c r="E32" s="57">
        <f t="shared" si="7"/>
        <v>448.86685479900007</v>
      </c>
      <c r="F32" s="57">
        <f t="shared" si="7"/>
        <v>673.64612818799992</v>
      </c>
      <c r="G32" s="57">
        <f t="shared" si="7"/>
        <v>720.13437345399984</v>
      </c>
      <c r="H32" s="57">
        <f t="shared" si="7"/>
        <v>717.48258669799998</v>
      </c>
      <c r="I32" s="57">
        <f t="shared" si="7"/>
        <v>862.992858824</v>
      </c>
      <c r="J32" s="57">
        <f t="shared" si="7"/>
        <v>862.51175813099997</v>
      </c>
      <c r="K32" s="57">
        <f t="shared" si="7"/>
        <v>913.3899126419999</v>
      </c>
      <c r="L32" s="57">
        <f t="shared" si="7"/>
        <v>910.13921670400009</v>
      </c>
      <c r="M32" s="57">
        <f t="shared" si="7"/>
        <v>913.67145071800007</v>
      </c>
      <c r="N32" s="57">
        <f t="shared" si="7"/>
        <v>908.35365126000011</v>
      </c>
    </row>
    <row r="33" spans="1:14" x14ac:dyDescent="0.3">
      <c r="A33" s="50" t="s">
        <v>23</v>
      </c>
      <c r="B33" s="91" t="s">
        <v>3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</row>
    <row r="34" spans="1:14" x14ac:dyDescent="0.3">
      <c r="A34" s="50" t="s">
        <v>24</v>
      </c>
      <c r="B34" s="91" t="s">
        <v>234</v>
      </c>
      <c r="C34" s="36">
        <v>0</v>
      </c>
      <c r="D34" s="36">
        <v>0</v>
      </c>
      <c r="E34" s="36">
        <v>27</v>
      </c>
      <c r="F34" s="36">
        <v>55.906579016999999</v>
      </c>
      <c r="G34" s="36">
        <v>55.501804331000002</v>
      </c>
      <c r="H34" s="36">
        <v>55.128633610999998</v>
      </c>
      <c r="I34" s="36">
        <v>54.751800830000001</v>
      </c>
      <c r="J34" s="36">
        <v>54.362332834</v>
      </c>
      <c r="K34" s="36">
        <v>53.981000831999999</v>
      </c>
      <c r="L34" s="36">
        <v>53.597945546000005</v>
      </c>
      <c r="M34" s="36">
        <v>53.206077596</v>
      </c>
      <c r="N34" s="36">
        <v>52.842130146000002</v>
      </c>
    </row>
    <row r="35" spans="1:14" x14ac:dyDescent="0.3">
      <c r="A35" s="50" t="s">
        <v>25</v>
      </c>
      <c r="B35" s="91" t="s">
        <v>357</v>
      </c>
      <c r="C35" s="36">
        <v>0</v>
      </c>
      <c r="D35" s="36">
        <v>0</v>
      </c>
      <c r="E35" s="36">
        <v>0</v>
      </c>
      <c r="F35" s="36">
        <v>22</v>
      </c>
      <c r="G35" s="36">
        <v>44.692279999999997</v>
      </c>
      <c r="H35" s="36">
        <v>44.465330000000002</v>
      </c>
      <c r="I35" s="36">
        <v>44.239699999999999</v>
      </c>
      <c r="J35" s="36">
        <v>44.124419998999997</v>
      </c>
      <c r="K35" s="36">
        <v>43.790279999999996</v>
      </c>
      <c r="L35" s="36">
        <v>43.562449999999998</v>
      </c>
      <c r="M35" s="36">
        <v>43.337330000000001</v>
      </c>
      <c r="N35" s="36">
        <v>43.219589999999997</v>
      </c>
    </row>
    <row r="36" spans="1:14" x14ac:dyDescent="0.3">
      <c r="A36" s="50" t="s">
        <v>133</v>
      </c>
      <c r="B36" s="91" t="s">
        <v>278</v>
      </c>
      <c r="C36" s="36">
        <v>0</v>
      </c>
      <c r="D36" s="36">
        <v>0</v>
      </c>
      <c r="E36" s="36">
        <v>33.173990898999996</v>
      </c>
      <c r="F36" s="36">
        <v>33.139716698999997</v>
      </c>
      <c r="G36" s="36">
        <v>32.902922100000005</v>
      </c>
      <c r="H36" s="36">
        <v>32.738427399999999</v>
      </c>
      <c r="I36" s="36">
        <v>32.574704398999998</v>
      </c>
      <c r="J36" s="36">
        <v>32.481879798999998</v>
      </c>
      <c r="K36" s="36">
        <v>32.249795198999998</v>
      </c>
      <c r="L36" s="36">
        <v>32.088530800000001</v>
      </c>
      <c r="M36" s="36">
        <v>31.928112799999997</v>
      </c>
      <c r="N36" s="36">
        <v>31.837110498999998</v>
      </c>
    </row>
    <row r="37" spans="1:14" x14ac:dyDescent="0.3">
      <c r="A37" s="50" t="s">
        <v>279</v>
      </c>
      <c r="B37" s="91" t="s">
        <v>243</v>
      </c>
      <c r="C37" s="36">
        <v>0</v>
      </c>
      <c r="D37" s="36">
        <v>0</v>
      </c>
      <c r="E37" s="36">
        <v>0</v>
      </c>
      <c r="F37" s="36">
        <v>41.774804904</v>
      </c>
      <c r="G37" s="36">
        <v>41.477845389999999</v>
      </c>
      <c r="H37" s="36">
        <v>41.270456163000006</v>
      </c>
      <c r="I37" s="36">
        <v>41.064103882000005</v>
      </c>
      <c r="J37" s="36">
        <v>40.969596889999998</v>
      </c>
      <c r="K37" s="36">
        <v>40.654489441999999</v>
      </c>
      <c r="L37" s="36">
        <v>40.451216997000003</v>
      </c>
      <c r="M37" s="36">
        <v>40.248960917999995</v>
      </c>
      <c r="N37" s="36">
        <v>40.156329931999998</v>
      </c>
    </row>
    <row r="38" spans="1:14" x14ac:dyDescent="0.3">
      <c r="A38" s="50" t="s">
        <v>282</v>
      </c>
      <c r="B38" s="91" t="s">
        <v>280</v>
      </c>
      <c r="C38" s="36">
        <v>4.3284000000000002</v>
      </c>
      <c r="D38" s="36">
        <v>3.93</v>
      </c>
      <c r="E38" s="36">
        <v>4.542901058</v>
      </c>
      <c r="F38" s="36">
        <v>4.6656548579999999</v>
      </c>
      <c r="G38" s="36">
        <v>4.6657473300000003</v>
      </c>
      <c r="H38" s="36">
        <v>4.6654136630000007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</row>
    <row r="39" spans="1:14" x14ac:dyDescent="0.3">
      <c r="A39" s="50" t="s">
        <v>283</v>
      </c>
      <c r="B39" s="91" t="s">
        <v>281</v>
      </c>
      <c r="C39" s="36">
        <v>18.572299999999998</v>
      </c>
      <c r="D39" s="36">
        <v>18.507200000000001</v>
      </c>
      <c r="E39" s="36">
        <v>20.968220990000003</v>
      </c>
      <c r="F39" s="36">
        <v>21.534217988000002</v>
      </c>
      <c r="G39" s="36">
        <v>21.534188885999999</v>
      </c>
      <c r="H39" s="36">
        <v>21.536080322999997</v>
      </c>
      <c r="I39" s="36">
        <v>21.541272927999998</v>
      </c>
      <c r="J39" s="36">
        <v>21.536182544999999</v>
      </c>
      <c r="K39" s="36">
        <v>21.534864432999999</v>
      </c>
      <c r="L39" s="36">
        <v>21.532993394000002</v>
      </c>
      <c r="M39" s="36">
        <v>22.899998786000001</v>
      </c>
      <c r="N39" s="36">
        <v>21.601464714999999</v>
      </c>
    </row>
    <row r="40" spans="1:14" x14ac:dyDescent="0.3">
      <c r="A40" s="50" t="s">
        <v>284</v>
      </c>
      <c r="B40" s="91" t="s">
        <v>286</v>
      </c>
      <c r="C40" s="36">
        <v>0</v>
      </c>
      <c r="D40" s="36">
        <v>0</v>
      </c>
      <c r="E40" s="36">
        <v>67.514341852000001</v>
      </c>
      <c r="F40" s="36">
        <v>71.482154722000004</v>
      </c>
      <c r="G40" s="36">
        <v>71.312985417000007</v>
      </c>
      <c r="H40" s="36">
        <v>71.351245538000001</v>
      </c>
      <c r="I40" s="36">
        <v>71.375476785000004</v>
      </c>
      <c r="J40" s="36">
        <v>71.510346064000004</v>
      </c>
      <c r="K40" s="36">
        <v>71.355282735999992</v>
      </c>
      <c r="L40" s="36">
        <v>71.294679967000008</v>
      </c>
      <c r="M40" s="36">
        <v>71.518570617999998</v>
      </c>
      <c r="N40" s="36">
        <v>71.515625967999995</v>
      </c>
    </row>
    <row r="41" spans="1:14" x14ac:dyDescent="0.3">
      <c r="A41" s="50" t="s">
        <v>285</v>
      </c>
      <c r="B41" s="91" t="s">
        <v>291</v>
      </c>
      <c r="C41" s="36">
        <v>150.18899999999999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</row>
    <row r="42" spans="1:14" x14ac:dyDescent="0.3">
      <c r="A42" s="50" t="s">
        <v>287</v>
      </c>
      <c r="B42" s="91" t="s">
        <v>175</v>
      </c>
      <c r="C42" s="36">
        <v>293.85199999999998</v>
      </c>
      <c r="D42" s="36">
        <v>291.976</v>
      </c>
      <c r="E42" s="36">
        <v>295.66740000000004</v>
      </c>
      <c r="F42" s="36">
        <v>290.07299999999998</v>
      </c>
      <c r="G42" s="36">
        <v>295.18859999999995</v>
      </c>
      <c r="H42" s="36">
        <v>294.23099999999999</v>
      </c>
      <c r="I42" s="36">
        <v>293.36579999999998</v>
      </c>
      <c r="J42" s="36">
        <v>103.837</v>
      </c>
      <c r="K42" s="36">
        <v>0</v>
      </c>
      <c r="L42" s="36">
        <v>0</v>
      </c>
      <c r="M42" s="36">
        <v>0</v>
      </c>
      <c r="N42" s="36">
        <v>0</v>
      </c>
    </row>
    <row r="43" spans="1:14" x14ac:dyDescent="0.3">
      <c r="A43" s="50" t="s">
        <v>288</v>
      </c>
      <c r="B43" s="91" t="s">
        <v>176</v>
      </c>
      <c r="C43" s="36">
        <v>0</v>
      </c>
      <c r="D43" s="36">
        <v>0</v>
      </c>
      <c r="E43" s="36">
        <v>0</v>
      </c>
      <c r="F43" s="36">
        <v>133.07</v>
      </c>
      <c r="G43" s="36">
        <v>152.858</v>
      </c>
      <c r="H43" s="36">
        <v>152.096</v>
      </c>
      <c r="I43" s="36">
        <v>304.08</v>
      </c>
      <c r="J43" s="36">
        <v>493.69</v>
      </c>
      <c r="K43" s="36">
        <v>649.82419999999991</v>
      </c>
      <c r="L43" s="36">
        <v>647.6114</v>
      </c>
      <c r="M43" s="36">
        <v>650.53240000000005</v>
      </c>
      <c r="N43" s="36">
        <v>647.18140000000005</v>
      </c>
    </row>
    <row r="44" spans="1:14" x14ac:dyDescent="0.3">
      <c r="A44" s="50" t="s">
        <v>293</v>
      </c>
      <c r="B44" s="91" t="s">
        <v>301</v>
      </c>
      <c r="C44" s="36">
        <v>54.765000000000001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</row>
    <row r="45" spans="1:14" x14ac:dyDescent="0.3">
      <c r="A45" s="50" t="s">
        <v>27</v>
      </c>
      <c r="B45" s="92" t="s">
        <v>101</v>
      </c>
      <c r="C45" s="57">
        <f>SUM(C46:C47)</f>
        <v>93.888000000000005</v>
      </c>
      <c r="D45" s="57">
        <f t="shared" ref="D45:N45" si="8">SUM(D46:D47)</f>
        <v>89.129000000000005</v>
      </c>
      <c r="E45" s="37">
        <f t="shared" si="8"/>
        <v>101.31</v>
      </c>
      <c r="F45" s="37">
        <f t="shared" si="8"/>
        <v>7.65</v>
      </c>
      <c r="G45" s="37">
        <f t="shared" si="8"/>
        <v>0</v>
      </c>
      <c r="H45" s="37">
        <f t="shared" si="8"/>
        <v>0</v>
      </c>
      <c r="I45" s="37">
        <f t="shared" si="8"/>
        <v>0</v>
      </c>
      <c r="J45" s="37">
        <f t="shared" si="8"/>
        <v>0</v>
      </c>
      <c r="K45" s="37">
        <f t="shared" si="8"/>
        <v>0</v>
      </c>
      <c r="L45" s="37">
        <f t="shared" si="8"/>
        <v>0</v>
      </c>
      <c r="M45" s="37">
        <f t="shared" si="8"/>
        <v>0</v>
      </c>
      <c r="N45" s="37">
        <f t="shared" si="8"/>
        <v>0</v>
      </c>
    </row>
    <row r="46" spans="1:14" x14ac:dyDescent="0.3">
      <c r="A46" s="50" t="s">
        <v>28</v>
      </c>
      <c r="B46" s="91" t="s">
        <v>57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</row>
    <row r="47" spans="1:14" x14ac:dyDescent="0.3">
      <c r="A47" s="50" t="s">
        <v>29</v>
      </c>
      <c r="B47" s="94" t="s">
        <v>177</v>
      </c>
      <c r="C47" s="36">
        <v>93.888000000000005</v>
      </c>
      <c r="D47" s="36">
        <v>89.129000000000005</v>
      </c>
      <c r="E47" s="36">
        <v>101.31</v>
      </c>
      <c r="F47" s="36">
        <v>7.65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</row>
    <row r="48" spans="1:14" x14ac:dyDescent="0.3">
      <c r="A48" s="7">
        <v>16</v>
      </c>
      <c r="B48" s="92" t="s">
        <v>294</v>
      </c>
      <c r="C48" s="36">
        <v>730.40599999999995</v>
      </c>
      <c r="D48" s="36">
        <v>842.50800000000004</v>
      </c>
      <c r="E48" s="36">
        <v>875.2</v>
      </c>
      <c r="F48" s="36">
        <v>86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</row>
    <row r="49" spans="1:15" x14ac:dyDescent="0.3">
      <c r="A49" s="52"/>
      <c r="B49" s="104"/>
      <c r="C49" s="53"/>
      <c r="D49" s="53"/>
      <c r="E49" s="54"/>
      <c r="F49" s="54"/>
      <c r="G49" s="55"/>
      <c r="H49" s="55"/>
      <c r="I49" s="55"/>
      <c r="J49" s="55"/>
      <c r="K49" s="55"/>
      <c r="L49" s="55"/>
      <c r="M49" s="55"/>
      <c r="N49" s="55"/>
    </row>
    <row r="50" spans="1:15" x14ac:dyDescent="0.3">
      <c r="A50" s="7"/>
      <c r="B50" s="92" t="s">
        <v>113</v>
      </c>
      <c r="C50" s="56"/>
      <c r="D50" s="56"/>
      <c r="E50" s="38"/>
      <c r="F50" s="38"/>
      <c r="G50" s="16"/>
      <c r="H50" s="16"/>
      <c r="I50" s="16"/>
      <c r="J50" s="16"/>
      <c r="K50" s="16"/>
      <c r="L50" s="16"/>
      <c r="M50" s="16"/>
      <c r="N50" s="16"/>
    </row>
    <row r="51" spans="1:15" x14ac:dyDescent="0.3">
      <c r="A51" s="7">
        <v>17</v>
      </c>
      <c r="B51" s="92" t="s">
        <v>114</v>
      </c>
      <c r="C51" s="37">
        <f>C19+C24+C27+C30+C32+C45+C48</f>
        <v>2276.7808999999997</v>
      </c>
      <c r="D51" s="37">
        <f>D19+D24+D27+D30+D32+D45+D48</f>
        <v>2324.0165999999999</v>
      </c>
      <c r="E51" s="37">
        <f t="shared" ref="E51:N51" si="9">E19+E24+E27+E30+E32+E45+E48</f>
        <v>2298.5312647990004</v>
      </c>
      <c r="F51" s="37">
        <f t="shared" si="9"/>
        <v>1681.0880033569999</v>
      </c>
      <c r="G51" s="37">
        <f>G19+G24+G27+G30+G32+G45+G48</f>
        <v>1636.2559502959998</v>
      </c>
      <c r="H51" s="37">
        <f t="shared" si="9"/>
        <v>1615.9433134810001</v>
      </c>
      <c r="I51" s="37">
        <f t="shared" si="9"/>
        <v>1722.374801298</v>
      </c>
      <c r="J51" s="37">
        <f t="shared" si="9"/>
        <v>1737.0281499929997</v>
      </c>
      <c r="K51" s="37">
        <f t="shared" si="9"/>
        <v>1815.4523003630002</v>
      </c>
      <c r="L51" s="37">
        <f t="shared" si="9"/>
        <v>1817.8723983120001</v>
      </c>
      <c r="M51" s="37">
        <f t="shared" si="9"/>
        <v>1832.687739622</v>
      </c>
      <c r="N51" s="37">
        <f t="shared" si="9"/>
        <v>1821.8091387660002</v>
      </c>
    </row>
    <row r="52" spans="1:15" x14ac:dyDescent="0.3">
      <c r="A52" s="7">
        <v>18</v>
      </c>
      <c r="B52" s="92" t="s">
        <v>50</v>
      </c>
      <c r="C52" s="37">
        <f t="shared" ref="C52:N52" si="10">C16</f>
        <v>2276.7787999999996</v>
      </c>
      <c r="D52" s="37">
        <f>D16</f>
        <v>2324.0052999999998</v>
      </c>
      <c r="E52" s="37">
        <f t="shared" si="10"/>
        <v>2298.7905651199999</v>
      </c>
      <c r="F52" s="37">
        <f t="shared" si="10"/>
        <v>2330.3386790939999</v>
      </c>
      <c r="G52" s="37">
        <f t="shared" si="10"/>
        <v>2354.6880490580002</v>
      </c>
      <c r="H52" s="37">
        <f t="shared" si="10"/>
        <v>2386.9924391259997</v>
      </c>
      <c r="I52" s="37">
        <f t="shared" si="10"/>
        <v>2419.60749863</v>
      </c>
      <c r="J52" s="37">
        <f t="shared" si="10"/>
        <v>2458.822975864</v>
      </c>
      <c r="K52" s="37">
        <f t="shared" si="10"/>
        <v>2488.076111033</v>
      </c>
      <c r="L52" s="37">
        <f t="shared" si="10"/>
        <v>2523.26857612</v>
      </c>
      <c r="M52" s="37">
        <f t="shared" si="10"/>
        <v>2560.3512084019999</v>
      </c>
      <c r="N52" s="37">
        <f t="shared" si="10"/>
        <v>2604.856434066</v>
      </c>
    </row>
    <row r="53" spans="1:15" x14ac:dyDescent="0.3">
      <c r="A53" s="27">
        <v>19</v>
      </c>
      <c r="B53" s="96" t="s">
        <v>141</v>
      </c>
      <c r="C53" s="79"/>
      <c r="D53" s="79"/>
      <c r="E53" s="37">
        <f>E51-E52</f>
        <v>-0.2593003209995004</v>
      </c>
      <c r="F53" s="37">
        <f>F51-F52</f>
        <v>-649.25067573699994</v>
      </c>
      <c r="G53" s="37">
        <f t="shared" ref="G53:N53" si="11">G51-G52</f>
        <v>-718.43209876200035</v>
      </c>
      <c r="H53" s="37">
        <f t="shared" si="11"/>
        <v>-771.04912564499955</v>
      </c>
      <c r="I53" s="37">
        <f t="shared" si="11"/>
        <v>-697.23269733200004</v>
      </c>
      <c r="J53" s="37">
        <f t="shared" si="11"/>
        <v>-721.79482587100028</v>
      </c>
      <c r="K53" s="37">
        <f t="shared" si="11"/>
        <v>-672.62381066999978</v>
      </c>
      <c r="L53" s="37">
        <f t="shared" si="11"/>
        <v>-705.39617780799995</v>
      </c>
      <c r="M53" s="37">
        <f t="shared" si="11"/>
        <v>-727.6634687799999</v>
      </c>
      <c r="N53" s="37">
        <f t="shared" si="11"/>
        <v>-783.04729529999986</v>
      </c>
    </row>
    <row r="54" spans="1:15" x14ac:dyDescent="0.3">
      <c r="A54" s="27">
        <v>20</v>
      </c>
      <c r="B54" s="91" t="s">
        <v>51</v>
      </c>
      <c r="C54" s="78"/>
      <c r="D54" s="78"/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</row>
    <row r="55" spans="1:15" x14ac:dyDescent="0.3">
      <c r="A55" s="27">
        <v>21</v>
      </c>
      <c r="B55" s="91" t="s">
        <v>52</v>
      </c>
      <c r="C55" s="78"/>
      <c r="D55" s="78"/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</row>
    <row r="56" spans="1:15" x14ac:dyDescent="0.3">
      <c r="A56" s="52"/>
      <c r="B56" s="104"/>
      <c r="C56" s="53"/>
      <c r="D56" s="53"/>
      <c r="E56" s="54"/>
      <c r="F56" s="54"/>
      <c r="G56" s="55"/>
      <c r="H56" s="55"/>
      <c r="I56" s="55"/>
      <c r="J56" s="55"/>
      <c r="K56" s="55"/>
      <c r="L56" s="55"/>
      <c r="M56" s="55"/>
      <c r="N56" s="55"/>
    </row>
    <row r="57" spans="1:15" x14ac:dyDescent="0.3">
      <c r="A57" s="75" t="s">
        <v>4</v>
      </c>
      <c r="B57" s="98" t="s">
        <v>68</v>
      </c>
      <c r="C57" s="61"/>
      <c r="D57" s="61"/>
    </row>
    <row r="58" spans="1:15" ht="46.8" x14ac:dyDescent="0.3">
      <c r="A58" s="77">
        <v>6</v>
      </c>
      <c r="B58" s="99" t="s">
        <v>317</v>
      </c>
      <c r="C58" s="100"/>
      <c r="D58" s="34"/>
      <c r="E58" s="34"/>
      <c r="F58" s="34"/>
      <c r="G58" s="5"/>
      <c r="O58" s="8"/>
    </row>
    <row r="59" spans="1:15" x14ac:dyDescent="0.3">
      <c r="A59" s="77" t="s">
        <v>119</v>
      </c>
      <c r="B59" s="91" t="s">
        <v>237</v>
      </c>
      <c r="C59" s="100"/>
      <c r="D59" s="34"/>
      <c r="E59" s="34"/>
      <c r="F59" s="34"/>
      <c r="G59" s="5"/>
      <c r="O59" s="8"/>
    </row>
    <row r="60" spans="1:15" x14ac:dyDescent="0.3">
      <c r="A60" s="77" t="s">
        <v>125</v>
      </c>
      <c r="B60" s="99" t="s">
        <v>297</v>
      </c>
      <c r="C60" s="100"/>
      <c r="D60" s="34"/>
      <c r="E60" s="34"/>
      <c r="F60" s="34"/>
      <c r="G60" s="5"/>
      <c r="O60" s="8"/>
    </row>
    <row r="61" spans="1:15" x14ac:dyDescent="0.3">
      <c r="A61" s="77" t="s">
        <v>24</v>
      </c>
      <c r="B61" s="99" t="s">
        <v>298</v>
      </c>
      <c r="C61" s="100"/>
      <c r="D61" s="34"/>
      <c r="E61" s="34"/>
      <c r="F61" s="34"/>
      <c r="G61" s="5"/>
      <c r="O61" s="8"/>
    </row>
    <row r="62" spans="1:15" ht="46.8" x14ac:dyDescent="0.3">
      <c r="A62" s="77" t="s">
        <v>25</v>
      </c>
      <c r="B62" s="99" t="s">
        <v>359</v>
      </c>
      <c r="C62" s="100"/>
      <c r="D62" s="34"/>
      <c r="E62" s="34"/>
      <c r="F62" s="34"/>
      <c r="G62" s="5"/>
      <c r="O62" s="8"/>
    </row>
    <row r="63" spans="1:15" x14ac:dyDescent="0.3">
      <c r="A63" s="77" t="s">
        <v>279</v>
      </c>
      <c r="B63" s="99" t="s">
        <v>299</v>
      </c>
      <c r="C63" s="100"/>
      <c r="D63" s="34"/>
      <c r="E63" s="34"/>
      <c r="F63" s="34"/>
      <c r="G63" s="5"/>
      <c r="O63" s="8"/>
    </row>
    <row r="64" spans="1:15" ht="62.4" x14ac:dyDescent="0.3">
      <c r="A64" s="77" t="s">
        <v>293</v>
      </c>
      <c r="B64" s="99" t="s">
        <v>302</v>
      </c>
      <c r="C64" s="100"/>
      <c r="D64" s="34"/>
      <c r="E64" s="34"/>
      <c r="F64" s="34"/>
      <c r="G64" s="5"/>
      <c r="O64" s="8"/>
    </row>
    <row r="65" spans="1:15" ht="46.8" x14ac:dyDescent="0.3">
      <c r="A65" s="77">
        <v>16</v>
      </c>
      <c r="B65" s="99" t="s">
        <v>336</v>
      </c>
      <c r="C65" s="100"/>
      <c r="D65" s="34"/>
      <c r="E65" s="34"/>
      <c r="F65" s="34"/>
      <c r="G65" s="5"/>
      <c r="O65" s="8"/>
    </row>
  </sheetData>
  <phoneticPr fontId="2" type="noConversion"/>
  <printOptions horizontalCentered="1"/>
  <pageMargins left="0.5" right="0.5" top="0.5" bottom="0.5" header="0.5" footer="0.5"/>
  <pageSetup scale="65" fitToHeight="0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/>
  </sheetViews>
  <sheetFormatPr defaultColWidth="9" defaultRowHeight="15.6" x14ac:dyDescent="0.3"/>
  <cols>
    <col min="1" max="1" width="27.69921875" style="12" customWidth="1"/>
    <col min="2" max="2" width="54.59765625" style="66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23" t="s">
        <v>150</v>
      </c>
      <c r="B1" s="123"/>
    </row>
    <row r="2" spans="1:4" x14ac:dyDescent="0.3">
      <c r="A2" s="123" t="s">
        <v>151</v>
      </c>
      <c r="B2" s="123"/>
    </row>
    <row r="3" spans="1:4" s="10" customFormat="1" ht="15.75" customHeight="1" x14ac:dyDescent="0.3">
      <c r="A3" s="131" t="s">
        <v>154</v>
      </c>
      <c r="B3" s="62"/>
      <c r="C3" s="12"/>
      <c r="D3" s="12"/>
    </row>
    <row r="4" spans="1:4" s="10" customFormat="1" ht="15.75" customHeight="1" x14ac:dyDescent="0.3">
      <c r="A4" s="138" t="s">
        <v>155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39" t="str">
        <f>'Admin Info'!B6</f>
        <v>City of Riverside (Riverside Public Utilities)</v>
      </c>
      <c r="B6" s="65"/>
      <c r="C6" s="12"/>
      <c r="D6" s="12"/>
    </row>
    <row r="7" spans="1:4" x14ac:dyDescent="0.3">
      <c r="B7" s="147" t="s">
        <v>63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98</v>
      </c>
      <c r="B9" s="63" t="s">
        <v>180</v>
      </c>
      <c r="C9" s="12"/>
      <c r="D9" s="12"/>
    </row>
    <row r="10" spans="1:4" x14ac:dyDescent="0.3">
      <c r="A10" s="19" t="s">
        <v>47</v>
      </c>
      <c r="B10" s="63" t="s">
        <v>181</v>
      </c>
      <c r="C10" s="12"/>
      <c r="D10" s="12"/>
    </row>
    <row r="11" spans="1:4" x14ac:dyDescent="0.3">
      <c r="A11" s="19" t="s">
        <v>6</v>
      </c>
      <c r="B11" s="68">
        <v>37773</v>
      </c>
      <c r="C11" s="12"/>
      <c r="D11" s="12"/>
    </row>
    <row r="12" spans="1:4" x14ac:dyDescent="0.3">
      <c r="A12" s="19" t="s">
        <v>7</v>
      </c>
      <c r="B12" s="68">
        <v>43982</v>
      </c>
      <c r="C12" s="12"/>
      <c r="D12" s="12"/>
    </row>
    <row r="13" spans="1:4" ht="31.2" x14ac:dyDescent="0.3">
      <c r="A13" s="148" t="s">
        <v>157</v>
      </c>
      <c r="B13" s="63" t="s">
        <v>247</v>
      </c>
      <c r="C13" s="12"/>
      <c r="D13" s="12"/>
    </row>
    <row r="14" spans="1:4" x14ac:dyDescent="0.3">
      <c r="A14" s="20" t="s">
        <v>15</v>
      </c>
      <c r="B14" s="63" t="s">
        <v>182</v>
      </c>
      <c r="C14" s="12"/>
      <c r="D14" s="12"/>
    </row>
    <row r="15" spans="1:4" x14ac:dyDescent="0.3">
      <c r="A15" s="19" t="s">
        <v>13</v>
      </c>
      <c r="B15" s="63" t="s">
        <v>0</v>
      </c>
      <c r="C15" s="12"/>
      <c r="D15" s="12"/>
    </row>
    <row r="16" spans="1:4" x14ac:dyDescent="0.3">
      <c r="A16" s="105" t="s">
        <v>106</v>
      </c>
      <c r="B16" s="63" t="s">
        <v>183</v>
      </c>
      <c r="C16" s="12"/>
      <c r="D16" s="12"/>
    </row>
    <row r="17" spans="1:4" x14ac:dyDescent="0.3">
      <c r="A17" s="21"/>
      <c r="B17" s="63" t="s">
        <v>184</v>
      </c>
      <c r="C17" s="12"/>
      <c r="D17" s="12"/>
    </row>
    <row r="18" spans="1:4" x14ac:dyDescent="0.3">
      <c r="A18" s="105" t="s">
        <v>105</v>
      </c>
      <c r="B18" s="63" t="s">
        <v>185</v>
      </c>
      <c r="C18" s="12"/>
      <c r="D18" s="12"/>
    </row>
    <row r="19" spans="1:4" ht="15.75" customHeight="1" x14ac:dyDescent="0.3">
      <c r="A19" s="24"/>
      <c r="B19" s="63"/>
      <c r="C19" s="12"/>
      <c r="D19" s="12"/>
    </row>
    <row r="20" spans="1:4" x14ac:dyDescent="0.3">
      <c r="A20" s="67" t="s">
        <v>107</v>
      </c>
      <c r="B20" s="63" t="s">
        <v>186</v>
      </c>
      <c r="C20" s="12"/>
      <c r="D20" s="12"/>
    </row>
    <row r="21" spans="1:4" x14ac:dyDescent="0.3">
      <c r="A21" s="20" t="s">
        <v>41</v>
      </c>
      <c r="B21" s="63" t="s">
        <v>187</v>
      </c>
      <c r="C21" s="12"/>
      <c r="D21" s="12"/>
    </row>
    <row r="22" spans="1:4" x14ac:dyDescent="0.3">
      <c r="A22" s="20" t="s">
        <v>8</v>
      </c>
      <c r="B22" s="63" t="s">
        <v>188</v>
      </c>
      <c r="C22" s="12"/>
      <c r="D22" s="12"/>
    </row>
    <row r="23" spans="1:4" x14ac:dyDescent="0.3">
      <c r="A23" s="67" t="s">
        <v>108</v>
      </c>
      <c r="B23" s="63" t="s">
        <v>189</v>
      </c>
      <c r="C23" s="12"/>
      <c r="D23" s="12"/>
    </row>
    <row r="24" spans="1:4" x14ac:dyDescent="0.3">
      <c r="A24" s="67" t="s">
        <v>158</v>
      </c>
      <c r="B24" s="63" t="s">
        <v>318</v>
      </c>
      <c r="C24" s="12"/>
      <c r="D24" s="12"/>
    </row>
    <row r="25" spans="1:4" x14ac:dyDescent="0.3">
      <c r="A25" s="67" t="s">
        <v>109</v>
      </c>
      <c r="B25" s="63" t="s">
        <v>248</v>
      </c>
      <c r="C25" s="12"/>
      <c r="D25" s="12"/>
    </row>
    <row r="26" spans="1:4" x14ac:dyDescent="0.3">
      <c r="A26" s="20" t="s">
        <v>12</v>
      </c>
      <c r="B26" s="63" t="s">
        <v>190</v>
      </c>
      <c r="C26" s="12"/>
      <c r="D26" s="12"/>
    </row>
    <row r="27" spans="1:4" x14ac:dyDescent="0.3">
      <c r="A27" s="20" t="s">
        <v>9</v>
      </c>
      <c r="B27" s="63" t="s">
        <v>191</v>
      </c>
      <c r="C27" s="12"/>
      <c r="D27" s="12"/>
    </row>
    <row r="28" spans="1:4" x14ac:dyDescent="0.3">
      <c r="A28" s="105" t="s">
        <v>104</v>
      </c>
      <c r="B28" s="63" t="s">
        <v>192</v>
      </c>
      <c r="C28" s="12"/>
      <c r="D28" s="12"/>
    </row>
    <row r="29" spans="1:4" x14ac:dyDescent="0.3">
      <c r="A29" s="20" t="s">
        <v>58</v>
      </c>
      <c r="B29" s="63" t="s">
        <v>193</v>
      </c>
      <c r="C29" s="12"/>
      <c r="D29" s="12"/>
    </row>
    <row r="30" spans="1:4" x14ac:dyDescent="0.3">
      <c r="A30" s="22" t="s">
        <v>14</v>
      </c>
      <c r="B30" s="63" t="s">
        <v>184</v>
      </c>
      <c r="C30" s="12"/>
      <c r="D30" s="12"/>
    </row>
    <row r="31" spans="1:4" x14ac:dyDescent="0.3">
      <c r="A31" s="23" t="s">
        <v>10</v>
      </c>
      <c r="B31" s="63" t="s">
        <v>249</v>
      </c>
      <c r="C31" s="12"/>
      <c r="D31" s="12"/>
    </row>
    <row r="32" spans="1:4" x14ac:dyDescent="0.3">
      <c r="A32" s="20" t="s">
        <v>11</v>
      </c>
      <c r="B32" s="63" t="s">
        <v>250</v>
      </c>
      <c r="C32" s="12"/>
      <c r="D32" s="12"/>
    </row>
    <row r="33" spans="1:4" x14ac:dyDescent="0.3">
      <c r="A33" s="20" t="s">
        <v>16</v>
      </c>
      <c r="B33" s="63"/>
      <c r="C33" s="12"/>
      <c r="D33" s="12"/>
    </row>
    <row r="34" spans="1:4" x14ac:dyDescent="0.3">
      <c r="B34" s="63"/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80"/>
      <c r="C47" s="12"/>
      <c r="D47" s="12"/>
    </row>
    <row r="48" spans="1:4" x14ac:dyDescent="0.3">
      <c r="B48" s="80"/>
      <c r="C48" s="12"/>
      <c r="D48" s="12"/>
    </row>
    <row r="49" spans="2:4" x14ac:dyDescent="0.3">
      <c r="B49" s="80"/>
      <c r="C49" s="12"/>
      <c r="D49" s="12"/>
    </row>
    <row r="50" spans="2:4" x14ac:dyDescent="0.3">
      <c r="B50" s="80"/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/>
  </sheetViews>
  <sheetFormatPr defaultColWidth="9" defaultRowHeight="15.6" x14ac:dyDescent="0.3"/>
  <cols>
    <col min="1" max="1" width="27.69921875" style="12" customWidth="1"/>
    <col min="2" max="2" width="54.59765625" style="150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50" t="s">
        <v>150</v>
      </c>
    </row>
    <row r="2" spans="1:4" x14ac:dyDescent="0.3">
      <c r="A2" s="150" t="s">
        <v>151</v>
      </c>
    </row>
    <row r="3" spans="1:4" s="10" customFormat="1" ht="15.75" customHeight="1" x14ac:dyDescent="0.3">
      <c r="A3" s="131" t="s">
        <v>154</v>
      </c>
      <c r="B3" s="62"/>
      <c r="C3" s="12"/>
      <c r="D3" s="12"/>
    </row>
    <row r="4" spans="1:4" s="10" customFormat="1" ht="15.75" customHeight="1" x14ac:dyDescent="0.3">
      <c r="A4" s="138" t="s">
        <v>155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39" t="str">
        <f>'Admin Info'!B6</f>
        <v>City of Riverside (Riverside Public Utilities)</v>
      </c>
      <c r="B6" s="65"/>
      <c r="C6" s="12"/>
      <c r="D6" s="12"/>
    </row>
    <row r="7" spans="1:4" x14ac:dyDescent="0.3">
      <c r="B7" s="147" t="s">
        <v>63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98</v>
      </c>
      <c r="B9" s="63" t="s">
        <v>194</v>
      </c>
      <c r="C9" s="12"/>
      <c r="D9" s="12"/>
    </row>
    <row r="10" spans="1:4" x14ac:dyDescent="0.3">
      <c r="A10" s="19" t="s">
        <v>47</v>
      </c>
      <c r="B10" s="63" t="s">
        <v>195</v>
      </c>
      <c r="C10" s="12"/>
      <c r="D10" s="12"/>
    </row>
    <row r="11" spans="1:4" x14ac:dyDescent="0.3">
      <c r="A11" s="19" t="s">
        <v>6</v>
      </c>
      <c r="B11" s="68">
        <v>42411</v>
      </c>
      <c r="C11" s="12"/>
      <c r="D11" s="12"/>
    </row>
    <row r="12" spans="1:4" x14ac:dyDescent="0.3">
      <c r="A12" s="19" t="s">
        <v>7</v>
      </c>
      <c r="B12" s="68">
        <v>51135</v>
      </c>
      <c r="C12" s="12"/>
      <c r="D12" s="12"/>
    </row>
    <row r="13" spans="1:4" ht="46.8" x14ac:dyDescent="0.3">
      <c r="A13" s="148" t="s">
        <v>157</v>
      </c>
      <c r="B13" s="63" t="s">
        <v>348</v>
      </c>
      <c r="C13" s="12"/>
      <c r="D13" s="12"/>
    </row>
    <row r="14" spans="1:4" x14ac:dyDescent="0.3">
      <c r="A14" s="20" t="s">
        <v>15</v>
      </c>
      <c r="B14" s="63" t="s">
        <v>182</v>
      </c>
      <c r="C14" s="12"/>
      <c r="D14" s="12"/>
    </row>
    <row r="15" spans="1:4" x14ac:dyDescent="0.3">
      <c r="A15" s="19" t="s">
        <v>13</v>
      </c>
      <c r="B15" s="63" t="s">
        <v>0</v>
      </c>
      <c r="C15" s="12"/>
      <c r="D15" s="12"/>
    </row>
    <row r="16" spans="1:4" x14ac:dyDescent="0.3">
      <c r="A16" s="105" t="s">
        <v>106</v>
      </c>
      <c r="B16" s="63" t="s">
        <v>183</v>
      </c>
      <c r="C16" s="12"/>
      <c r="D16" s="12"/>
    </row>
    <row r="17" spans="1:4" x14ac:dyDescent="0.3">
      <c r="A17" s="21"/>
      <c r="B17" s="63" t="s">
        <v>184</v>
      </c>
      <c r="C17" s="12"/>
      <c r="D17" s="12"/>
    </row>
    <row r="18" spans="1:4" x14ac:dyDescent="0.3">
      <c r="A18" s="105" t="s">
        <v>105</v>
      </c>
      <c r="B18" s="63" t="s">
        <v>185</v>
      </c>
      <c r="C18" s="12"/>
      <c r="D18" s="12"/>
    </row>
    <row r="19" spans="1:4" ht="15.75" customHeight="1" x14ac:dyDescent="0.3">
      <c r="A19" s="24"/>
      <c r="B19" s="63"/>
      <c r="C19" s="12"/>
      <c r="D19" s="12"/>
    </row>
    <row r="20" spans="1:4" x14ac:dyDescent="0.3">
      <c r="A20" s="67" t="s">
        <v>107</v>
      </c>
      <c r="B20" s="63" t="s">
        <v>186</v>
      </c>
      <c r="C20" s="12"/>
      <c r="D20" s="12"/>
    </row>
    <row r="21" spans="1:4" x14ac:dyDescent="0.3">
      <c r="A21" s="20" t="s">
        <v>41</v>
      </c>
      <c r="B21" s="63" t="s">
        <v>187</v>
      </c>
      <c r="C21" s="12"/>
      <c r="D21" s="12"/>
    </row>
    <row r="22" spans="1:4" x14ac:dyDescent="0.3">
      <c r="A22" s="20" t="s">
        <v>8</v>
      </c>
      <c r="B22" s="63" t="s">
        <v>188</v>
      </c>
      <c r="C22" s="12"/>
      <c r="D22" s="12"/>
    </row>
    <row r="23" spans="1:4" x14ac:dyDescent="0.3">
      <c r="A23" s="67" t="s">
        <v>108</v>
      </c>
      <c r="B23" s="63" t="s">
        <v>196</v>
      </c>
      <c r="C23" s="12"/>
      <c r="D23" s="12"/>
    </row>
    <row r="24" spans="1:4" x14ac:dyDescent="0.3">
      <c r="A24" s="67" t="s">
        <v>158</v>
      </c>
      <c r="B24" s="63" t="s">
        <v>319</v>
      </c>
      <c r="C24" s="12"/>
      <c r="D24" s="12"/>
    </row>
    <row r="25" spans="1:4" x14ac:dyDescent="0.3">
      <c r="A25" s="67" t="s">
        <v>109</v>
      </c>
      <c r="B25" s="63" t="s">
        <v>248</v>
      </c>
      <c r="C25" s="12"/>
      <c r="D25" s="12"/>
    </row>
    <row r="26" spans="1:4" x14ac:dyDescent="0.3">
      <c r="A26" s="20" t="s">
        <v>12</v>
      </c>
      <c r="B26" s="63" t="s">
        <v>197</v>
      </c>
      <c r="C26" s="12"/>
      <c r="D26" s="12"/>
    </row>
    <row r="27" spans="1:4" x14ac:dyDescent="0.3">
      <c r="A27" s="20" t="s">
        <v>9</v>
      </c>
      <c r="B27" s="63" t="s">
        <v>191</v>
      </c>
      <c r="C27" s="12"/>
      <c r="D27" s="12"/>
    </row>
    <row r="28" spans="1:4" x14ac:dyDescent="0.3">
      <c r="A28" s="105" t="s">
        <v>104</v>
      </c>
      <c r="B28" s="63" t="s">
        <v>192</v>
      </c>
      <c r="C28" s="12"/>
      <c r="D28" s="12"/>
    </row>
    <row r="29" spans="1:4" x14ac:dyDescent="0.3">
      <c r="A29" s="20" t="s">
        <v>58</v>
      </c>
      <c r="B29" s="63" t="s">
        <v>193</v>
      </c>
      <c r="C29" s="12"/>
      <c r="D29" s="12"/>
    </row>
    <row r="30" spans="1:4" x14ac:dyDescent="0.3">
      <c r="A30" s="22" t="s">
        <v>14</v>
      </c>
      <c r="B30" s="63" t="s">
        <v>184</v>
      </c>
      <c r="C30" s="12"/>
      <c r="D30" s="12"/>
    </row>
    <row r="31" spans="1:4" x14ac:dyDescent="0.3">
      <c r="A31" s="23" t="s">
        <v>10</v>
      </c>
      <c r="B31" s="63" t="s">
        <v>251</v>
      </c>
      <c r="C31" s="12"/>
      <c r="D31" s="12"/>
    </row>
    <row r="32" spans="1:4" ht="31.2" x14ac:dyDescent="0.3">
      <c r="A32" s="20" t="s">
        <v>11</v>
      </c>
      <c r="B32" s="63" t="s">
        <v>252</v>
      </c>
      <c r="C32" s="12"/>
      <c r="D32" s="12"/>
    </row>
    <row r="33" spans="1:4" x14ac:dyDescent="0.3">
      <c r="A33" s="20" t="s">
        <v>16</v>
      </c>
      <c r="B33" s="63"/>
      <c r="C33" s="12"/>
      <c r="D33" s="12"/>
    </row>
    <row r="34" spans="1:4" x14ac:dyDescent="0.3">
      <c r="B34" s="63"/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80"/>
      <c r="C47" s="12"/>
      <c r="D47" s="12"/>
    </row>
    <row r="48" spans="1:4" x14ac:dyDescent="0.3">
      <c r="B48" s="80"/>
      <c r="C48" s="12"/>
      <c r="D48" s="12"/>
    </row>
    <row r="49" spans="2:4" x14ac:dyDescent="0.3">
      <c r="B49" s="80"/>
      <c r="C49" s="12"/>
      <c r="D49" s="12"/>
    </row>
    <row r="50" spans="2:4" x14ac:dyDescent="0.3">
      <c r="B50" s="80"/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5"/>
  <sheetViews>
    <sheetView showGridLines="0" zoomScaleNormal="100" workbookViewId="0"/>
  </sheetViews>
  <sheetFormatPr defaultColWidth="9" defaultRowHeight="15.6" x14ac:dyDescent="0.3"/>
  <cols>
    <col min="1" max="1" width="27.69921875" style="12" customWidth="1"/>
    <col min="2" max="2" width="54.59765625" style="150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50" t="s">
        <v>150</v>
      </c>
    </row>
    <row r="2" spans="1:4" x14ac:dyDescent="0.3">
      <c r="A2" s="150" t="s">
        <v>151</v>
      </c>
    </row>
    <row r="3" spans="1:4" s="10" customFormat="1" ht="15.75" customHeight="1" x14ac:dyDescent="0.3">
      <c r="A3" s="131" t="s">
        <v>154</v>
      </c>
      <c r="B3" s="62"/>
      <c r="C3" s="12"/>
      <c r="D3" s="12"/>
    </row>
    <row r="4" spans="1:4" s="10" customFormat="1" ht="15.75" customHeight="1" x14ac:dyDescent="0.3">
      <c r="A4" s="138" t="s">
        <v>155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39" t="str">
        <f>'Admin Info'!B6</f>
        <v>City of Riverside (Riverside Public Utilities)</v>
      </c>
      <c r="B6" s="65"/>
      <c r="C6" s="12"/>
      <c r="D6" s="12"/>
    </row>
    <row r="7" spans="1:4" x14ac:dyDescent="0.3">
      <c r="B7" s="147" t="s">
        <v>63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98</v>
      </c>
      <c r="B9" s="63" t="s">
        <v>198</v>
      </c>
      <c r="C9" s="12"/>
      <c r="D9" s="12"/>
    </row>
    <row r="10" spans="1:4" x14ac:dyDescent="0.3">
      <c r="A10" s="19" t="s">
        <v>47</v>
      </c>
      <c r="B10" s="63" t="s">
        <v>253</v>
      </c>
      <c r="C10" s="12"/>
      <c r="D10" s="12"/>
    </row>
    <row r="11" spans="1:4" x14ac:dyDescent="0.3">
      <c r="A11" s="19" t="s">
        <v>6</v>
      </c>
      <c r="B11" s="68">
        <v>35065</v>
      </c>
      <c r="C11" s="12"/>
      <c r="D11" s="12"/>
    </row>
    <row r="12" spans="1:4" x14ac:dyDescent="0.3">
      <c r="A12" s="19" t="s">
        <v>7</v>
      </c>
      <c r="B12" s="68">
        <v>42490</v>
      </c>
      <c r="C12" s="12"/>
      <c r="D12" s="12"/>
    </row>
    <row r="13" spans="1:4" ht="31.2" x14ac:dyDescent="0.3">
      <c r="A13" s="148" t="s">
        <v>157</v>
      </c>
      <c r="B13" s="63" t="s">
        <v>199</v>
      </c>
      <c r="C13" s="12"/>
      <c r="D13" s="12"/>
    </row>
    <row r="14" spans="1:4" x14ac:dyDescent="0.3">
      <c r="A14" s="20" t="s">
        <v>15</v>
      </c>
      <c r="B14" s="63" t="s">
        <v>182</v>
      </c>
      <c r="C14" s="12"/>
      <c r="D14" s="12"/>
    </row>
    <row r="15" spans="1:4" x14ac:dyDescent="0.3">
      <c r="A15" s="19" t="s">
        <v>13</v>
      </c>
      <c r="B15" s="63" t="s">
        <v>200</v>
      </c>
      <c r="C15" s="12"/>
      <c r="D15" s="12"/>
    </row>
    <row r="16" spans="1:4" x14ac:dyDescent="0.3">
      <c r="A16" s="105" t="s">
        <v>106</v>
      </c>
      <c r="B16" s="63" t="s">
        <v>183</v>
      </c>
      <c r="C16" s="12"/>
      <c r="D16" s="12"/>
    </row>
    <row r="17" spans="1:4" x14ac:dyDescent="0.3">
      <c r="A17" s="21"/>
      <c r="B17" s="63" t="s">
        <v>201</v>
      </c>
      <c r="C17" s="12"/>
      <c r="D17" s="12"/>
    </row>
    <row r="18" spans="1:4" x14ac:dyDescent="0.3">
      <c r="A18" s="105" t="s">
        <v>105</v>
      </c>
      <c r="B18" s="63" t="s">
        <v>254</v>
      </c>
      <c r="C18" s="12"/>
      <c r="D18" s="12"/>
    </row>
    <row r="19" spans="1:4" ht="15.75" customHeight="1" x14ac:dyDescent="0.3">
      <c r="A19" s="24"/>
      <c r="B19" s="63"/>
      <c r="C19" s="12"/>
      <c r="D19" s="12"/>
    </row>
    <row r="20" spans="1:4" x14ac:dyDescent="0.3">
      <c r="A20" s="67" t="s">
        <v>107</v>
      </c>
      <c r="B20" s="63" t="s">
        <v>202</v>
      </c>
      <c r="C20" s="12"/>
      <c r="D20" s="12"/>
    </row>
    <row r="21" spans="1:4" x14ac:dyDescent="0.3">
      <c r="A21" s="20" t="s">
        <v>41</v>
      </c>
      <c r="B21" s="63" t="s">
        <v>203</v>
      </c>
      <c r="C21" s="12"/>
      <c r="D21" s="12"/>
    </row>
    <row r="22" spans="1:4" x14ac:dyDescent="0.3">
      <c r="A22" s="20"/>
      <c r="B22" s="63" t="s">
        <v>204</v>
      </c>
      <c r="C22" s="12"/>
      <c r="D22" s="12"/>
    </row>
    <row r="23" spans="1:4" ht="31.2" x14ac:dyDescent="0.3">
      <c r="A23" s="20"/>
      <c r="B23" s="63" t="s">
        <v>205</v>
      </c>
      <c r="C23" s="12"/>
      <c r="D23" s="12"/>
    </row>
    <row r="24" spans="1:4" x14ac:dyDescent="0.3">
      <c r="A24" s="20"/>
      <c r="B24" s="63" t="s">
        <v>255</v>
      </c>
      <c r="C24" s="12"/>
      <c r="D24" s="12"/>
    </row>
    <row r="25" spans="1:4" x14ac:dyDescent="0.3">
      <c r="A25" s="20"/>
      <c r="B25" s="63" t="s">
        <v>206</v>
      </c>
      <c r="C25" s="12"/>
      <c r="D25" s="12"/>
    </row>
    <row r="26" spans="1:4" x14ac:dyDescent="0.3">
      <c r="A26" s="20" t="s">
        <v>8</v>
      </c>
      <c r="B26" s="63" t="s">
        <v>207</v>
      </c>
      <c r="C26" s="12"/>
      <c r="D26" s="12"/>
    </row>
    <row r="27" spans="1:4" x14ac:dyDescent="0.3">
      <c r="A27" s="67" t="s">
        <v>108</v>
      </c>
      <c r="B27" s="63" t="s">
        <v>208</v>
      </c>
      <c r="C27" s="12"/>
      <c r="D27" s="12"/>
    </row>
    <row r="28" spans="1:4" x14ac:dyDescent="0.3">
      <c r="A28" s="67" t="s">
        <v>158</v>
      </c>
      <c r="B28" s="63" t="s">
        <v>208</v>
      </c>
      <c r="C28" s="12"/>
      <c r="D28" s="12"/>
    </row>
    <row r="29" spans="1:4" x14ac:dyDescent="0.3">
      <c r="A29" s="67" t="s">
        <v>109</v>
      </c>
      <c r="B29" s="63" t="s">
        <v>218</v>
      </c>
      <c r="C29" s="12"/>
      <c r="D29" s="12"/>
    </row>
    <row r="30" spans="1:4" x14ac:dyDescent="0.3">
      <c r="A30" s="20" t="s">
        <v>12</v>
      </c>
      <c r="B30" s="63" t="s">
        <v>256</v>
      </c>
      <c r="C30" s="12"/>
      <c r="D30" s="12"/>
    </row>
    <row r="31" spans="1:4" x14ac:dyDescent="0.3">
      <c r="A31" s="20" t="s">
        <v>9</v>
      </c>
      <c r="B31" s="63" t="s">
        <v>257</v>
      </c>
      <c r="C31" s="12"/>
      <c r="D31" s="12"/>
    </row>
    <row r="32" spans="1:4" x14ac:dyDescent="0.3">
      <c r="A32" s="105" t="s">
        <v>104</v>
      </c>
      <c r="B32" s="63" t="s">
        <v>188</v>
      </c>
      <c r="C32" s="12"/>
      <c r="D32" s="12"/>
    </row>
    <row r="33" spans="1:4" x14ac:dyDescent="0.3">
      <c r="A33" s="20" t="s">
        <v>58</v>
      </c>
      <c r="B33" s="63" t="s">
        <v>193</v>
      </c>
      <c r="C33" s="12"/>
      <c r="D33" s="12"/>
    </row>
    <row r="34" spans="1:4" x14ac:dyDescent="0.3">
      <c r="A34" s="22" t="s">
        <v>14</v>
      </c>
      <c r="B34" s="63" t="s">
        <v>209</v>
      </c>
      <c r="C34" s="12"/>
      <c r="D34" s="12"/>
    </row>
    <row r="35" spans="1:4" x14ac:dyDescent="0.3">
      <c r="A35" s="23" t="s">
        <v>10</v>
      </c>
      <c r="B35" s="63" t="s">
        <v>210</v>
      </c>
      <c r="C35" s="12"/>
      <c r="D35" s="12"/>
    </row>
    <row r="36" spans="1:4" x14ac:dyDescent="0.3">
      <c r="A36" s="20" t="s">
        <v>11</v>
      </c>
      <c r="B36" s="63" t="s">
        <v>258</v>
      </c>
      <c r="C36" s="12"/>
      <c r="D36" s="12"/>
    </row>
    <row r="37" spans="1:4" x14ac:dyDescent="0.3">
      <c r="A37" s="20" t="s">
        <v>16</v>
      </c>
      <c r="B37" s="63" t="s">
        <v>211</v>
      </c>
      <c r="C37" s="12"/>
      <c r="D37" s="12"/>
    </row>
    <row r="38" spans="1:4" x14ac:dyDescent="0.3">
      <c r="B38" s="63"/>
      <c r="C38" s="12"/>
      <c r="D38" s="12"/>
    </row>
    <row r="39" spans="1:4" x14ac:dyDescent="0.3">
      <c r="C39" s="12"/>
      <c r="D39" s="12"/>
    </row>
    <row r="40" spans="1:4" x14ac:dyDescent="0.3">
      <c r="C40" s="12"/>
      <c r="D40" s="12"/>
    </row>
    <row r="41" spans="1:4" x14ac:dyDescent="0.3">
      <c r="C41" s="12"/>
      <c r="D41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C47" s="12"/>
      <c r="D47" s="12"/>
    </row>
    <row r="48" spans="1:4" x14ac:dyDescent="0.3">
      <c r="C48" s="12"/>
      <c r="D48" s="12"/>
    </row>
    <row r="49" spans="2:4" x14ac:dyDescent="0.3">
      <c r="C49" s="12"/>
      <c r="D49" s="12"/>
    </row>
    <row r="50" spans="2:4" x14ac:dyDescent="0.3"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  <row r="72" spans="2:4" x14ac:dyDescent="0.3">
      <c r="B72" s="80"/>
      <c r="C72" s="12"/>
      <c r="D72" s="12"/>
    </row>
    <row r="73" spans="2:4" x14ac:dyDescent="0.3">
      <c r="B73" s="80"/>
      <c r="C73" s="12"/>
      <c r="D73" s="12"/>
    </row>
    <row r="74" spans="2:4" x14ac:dyDescent="0.3">
      <c r="B74" s="80"/>
      <c r="C74" s="12"/>
      <c r="D74" s="12"/>
    </row>
    <row r="75" spans="2:4" x14ac:dyDescent="0.3">
      <c r="B75" s="80"/>
      <c r="C75" s="12"/>
      <c r="D75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/>
  </sheetViews>
  <sheetFormatPr defaultColWidth="9" defaultRowHeight="15.6" x14ac:dyDescent="0.3"/>
  <cols>
    <col min="1" max="1" width="27.69921875" style="12" customWidth="1"/>
    <col min="2" max="2" width="54.59765625" style="150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50" t="s">
        <v>150</v>
      </c>
    </row>
    <row r="2" spans="1:4" x14ac:dyDescent="0.3">
      <c r="A2" s="150" t="s">
        <v>151</v>
      </c>
    </row>
    <row r="3" spans="1:4" s="10" customFormat="1" ht="15.75" customHeight="1" x14ac:dyDescent="0.3">
      <c r="A3" s="131" t="s">
        <v>154</v>
      </c>
      <c r="B3" s="62"/>
      <c r="C3" s="12"/>
      <c r="D3" s="12"/>
    </row>
    <row r="4" spans="1:4" s="10" customFormat="1" ht="15.75" customHeight="1" x14ac:dyDescent="0.3">
      <c r="A4" s="138" t="s">
        <v>155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39" t="str">
        <f>'Admin Info'!B6</f>
        <v>City of Riverside (Riverside Public Utilities)</v>
      </c>
      <c r="B6" s="65"/>
      <c r="C6" s="12"/>
      <c r="D6" s="12"/>
    </row>
    <row r="7" spans="1:4" x14ac:dyDescent="0.3">
      <c r="B7" s="147" t="s">
        <v>63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98</v>
      </c>
      <c r="B9" s="63" t="s">
        <v>323</v>
      </c>
      <c r="C9" s="12"/>
      <c r="D9" s="12"/>
    </row>
    <row r="10" spans="1:4" x14ac:dyDescent="0.3">
      <c r="A10" s="19" t="s">
        <v>47</v>
      </c>
      <c r="B10" s="63" t="s">
        <v>320</v>
      </c>
      <c r="C10" s="12"/>
      <c r="D10" s="12"/>
    </row>
    <row r="11" spans="1:4" x14ac:dyDescent="0.3">
      <c r="A11" s="19" t="s">
        <v>6</v>
      </c>
      <c r="B11" s="68">
        <v>37978</v>
      </c>
      <c r="C11" s="12"/>
      <c r="D11" s="12"/>
    </row>
    <row r="12" spans="1:4" x14ac:dyDescent="0.3">
      <c r="A12" s="19" t="s">
        <v>7</v>
      </c>
      <c r="B12" s="68">
        <v>43464</v>
      </c>
      <c r="C12" s="12"/>
      <c r="D12" s="12"/>
    </row>
    <row r="13" spans="1:4" ht="31.2" x14ac:dyDescent="0.3">
      <c r="A13" s="148" t="s">
        <v>157</v>
      </c>
      <c r="B13" s="63" t="s">
        <v>259</v>
      </c>
      <c r="C13" s="12"/>
      <c r="D13" s="12"/>
    </row>
    <row r="14" spans="1:4" x14ac:dyDescent="0.3">
      <c r="A14" s="20" t="s">
        <v>15</v>
      </c>
      <c r="B14" s="63" t="s">
        <v>182</v>
      </c>
      <c r="C14" s="12"/>
      <c r="D14" s="12"/>
    </row>
    <row r="15" spans="1:4" x14ac:dyDescent="0.3">
      <c r="A15" s="19" t="s">
        <v>13</v>
      </c>
      <c r="B15" s="63" t="s">
        <v>1</v>
      </c>
      <c r="C15" s="12"/>
      <c r="D15" s="12"/>
    </row>
    <row r="16" spans="1:4" x14ac:dyDescent="0.3">
      <c r="A16" s="105" t="s">
        <v>106</v>
      </c>
      <c r="B16" s="63" t="s">
        <v>183</v>
      </c>
      <c r="C16" s="12"/>
      <c r="D16" s="12"/>
    </row>
    <row r="17" spans="1:4" x14ac:dyDescent="0.3">
      <c r="A17" s="21"/>
      <c r="B17" s="63" t="s">
        <v>213</v>
      </c>
      <c r="C17" s="12"/>
      <c r="D17" s="12"/>
    </row>
    <row r="18" spans="1:4" x14ac:dyDescent="0.3">
      <c r="A18" s="105" t="s">
        <v>105</v>
      </c>
      <c r="B18" s="63" t="s">
        <v>214</v>
      </c>
      <c r="C18" s="12"/>
      <c r="D18" s="12"/>
    </row>
    <row r="19" spans="1:4" ht="15.75" customHeight="1" x14ac:dyDescent="0.3">
      <c r="A19" s="24"/>
      <c r="B19" s="63"/>
      <c r="C19" s="12"/>
      <c r="D19" s="12"/>
    </row>
    <row r="20" spans="1:4" x14ac:dyDescent="0.3">
      <c r="A20" s="67" t="s">
        <v>107</v>
      </c>
      <c r="B20" s="63" t="s">
        <v>186</v>
      </c>
      <c r="C20" s="12"/>
      <c r="D20" s="12"/>
    </row>
    <row r="21" spans="1:4" x14ac:dyDescent="0.3">
      <c r="A21" s="20" t="s">
        <v>41</v>
      </c>
      <c r="B21" s="63" t="s">
        <v>347</v>
      </c>
      <c r="C21" s="12"/>
      <c r="D21" s="12"/>
    </row>
    <row r="22" spans="1:4" x14ac:dyDescent="0.3">
      <c r="A22" s="20" t="s">
        <v>8</v>
      </c>
      <c r="B22" s="63" t="s">
        <v>188</v>
      </c>
      <c r="C22" s="12"/>
      <c r="D22" s="12"/>
    </row>
    <row r="23" spans="1:4" x14ac:dyDescent="0.3">
      <c r="A23" s="67" t="s">
        <v>108</v>
      </c>
      <c r="B23" s="63" t="s">
        <v>216</v>
      </c>
      <c r="C23" s="12"/>
      <c r="D23" s="12"/>
    </row>
    <row r="24" spans="1:4" x14ac:dyDescent="0.3">
      <c r="A24" s="67" t="s">
        <v>158</v>
      </c>
      <c r="B24" s="63" t="s">
        <v>217</v>
      </c>
      <c r="C24" s="12"/>
      <c r="D24" s="12"/>
    </row>
    <row r="25" spans="1:4" x14ac:dyDescent="0.3">
      <c r="A25" s="67" t="s">
        <v>109</v>
      </c>
      <c r="B25" s="63" t="s">
        <v>218</v>
      </c>
      <c r="C25" s="12"/>
      <c r="D25" s="12"/>
    </row>
    <row r="26" spans="1:4" x14ac:dyDescent="0.3">
      <c r="A26" s="20" t="s">
        <v>12</v>
      </c>
      <c r="B26" s="63" t="s">
        <v>190</v>
      </c>
      <c r="C26" s="12"/>
      <c r="D26" s="12"/>
    </row>
    <row r="27" spans="1:4" x14ac:dyDescent="0.3">
      <c r="A27" s="20" t="s">
        <v>9</v>
      </c>
      <c r="B27" s="63" t="s">
        <v>219</v>
      </c>
      <c r="C27" s="12"/>
      <c r="D27" s="12"/>
    </row>
    <row r="28" spans="1:4" x14ac:dyDescent="0.3">
      <c r="A28" s="105" t="s">
        <v>104</v>
      </c>
      <c r="B28" s="63" t="s">
        <v>192</v>
      </c>
      <c r="C28" s="12"/>
      <c r="D28" s="12"/>
    </row>
    <row r="29" spans="1:4" x14ac:dyDescent="0.3">
      <c r="A29" s="20" t="s">
        <v>58</v>
      </c>
      <c r="B29" s="63" t="s">
        <v>193</v>
      </c>
      <c r="C29" s="12"/>
      <c r="D29" s="12"/>
    </row>
    <row r="30" spans="1:4" x14ac:dyDescent="0.3">
      <c r="A30" s="22" t="s">
        <v>14</v>
      </c>
      <c r="B30" s="63" t="s">
        <v>213</v>
      </c>
      <c r="C30" s="12"/>
      <c r="D30" s="12"/>
    </row>
    <row r="31" spans="1:4" x14ac:dyDescent="0.3">
      <c r="A31" s="23" t="s">
        <v>10</v>
      </c>
      <c r="B31" s="63" t="s">
        <v>210</v>
      </c>
      <c r="C31" s="12"/>
      <c r="D31" s="12"/>
    </row>
    <row r="32" spans="1:4" x14ac:dyDescent="0.3">
      <c r="A32" s="20" t="s">
        <v>11</v>
      </c>
      <c r="B32" s="63" t="s">
        <v>220</v>
      </c>
      <c r="C32" s="12"/>
      <c r="D32" s="12"/>
    </row>
    <row r="33" spans="1:4" x14ac:dyDescent="0.3">
      <c r="A33" s="20" t="s">
        <v>16</v>
      </c>
      <c r="B33" s="63"/>
      <c r="C33" s="12"/>
      <c r="D33" s="12"/>
    </row>
    <row r="34" spans="1:4" x14ac:dyDescent="0.3">
      <c r="B34" s="63"/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80"/>
      <c r="C47" s="12"/>
      <c r="D47" s="12"/>
    </row>
    <row r="48" spans="1:4" x14ac:dyDescent="0.3">
      <c r="B48" s="80"/>
      <c r="C48" s="12"/>
      <c r="D48" s="12"/>
    </row>
    <row r="49" spans="2:4" x14ac:dyDescent="0.3">
      <c r="B49" s="80"/>
      <c r="C49" s="12"/>
      <c r="D49" s="12"/>
    </row>
    <row r="50" spans="2:4" x14ac:dyDescent="0.3">
      <c r="B50" s="80"/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/>
  </sheetViews>
  <sheetFormatPr defaultColWidth="9" defaultRowHeight="15.6" x14ac:dyDescent="0.3"/>
  <cols>
    <col min="1" max="1" width="27.69921875" style="12" customWidth="1"/>
    <col min="2" max="2" width="54.59765625" style="150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50" t="s">
        <v>150</v>
      </c>
    </row>
    <row r="2" spans="1:4" x14ac:dyDescent="0.3">
      <c r="A2" s="150" t="s">
        <v>151</v>
      </c>
    </row>
    <row r="3" spans="1:4" s="10" customFormat="1" ht="15.75" customHeight="1" x14ac:dyDescent="0.3">
      <c r="A3" s="131" t="s">
        <v>154</v>
      </c>
      <c r="B3" s="62"/>
      <c r="C3" s="12"/>
      <c r="D3" s="12"/>
    </row>
    <row r="4" spans="1:4" s="10" customFormat="1" ht="15.75" customHeight="1" x14ac:dyDescent="0.3">
      <c r="A4" s="138" t="s">
        <v>155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39" t="str">
        <f>'Admin Info'!B6</f>
        <v>City of Riverside (Riverside Public Utilities)</v>
      </c>
      <c r="B6" s="65"/>
      <c r="C6" s="12"/>
      <c r="D6" s="12"/>
    </row>
    <row r="7" spans="1:4" x14ac:dyDescent="0.3">
      <c r="B7" s="147" t="s">
        <v>63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98</v>
      </c>
      <c r="B9" s="63" t="s">
        <v>321</v>
      </c>
      <c r="C9" s="12"/>
      <c r="D9" s="12"/>
    </row>
    <row r="10" spans="1:4" x14ac:dyDescent="0.3">
      <c r="A10" s="19" t="s">
        <v>47</v>
      </c>
      <c r="B10" s="63" t="s">
        <v>322</v>
      </c>
      <c r="C10" s="12"/>
      <c r="D10" s="12"/>
    </row>
    <row r="11" spans="1:4" x14ac:dyDescent="0.3">
      <c r="A11" s="19" t="s">
        <v>6</v>
      </c>
      <c r="B11" s="68">
        <v>41244</v>
      </c>
      <c r="C11" s="12"/>
      <c r="D11" s="12"/>
    </row>
    <row r="12" spans="1:4" x14ac:dyDescent="0.3">
      <c r="A12" s="19" t="s">
        <v>7</v>
      </c>
      <c r="B12" s="68">
        <v>48548</v>
      </c>
      <c r="C12" s="12"/>
      <c r="D12" s="12"/>
    </row>
    <row r="13" spans="1:4" ht="31.2" x14ac:dyDescent="0.3">
      <c r="A13" s="148" t="s">
        <v>157</v>
      </c>
      <c r="B13" s="63" t="s">
        <v>260</v>
      </c>
      <c r="C13" s="12"/>
      <c r="D13" s="12"/>
    </row>
    <row r="14" spans="1:4" x14ac:dyDescent="0.3">
      <c r="A14" s="20" t="s">
        <v>15</v>
      </c>
      <c r="B14" s="63" t="s">
        <v>182</v>
      </c>
      <c r="C14" s="12"/>
      <c r="D14" s="12"/>
    </row>
    <row r="15" spans="1:4" x14ac:dyDescent="0.3">
      <c r="A15" s="19" t="s">
        <v>13</v>
      </c>
      <c r="B15" s="63" t="s">
        <v>1</v>
      </c>
      <c r="C15" s="12"/>
      <c r="D15" s="12"/>
    </row>
    <row r="16" spans="1:4" x14ac:dyDescent="0.3">
      <c r="A16" s="105" t="s">
        <v>106</v>
      </c>
      <c r="B16" s="63" t="s">
        <v>183</v>
      </c>
      <c r="C16" s="12"/>
      <c r="D16" s="12"/>
    </row>
    <row r="17" spans="1:4" x14ac:dyDescent="0.3">
      <c r="A17" s="21"/>
      <c r="B17" s="63" t="s">
        <v>213</v>
      </c>
      <c r="C17" s="12"/>
      <c r="D17" s="12"/>
    </row>
    <row r="18" spans="1:4" x14ac:dyDescent="0.3">
      <c r="A18" s="105" t="s">
        <v>105</v>
      </c>
      <c r="B18" s="63" t="s">
        <v>214</v>
      </c>
      <c r="C18" s="12"/>
      <c r="D18" s="12"/>
    </row>
    <row r="19" spans="1:4" ht="15.75" customHeight="1" x14ac:dyDescent="0.3">
      <c r="A19" s="24"/>
      <c r="B19" s="63"/>
      <c r="C19" s="12"/>
      <c r="D19" s="12"/>
    </row>
    <row r="20" spans="1:4" x14ac:dyDescent="0.3">
      <c r="A20" s="67" t="s">
        <v>107</v>
      </c>
      <c r="B20" s="63" t="s">
        <v>212</v>
      </c>
      <c r="C20" s="12"/>
      <c r="D20" s="12"/>
    </row>
    <row r="21" spans="1:4" x14ac:dyDescent="0.3">
      <c r="A21" s="20" t="s">
        <v>41</v>
      </c>
      <c r="B21" s="63" t="s">
        <v>215</v>
      </c>
      <c r="C21" s="12"/>
      <c r="D21" s="12"/>
    </row>
    <row r="22" spans="1:4" x14ac:dyDescent="0.3">
      <c r="A22" s="20" t="s">
        <v>8</v>
      </c>
      <c r="B22" s="63" t="s">
        <v>188</v>
      </c>
      <c r="C22" s="12"/>
      <c r="D22" s="12"/>
    </row>
    <row r="23" spans="1:4" x14ac:dyDescent="0.3">
      <c r="A23" s="67" t="s">
        <v>108</v>
      </c>
      <c r="B23" s="63" t="s">
        <v>221</v>
      </c>
      <c r="C23" s="12"/>
      <c r="D23" s="12"/>
    </row>
    <row r="24" spans="1:4" x14ac:dyDescent="0.3">
      <c r="A24" s="67" t="s">
        <v>158</v>
      </c>
      <c r="B24" s="63" t="s">
        <v>222</v>
      </c>
      <c r="C24" s="12"/>
      <c r="D24" s="12"/>
    </row>
    <row r="25" spans="1:4" x14ac:dyDescent="0.3">
      <c r="A25" s="67" t="s">
        <v>109</v>
      </c>
      <c r="B25" s="63" t="s">
        <v>218</v>
      </c>
      <c r="C25" s="12"/>
      <c r="D25" s="12"/>
    </row>
    <row r="26" spans="1:4" x14ac:dyDescent="0.3">
      <c r="A26" s="20" t="s">
        <v>12</v>
      </c>
      <c r="B26" s="63" t="s">
        <v>190</v>
      </c>
      <c r="C26" s="12"/>
      <c r="D26" s="12"/>
    </row>
    <row r="27" spans="1:4" x14ac:dyDescent="0.3">
      <c r="A27" s="20" t="s">
        <v>9</v>
      </c>
      <c r="B27" s="63" t="s">
        <v>219</v>
      </c>
      <c r="C27" s="12"/>
      <c r="D27" s="12"/>
    </row>
    <row r="28" spans="1:4" x14ac:dyDescent="0.3">
      <c r="A28" s="105" t="s">
        <v>104</v>
      </c>
      <c r="B28" s="63" t="s">
        <v>192</v>
      </c>
      <c r="C28" s="12"/>
      <c r="D28" s="12"/>
    </row>
    <row r="29" spans="1:4" x14ac:dyDescent="0.3">
      <c r="A29" s="20" t="s">
        <v>58</v>
      </c>
      <c r="B29" s="63" t="s">
        <v>193</v>
      </c>
      <c r="C29" s="12"/>
      <c r="D29" s="12"/>
    </row>
    <row r="30" spans="1:4" x14ac:dyDescent="0.3">
      <c r="A30" s="22" t="s">
        <v>14</v>
      </c>
      <c r="B30" s="63" t="s">
        <v>213</v>
      </c>
      <c r="C30" s="12"/>
      <c r="D30" s="12"/>
    </row>
    <row r="31" spans="1:4" x14ac:dyDescent="0.3">
      <c r="A31" s="23" t="s">
        <v>10</v>
      </c>
      <c r="B31" s="63" t="s">
        <v>210</v>
      </c>
      <c r="C31" s="12"/>
      <c r="D31" s="12"/>
    </row>
    <row r="32" spans="1:4" x14ac:dyDescent="0.3">
      <c r="A32" s="20" t="s">
        <v>11</v>
      </c>
      <c r="B32" s="63" t="s">
        <v>220</v>
      </c>
      <c r="C32" s="12"/>
      <c r="D32" s="12"/>
    </row>
    <row r="33" spans="1:4" x14ac:dyDescent="0.3">
      <c r="A33" s="20" t="s">
        <v>16</v>
      </c>
      <c r="B33" s="63"/>
      <c r="C33" s="12"/>
      <c r="D33" s="12"/>
    </row>
    <row r="34" spans="1:4" x14ac:dyDescent="0.3">
      <c r="B34" s="63"/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80"/>
      <c r="C47" s="12"/>
      <c r="D47" s="12"/>
    </row>
    <row r="48" spans="1:4" x14ac:dyDescent="0.3">
      <c r="B48" s="80"/>
      <c r="C48" s="12"/>
      <c r="D48" s="12"/>
    </row>
    <row r="49" spans="2:4" x14ac:dyDescent="0.3">
      <c r="B49" s="80"/>
      <c r="C49" s="12"/>
      <c r="D49" s="12"/>
    </row>
    <row r="50" spans="2:4" x14ac:dyDescent="0.3">
      <c r="B50" s="80"/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/>
  </sheetViews>
  <sheetFormatPr defaultColWidth="9" defaultRowHeight="15.6" x14ac:dyDescent="0.3"/>
  <cols>
    <col min="1" max="1" width="27.69921875" style="12" customWidth="1"/>
    <col min="2" max="2" width="54.59765625" style="150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50" t="s">
        <v>150</v>
      </c>
    </row>
    <row r="2" spans="1:4" x14ac:dyDescent="0.3">
      <c r="A2" s="150" t="s">
        <v>151</v>
      </c>
    </row>
    <row r="3" spans="1:4" s="10" customFormat="1" ht="15.75" customHeight="1" x14ac:dyDescent="0.3">
      <c r="A3" s="131" t="s">
        <v>154</v>
      </c>
      <c r="B3" s="62"/>
      <c r="C3" s="12"/>
      <c r="D3" s="12"/>
    </row>
    <row r="4" spans="1:4" s="10" customFormat="1" ht="15.75" customHeight="1" x14ac:dyDescent="0.3">
      <c r="A4" s="138" t="s">
        <v>155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39" t="str">
        <f>'Admin Info'!B6</f>
        <v>City of Riverside (Riverside Public Utilities)</v>
      </c>
      <c r="B6" s="65"/>
      <c r="C6" s="12"/>
      <c r="D6" s="12"/>
    </row>
    <row r="7" spans="1:4" x14ac:dyDescent="0.3">
      <c r="B7" s="147" t="s">
        <v>63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98</v>
      </c>
      <c r="B9" s="63" t="s">
        <v>327</v>
      </c>
      <c r="C9" s="12"/>
      <c r="D9" s="12"/>
    </row>
    <row r="10" spans="1:4" x14ac:dyDescent="0.3">
      <c r="A10" s="19" t="s">
        <v>47</v>
      </c>
      <c r="B10" s="63" t="s">
        <v>325</v>
      </c>
      <c r="C10" s="12"/>
      <c r="D10" s="12"/>
    </row>
    <row r="11" spans="1:4" x14ac:dyDescent="0.3">
      <c r="A11" s="19" t="s">
        <v>6</v>
      </c>
      <c r="B11" s="68">
        <v>42005</v>
      </c>
      <c r="C11" s="12"/>
      <c r="D11" s="12"/>
    </row>
    <row r="12" spans="1:4" x14ac:dyDescent="0.3">
      <c r="A12" s="19" t="s">
        <v>7</v>
      </c>
      <c r="B12" s="68">
        <v>45658</v>
      </c>
      <c r="C12" s="12"/>
      <c r="D12" s="12"/>
    </row>
    <row r="13" spans="1:4" ht="31.2" x14ac:dyDescent="0.3">
      <c r="A13" s="148" t="s">
        <v>157</v>
      </c>
      <c r="B13" s="63" t="s">
        <v>331</v>
      </c>
      <c r="C13" s="12"/>
      <c r="D13" s="12"/>
    </row>
    <row r="14" spans="1:4" x14ac:dyDescent="0.3">
      <c r="A14" s="20" t="s">
        <v>15</v>
      </c>
      <c r="B14" s="63" t="s">
        <v>182</v>
      </c>
      <c r="C14" s="12"/>
      <c r="D14" s="12"/>
    </row>
    <row r="15" spans="1:4" x14ac:dyDescent="0.3">
      <c r="A15" s="19" t="s">
        <v>13</v>
      </c>
      <c r="B15" s="63" t="s">
        <v>1</v>
      </c>
      <c r="C15" s="12"/>
      <c r="D15" s="12"/>
    </row>
    <row r="16" spans="1:4" x14ac:dyDescent="0.3">
      <c r="A16" s="105" t="s">
        <v>106</v>
      </c>
      <c r="B16" s="63" t="s">
        <v>183</v>
      </c>
      <c r="C16" s="12"/>
      <c r="D16" s="12"/>
    </row>
    <row r="17" spans="1:4" x14ac:dyDescent="0.3">
      <c r="A17" s="21"/>
      <c r="B17" s="63" t="s">
        <v>326</v>
      </c>
      <c r="C17" s="12"/>
      <c r="D17" s="12"/>
    </row>
    <row r="18" spans="1:4" x14ac:dyDescent="0.3">
      <c r="A18" s="105" t="s">
        <v>105</v>
      </c>
      <c r="B18" s="63" t="s">
        <v>214</v>
      </c>
      <c r="C18" s="12"/>
      <c r="D18" s="12"/>
    </row>
    <row r="19" spans="1:4" ht="15.75" customHeight="1" x14ac:dyDescent="0.3">
      <c r="A19" s="24"/>
      <c r="B19" s="63"/>
      <c r="C19" s="12"/>
      <c r="D19" s="12"/>
    </row>
    <row r="20" spans="1:4" x14ac:dyDescent="0.3">
      <c r="A20" s="67" t="s">
        <v>107</v>
      </c>
      <c r="B20" s="63" t="s">
        <v>186</v>
      </c>
      <c r="C20" s="12"/>
      <c r="D20" s="12"/>
    </row>
    <row r="21" spans="1:4" x14ac:dyDescent="0.3">
      <c r="A21" s="20" t="s">
        <v>41</v>
      </c>
      <c r="B21" s="63" t="s">
        <v>328</v>
      </c>
      <c r="C21" s="12"/>
      <c r="D21" s="12"/>
    </row>
    <row r="22" spans="1:4" x14ac:dyDescent="0.3">
      <c r="A22" s="20" t="s">
        <v>8</v>
      </c>
      <c r="B22" s="63" t="s">
        <v>188</v>
      </c>
      <c r="C22" s="12"/>
      <c r="D22" s="12"/>
    </row>
    <row r="23" spans="1:4" x14ac:dyDescent="0.3">
      <c r="A23" s="67" t="s">
        <v>108</v>
      </c>
      <c r="B23" s="63" t="s">
        <v>334</v>
      </c>
      <c r="C23" s="12"/>
      <c r="D23" s="12"/>
    </row>
    <row r="24" spans="1:4" x14ac:dyDescent="0.3">
      <c r="A24" s="67" t="s">
        <v>158</v>
      </c>
      <c r="B24" s="63" t="s">
        <v>324</v>
      </c>
      <c r="C24" s="12"/>
      <c r="D24" s="12"/>
    </row>
    <row r="25" spans="1:4" x14ac:dyDescent="0.3">
      <c r="A25" s="67" t="s">
        <v>109</v>
      </c>
      <c r="B25" s="63" t="s">
        <v>218</v>
      </c>
      <c r="C25" s="12"/>
      <c r="D25" s="12"/>
    </row>
    <row r="26" spans="1:4" x14ac:dyDescent="0.3">
      <c r="A26" s="20" t="s">
        <v>12</v>
      </c>
      <c r="B26" s="63" t="s">
        <v>197</v>
      </c>
      <c r="C26" s="12"/>
      <c r="D26" s="12"/>
    </row>
    <row r="27" spans="1:4" x14ac:dyDescent="0.3">
      <c r="A27" s="20" t="s">
        <v>9</v>
      </c>
      <c r="B27" s="63" t="s">
        <v>329</v>
      </c>
      <c r="C27" s="12"/>
      <c r="D27" s="12"/>
    </row>
    <row r="28" spans="1:4" x14ac:dyDescent="0.3">
      <c r="A28" s="105" t="s">
        <v>104</v>
      </c>
      <c r="B28" s="63" t="s">
        <v>192</v>
      </c>
      <c r="C28" s="12"/>
      <c r="D28" s="12"/>
    </row>
    <row r="29" spans="1:4" x14ac:dyDescent="0.3">
      <c r="A29" s="20" t="s">
        <v>58</v>
      </c>
      <c r="B29" s="63" t="s">
        <v>193</v>
      </c>
      <c r="C29" s="12"/>
      <c r="D29" s="12"/>
    </row>
    <row r="30" spans="1:4" x14ac:dyDescent="0.3">
      <c r="A30" s="22" t="s">
        <v>14</v>
      </c>
      <c r="B30" s="63" t="s">
        <v>213</v>
      </c>
      <c r="C30" s="12"/>
      <c r="D30" s="12"/>
    </row>
    <row r="31" spans="1:4" x14ac:dyDescent="0.3">
      <c r="A31" s="23" t="s">
        <v>10</v>
      </c>
      <c r="B31" s="63" t="s">
        <v>335</v>
      </c>
      <c r="C31" s="12"/>
      <c r="D31" s="12"/>
    </row>
    <row r="32" spans="1:4" x14ac:dyDescent="0.3">
      <c r="A32" s="20" t="s">
        <v>11</v>
      </c>
      <c r="B32" s="63" t="s">
        <v>330</v>
      </c>
      <c r="C32" s="12"/>
      <c r="D32" s="12"/>
    </row>
    <row r="33" spans="1:4" x14ac:dyDescent="0.3">
      <c r="A33" s="20" t="s">
        <v>16</v>
      </c>
      <c r="B33" s="63"/>
      <c r="C33" s="12"/>
      <c r="D33" s="12"/>
    </row>
    <row r="34" spans="1:4" x14ac:dyDescent="0.3">
      <c r="B34" s="63"/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80"/>
      <c r="C47" s="12"/>
      <c r="D47" s="12"/>
    </row>
    <row r="48" spans="1:4" x14ac:dyDescent="0.3">
      <c r="B48" s="80"/>
      <c r="C48" s="12"/>
      <c r="D48" s="12"/>
    </row>
    <row r="49" spans="2:4" x14ac:dyDescent="0.3">
      <c r="B49" s="80"/>
      <c r="C49" s="12"/>
      <c r="D49" s="12"/>
    </row>
    <row r="50" spans="2:4" x14ac:dyDescent="0.3">
      <c r="B50" s="80"/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Southern California Public Power Authority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Z5JXHV6S7NA6-3-71990</_dlc_DocId>
    <_dlc_DocIdUrl xmlns="8eef3743-c7b3-4cbe-8837-b6e805be353c">
      <Url>http://efilingspinternal/_layouts/DocIdRedir.aspx?ID=Z5JXHV6S7NA6-3-71990</Url>
      <Description>Z5JXHV6S7NA6-3-71990</Description>
    </_dlc_DocIdUrl>
  </documentManagement>
</p:properties>
</file>

<file path=customXml/itemProps1.xml><?xml version="1.0" encoding="utf-8"?>
<ds:datastoreItem xmlns:ds="http://schemas.openxmlformats.org/officeDocument/2006/customXml" ds:itemID="{C77941F3-8E3B-41A8-AD50-DA3FCB35A6F7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3C2737CE-0E0F-49FC-9D02-5C8545CEB5DC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Admin Info</vt:lpstr>
      <vt:lpstr>S-1 CRATs</vt:lpstr>
      <vt:lpstr>S-2 Energy Balance</vt:lpstr>
      <vt:lpstr>S-5 Salton Sea</vt:lpstr>
      <vt:lpstr>S-5 CalEnergy</vt:lpstr>
      <vt:lpstr>S-5 BPA2</vt:lpstr>
      <vt:lpstr>S-5 Wintec</vt:lpstr>
      <vt:lpstr>S-5 WKN</vt:lpstr>
      <vt:lpstr>S-5 Cabazon</vt:lpstr>
      <vt:lpstr>S-5 SunEdison</vt:lpstr>
      <vt:lpstr>S-5 Tequesquite</vt:lpstr>
      <vt:lpstr>S-5 Columbia Two</vt:lpstr>
      <vt:lpstr>S-5  Kingbird</vt:lpstr>
      <vt:lpstr>S-5  Antelope Big Sky Ranch</vt:lpstr>
      <vt:lpstr>S-5  Summer Solar</vt:lpstr>
      <vt:lpstr>'S-1 CRATs'!Print_Titles</vt:lpstr>
      <vt:lpstr>'S-2 Energy Balance'!Print_Titles</vt:lpstr>
      <vt:lpstr>'S-5  Antelope Big Sky Ranch'!Print_Titles</vt:lpstr>
      <vt:lpstr>'S-5  Kingbird'!Print_Titles</vt:lpstr>
      <vt:lpstr>'S-5  Summer Solar'!Print_Titles</vt:lpstr>
      <vt:lpstr>'S-5 BPA2'!Print_Titles</vt:lpstr>
      <vt:lpstr>'S-5 Cabazon'!Print_Titles</vt:lpstr>
      <vt:lpstr>'S-5 CalEnergy'!Print_Titles</vt:lpstr>
      <vt:lpstr>'S-5 Columbia Two'!Print_Titles</vt:lpstr>
      <vt:lpstr>'S-5 Salton Sea'!Print_Titles</vt:lpstr>
      <vt:lpstr>'S-5 SunEdison'!Print_Titles</vt:lpstr>
      <vt:lpstr>'S-5 Tequesquite'!Print_Titles</vt:lpstr>
      <vt:lpstr>'S-5 Wintec'!Print_Titles</vt:lpstr>
      <vt:lpstr>'S-5 WKN'!Print_Titles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 of Riverside Resource Plan </dc:title>
  <dc:creator>CEC</dc:creator>
  <cp:lastModifiedBy>Julie Felipe</cp:lastModifiedBy>
  <cp:lastPrinted>2015-03-25T18:26:15Z</cp:lastPrinted>
  <dcterms:created xsi:type="dcterms:W3CDTF">2004-11-07T17:37:25Z</dcterms:created>
  <dcterms:modified xsi:type="dcterms:W3CDTF">2015-04-23T16:45:02Z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8a54106b-fcd0-4958-acb2-9ff67bf1ce28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http://efilingspinternal/PendingDocuments/15-IEPR-02/20150423T101207_City_of_Riverside_Resource_Plan.xlsx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