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228" yWindow="-12" windowWidth="15156" windowHeight="10512" tabRatio="677"/>
  </bookViews>
  <sheets>
    <sheet name="Admin Info" sheetId="10" r:id="rId1"/>
    <sheet name="S-1 CRATs" sheetId="1" r:id="rId2"/>
    <sheet name="S-2 Energy Balance" sheetId="3" r:id="rId3"/>
    <sheet name="S-5 Bilateral Contract A" sheetId="11" r:id="rId4"/>
    <sheet name="S-5 Bilateral Contract B" sheetId="15" r:id="rId5"/>
    <sheet name="S-5 Bilateral Contract C" sheetId="16" r:id="rId6"/>
    <sheet name="S-5 Table" sheetId="12" r:id="rId7"/>
    <sheet name="Sheet1" sheetId="17" r:id="rId8"/>
  </sheets>
  <definedNames>
    <definedName name="_xlnm.Print_Titles" localSheetId="1">'S-1 CRATs'!$9:$9</definedName>
    <definedName name="_xlnm.Print_Titles" localSheetId="2">'S-2 Energy Balance'!$9:$9</definedName>
    <definedName name="_xlnm.Print_Titles" localSheetId="3">'S-5 Bilateral Contract A'!$6:$7</definedName>
    <definedName name="_xlnm.Print_Titles" localSheetId="4">'S-5 Bilateral Contract B'!$6:$7</definedName>
    <definedName name="_xlnm.Print_Titles" localSheetId="5">'S-5 Bilateral Contract C'!$6:$7</definedName>
    <definedName name="_xlnm.Print_Titles" localSheetId="6">'S-5 Table'!$8:$8</definedName>
  </definedNames>
  <calcPr calcId="145621"/>
</workbook>
</file>

<file path=xl/calcChain.xml><?xml version="1.0" encoding="utf-8"?>
<calcChain xmlns="http://schemas.openxmlformats.org/spreadsheetml/2006/main">
  <c r="A6" i="16" l="1"/>
  <c r="D14" i="3"/>
  <c r="E14" i="3"/>
  <c r="F14" i="3"/>
  <c r="G14" i="3"/>
  <c r="H14" i="3"/>
  <c r="I14" i="3"/>
  <c r="J14" i="3"/>
  <c r="K14" i="3"/>
  <c r="L14" i="3"/>
  <c r="M14" i="3"/>
  <c r="N14" i="3"/>
  <c r="C14" i="3"/>
  <c r="A6" i="15" l="1"/>
  <c r="F42" i="1" l="1"/>
  <c r="F23" i="1"/>
  <c r="E23" i="1"/>
  <c r="F14" i="1"/>
  <c r="F16" i="1" s="1"/>
  <c r="A6" i="11"/>
  <c r="E16" i="3" l="1"/>
  <c r="F38" i="3"/>
  <c r="F33" i="3"/>
  <c r="F29" i="3"/>
  <c r="F26" i="3"/>
  <c r="F23" i="3"/>
  <c r="F19" i="3"/>
  <c r="F16" i="3"/>
  <c r="F48" i="3" s="1"/>
  <c r="D14" i="1"/>
  <c r="D16" i="1" s="1"/>
  <c r="C14" i="1"/>
  <c r="C16" i="1"/>
  <c r="A6" i="12"/>
  <c r="F47" i="3" l="1"/>
  <c r="F49" i="3" s="1"/>
  <c r="E19" i="3"/>
  <c r="N14" i="1"/>
  <c r="N16" i="1" s="1"/>
  <c r="M14" i="1"/>
  <c r="L14" i="1"/>
  <c r="L16" i="1" s="1"/>
  <c r="K14" i="1"/>
  <c r="J14" i="1"/>
  <c r="J16" i="1" s="1"/>
  <c r="I14" i="1"/>
  <c r="H14" i="1"/>
  <c r="H16" i="1" s="1"/>
  <c r="G14" i="1"/>
  <c r="F20" i="1"/>
  <c r="E14" i="1"/>
  <c r="D66" i="1"/>
  <c r="C66" i="1"/>
  <c r="B6" i="3"/>
  <c r="B6" i="1"/>
  <c r="D42" i="1"/>
  <c r="C42" i="1"/>
  <c r="D37" i="1"/>
  <c r="C37" i="1"/>
  <c r="D33" i="1"/>
  <c r="C33" i="1"/>
  <c r="D30" i="1"/>
  <c r="C30" i="1"/>
  <c r="D27" i="1"/>
  <c r="C27" i="1"/>
  <c r="D23" i="1"/>
  <c r="D51" i="1" s="1"/>
  <c r="C23" i="1"/>
  <c r="C51" i="1" s="1"/>
  <c r="M16" i="1"/>
  <c r="K16" i="1"/>
  <c r="I16" i="1"/>
  <c r="G16" i="1"/>
  <c r="N38" i="3"/>
  <c r="M38" i="3"/>
  <c r="L38" i="3"/>
  <c r="K38" i="3"/>
  <c r="J38" i="3"/>
  <c r="I38" i="3"/>
  <c r="H38" i="3"/>
  <c r="G38" i="3"/>
  <c r="N33" i="3"/>
  <c r="M33" i="3"/>
  <c r="L33" i="3"/>
  <c r="K33" i="3"/>
  <c r="J33" i="3"/>
  <c r="I33" i="3"/>
  <c r="H33" i="3"/>
  <c r="G33" i="3"/>
  <c r="N29" i="3"/>
  <c r="M29" i="3"/>
  <c r="L29" i="3"/>
  <c r="K29" i="3"/>
  <c r="J29" i="3"/>
  <c r="I29" i="3"/>
  <c r="H29" i="3"/>
  <c r="G29" i="3"/>
  <c r="N26" i="3"/>
  <c r="M26" i="3"/>
  <c r="L26" i="3"/>
  <c r="K26" i="3"/>
  <c r="J26" i="3"/>
  <c r="I26" i="3"/>
  <c r="H26" i="3"/>
  <c r="G26" i="3"/>
  <c r="N23" i="3"/>
  <c r="M23" i="3"/>
  <c r="L23" i="3"/>
  <c r="K23" i="3"/>
  <c r="J23" i="3"/>
  <c r="I23" i="3"/>
  <c r="H23" i="3"/>
  <c r="G23" i="3"/>
  <c r="N19" i="3"/>
  <c r="N47" i="3" s="1"/>
  <c r="M19" i="3"/>
  <c r="M47" i="3" s="1"/>
  <c r="L19" i="3"/>
  <c r="K19" i="3"/>
  <c r="K47" i="3" s="1"/>
  <c r="J19" i="3"/>
  <c r="J47" i="3" s="1"/>
  <c r="I19" i="3"/>
  <c r="I47" i="3" s="1"/>
  <c r="H19" i="3"/>
  <c r="H47" i="3" s="1"/>
  <c r="G19" i="3"/>
  <c r="G47" i="3" s="1"/>
  <c r="N16" i="3"/>
  <c r="N48" i="3" s="1"/>
  <c r="M16" i="3"/>
  <c r="M48" i="3" s="1"/>
  <c r="L16" i="3"/>
  <c r="L48" i="3" s="1"/>
  <c r="K16" i="3"/>
  <c r="K48" i="3" s="1"/>
  <c r="J16" i="3"/>
  <c r="J48" i="3" s="1"/>
  <c r="I16" i="3"/>
  <c r="I48" i="3" s="1"/>
  <c r="H16" i="3"/>
  <c r="H48" i="3" s="1"/>
  <c r="G16" i="3"/>
  <c r="G48" i="3" s="1"/>
  <c r="N42" i="1"/>
  <c r="M42" i="1"/>
  <c r="L42" i="1"/>
  <c r="K42" i="1"/>
  <c r="J42" i="1"/>
  <c r="I42" i="1"/>
  <c r="H42" i="1"/>
  <c r="G42" i="1"/>
  <c r="N37" i="1"/>
  <c r="M37" i="1"/>
  <c r="L37" i="1"/>
  <c r="K37" i="1"/>
  <c r="J37" i="1"/>
  <c r="I37" i="1"/>
  <c r="H37" i="1"/>
  <c r="G37" i="1"/>
  <c r="F37" i="1"/>
  <c r="N33" i="1"/>
  <c r="M33" i="1"/>
  <c r="L33" i="1"/>
  <c r="K33" i="1"/>
  <c r="J33" i="1"/>
  <c r="I33" i="1"/>
  <c r="H33" i="1"/>
  <c r="G33" i="1"/>
  <c r="F33" i="1"/>
  <c r="N30" i="1"/>
  <c r="M30" i="1"/>
  <c r="L30" i="1"/>
  <c r="K30" i="1"/>
  <c r="J30" i="1"/>
  <c r="I30" i="1"/>
  <c r="H30" i="1"/>
  <c r="G30" i="1"/>
  <c r="F30" i="1"/>
  <c r="N27" i="1"/>
  <c r="M27" i="1"/>
  <c r="L27" i="1"/>
  <c r="K27" i="1"/>
  <c r="J27" i="1"/>
  <c r="I27" i="1"/>
  <c r="H27" i="1"/>
  <c r="G27" i="1"/>
  <c r="F27" i="1"/>
  <c r="N23" i="1"/>
  <c r="N51" i="1" s="1"/>
  <c r="M23" i="1"/>
  <c r="M51" i="1" s="1"/>
  <c r="L23" i="1"/>
  <c r="L51" i="1" s="1"/>
  <c r="K23" i="1"/>
  <c r="K51" i="1" s="1"/>
  <c r="J23" i="1"/>
  <c r="J51" i="1" s="1"/>
  <c r="I23" i="1"/>
  <c r="I51" i="1" s="1"/>
  <c r="H23" i="1"/>
  <c r="H51" i="1" s="1"/>
  <c r="G23" i="1"/>
  <c r="G51" i="1" s="1"/>
  <c r="E38" i="3"/>
  <c r="E33" i="3"/>
  <c r="E29" i="3"/>
  <c r="E26" i="3"/>
  <c r="E23" i="3"/>
  <c r="E48" i="3"/>
  <c r="E16" i="1"/>
  <c r="E42" i="1"/>
  <c r="E37" i="1"/>
  <c r="E30" i="1"/>
  <c r="E27" i="1"/>
  <c r="E33" i="1"/>
  <c r="D38" i="3"/>
  <c r="C38" i="3"/>
  <c r="D33" i="3"/>
  <c r="C33" i="3"/>
  <c r="D29" i="3"/>
  <c r="C29" i="3"/>
  <c r="D26" i="3"/>
  <c r="C26" i="3"/>
  <c r="C23" i="3"/>
  <c r="D23" i="3"/>
  <c r="D19" i="3"/>
  <c r="C19" i="3"/>
  <c r="D16" i="3"/>
  <c r="D48" i="3" s="1"/>
  <c r="C16" i="3"/>
  <c r="C48" i="3" s="1"/>
  <c r="L47" i="3" l="1"/>
  <c r="L49" i="3" s="1"/>
  <c r="D47" i="3"/>
  <c r="F51" i="1"/>
  <c r="E47" i="3"/>
  <c r="C47" i="3"/>
  <c r="E51" i="1"/>
  <c r="D20" i="1"/>
  <c r="D52" i="1" s="1"/>
  <c r="D53" i="1" s="1"/>
  <c r="C20" i="1"/>
  <c r="C52" i="1" s="1"/>
  <c r="C53" i="1" s="1"/>
  <c r="H49" i="3"/>
  <c r="N49" i="3"/>
  <c r="M49" i="3"/>
  <c r="G20" i="1"/>
  <c r="G52" i="1" s="1"/>
  <c r="I20" i="1"/>
  <c r="I52" i="1" s="1"/>
  <c r="I53" i="1" s="1"/>
  <c r="K20" i="1"/>
  <c r="K52" i="1" s="1"/>
  <c r="K53" i="1" s="1"/>
  <c r="M20" i="1"/>
  <c r="M52" i="1" s="1"/>
  <c r="M53" i="1" s="1"/>
  <c r="F52" i="1"/>
  <c r="H20" i="1"/>
  <c r="H52" i="1" s="1"/>
  <c r="J20" i="1"/>
  <c r="J52" i="1" s="1"/>
  <c r="L20" i="1"/>
  <c r="L52" i="1" s="1"/>
  <c r="N20" i="1"/>
  <c r="N52" i="1" s="1"/>
  <c r="J49" i="3"/>
  <c r="G49" i="3"/>
  <c r="I49" i="3"/>
  <c r="K49" i="3"/>
  <c r="E20" i="1"/>
  <c r="E52" i="1" s="1"/>
  <c r="G53" i="1" l="1"/>
  <c r="N53" i="1"/>
  <c r="J53" i="1"/>
  <c r="L53" i="1"/>
  <c r="E53" i="1"/>
  <c r="F53" i="1"/>
  <c r="H53" i="1"/>
</calcChain>
</file>

<file path=xl/sharedStrings.xml><?xml version="1.0" encoding="utf-8"?>
<sst xmlns="http://schemas.openxmlformats.org/spreadsheetml/2006/main" count="449" uniqueCount="260">
  <si>
    <t xml:space="preserve">Firm Sales Obligations </t>
  </si>
  <si>
    <t>(1)</t>
  </si>
  <si>
    <t>(2)</t>
  </si>
  <si>
    <t>Renewable DG Supply</t>
  </si>
  <si>
    <t>line</t>
  </si>
  <si>
    <t>Total Utility-Controlled Renewable Energy</t>
  </si>
  <si>
    <t>Start Date:</t>
  </si>
  <si>
    <t>Expiration Date:</t>
  </si>
  <si>
    <t>Must Take:</t>
  </si>
  <si>
    <t>Firm:</t>
  </si>
  <si>
    <t>Termination &amp; Extension Rights:</t>
  </si>
  <si>
    <t>Performance Requirements:</t>
  </si>
  <si>
    <t>Unit Contingent / LD Contract:</t>
  </si>
  <si>
    <t>Fuel Type:</t>
  </si>
  <si>
    <t>Transmission Contingent &amp; Path:</t>
  </si>
  <si>
    <t>Scheduling Coordinator:</t>
  </si>
  <si>
    <t>Notes:</t>
  </si>
  <si>
    <t>2014</t>
  </si>
  <si>
    <t>2015</t>
  </si>
  <si>
    <t>2016</t>
  </si>
  <si>
    <t>2017</t>
  </si>
  <si>
    <t>2018</t>
  </si>
  <si>
    <t>Coincidence Adjustment (-)</t>
  </si>
  <si>
    <t>14a</t>
  </si>
  <si>
    <t>14b</t>
  </si>
  <si>
    <t>14c</t>
  </si>
  <si>
    <t>14d</t>
  </si>
  <si>
    <t xml:space="preserve">Total Dependable Nuclear Capacity </t>
  </si>
  <si>
    <t>15a</t>
  </si>
  <si>
    <t>15b</t>
  </si>
  <si>
    <t>15c</t>
  </si>
  <si>
    <t>18a</t>
  </si>
  <si>
    <t>18b</t>
  </si>
  <si>
    <t>18c</t>
  </si>
  <si>
    <t>18d</t>
  </si>
  <si>
    <t>19a</t>
  </si>
  <si>
    <t>19b</t>
  </si>
  <si>
    <t>19c</t>
  </si>
  <si>
    <t>19d</t>
  </si>
  <si>
    <t>19e</t>
  </si>
  <si>
    <t xml:space="preserve">Total Fossil Energy Supply </t>
  </si>
  <si>
    <t xml:space="preserve">Total Nuclear Energy Supply </t>
  </si>
  <si>
    <t>Forecast Total Energy Demand / Consumption</t>
  </si>
  <si>
    <t>Adjusted Energy Demand / Consumption</t>
  </si>
  <si>
    <t>2013</t>
  </si>
  <si>
    <t>Demand Response / Interruptible Programs (-)</t>
  </si>
  <si>
    <t>Availability of Products:</t>
  </si>
  <si>
    <t>MW</t>
  </si>
  <si>
    <t>Coincident Peak-Hour Demand</t>
  </si>
  <si>
    <t>Short-Term and Spot Market Purchases</t>
  </si>
  <si>
    <t>Date of Peak Load for Annual Peak Deliveries</t>
  </si>
  <si>
    <t>Hour Ending (HE) for Annual Peak Deliveries</t>
  </si>
  <si>
    <t>Adjusted Annual Peak Load</t>
  </si>
  <si>
    <t>Short Term and Spot Market Purchases</t>
  </si>
  <si>
    <t>Supplier / Seller:</t>
  </si>
  <si>
    <t>Total: Existing and Planned Capacity</t>
  </si>
  <si>
    <t>Bold font cells sum automatically.</t>
  </si>
  <si>
    <t>Firm LSE Energy Requirement</t>
  </si>
  <si>
    <t xml:space="preserve">Generic Renewable Energy </t>
  </si>
  <si>
    <t>Generic Non-Renewable Energy</t>
  </si>
  <si>
    <t>Forecast Total Peak-Hour 1-in-2 Demand</t>
  </si>
  <si>
    <t>Adjusted Peak-Hour Demand: End-Use Customers</t>
  </si>
  <si>
    <t>Firm LSE Peak-Hour Resource Requirement</t>
  </si>
  <si>
    <t>Specified Planning Reserve Margin</t>
  </si>
  <si>
    <t>Non-Renewable DG Supply</t>
  </si>
  <si>
    <t>Contract / Agreement Type:</t>
  </si>
  <si>
    <t>Generic Renewable Resources</t>
  </si>
  <si>
    <t>Generic Non-Renewable Resources</t>
  </si>
  <si>
    <t>2019</t>
  </si>
  <si>
    <t>2020</t>
  </si>
  <si>
    <t xml:space="preserve">Yellow pattern cells are used to apply for confidentiality. </t>
  </si>
  <si>
    <t>Interruptible Load called on during that hour (+)</t>
  </si>
  <si>
    <t>Required Planning Reserve Margin</t>
  </si>
  <si>
    <t>Credit for Imports That Carry Reserves (-)</t>
  </si>
  <si>
    <t>Notes</t>
  </si>
  <si>
    <t>x</t>
  </si>
  <si>
    <t>19f</t>
  </si>
  <si>
    <t>Total Energy: Hydro Plants 30 MW or less</t>
  </si>
  <si>
    <t>Total Utility-Controlled Renewable Capacity</t>
  </si>
  <si>
    <t>CAPACITY SUPPLY RESOURCES</t>
  </si>
  <si>
    <t xml:space="preserve">ENERGY SUPPLY RESOURCES </t>
  </si>
  <si>
    <t xml:space="preserve">Total Fossil Fuel Dependable Capacity </t>
  </si>
  <si>
    <r>
      <t>(</t>
    </r>
    <r>
      <rPr>
        <sz val="8"/>
        <rFont val="Wingdings"/>
        <charset val="2"/>
      </rPr>
      <t>â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>Prior Forecasts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</si>
  <si>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Supply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</si>
  <si>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t xml:space="preserve">Yellow fill matches an application for confidentiality. </t>
  </si>
  <si>
    <t>[fuel: Fossil Unit N, list planned resources last]</t>
  </si>
  <si>
    <t>[Nuclear Unit 1]</t>
  </si>
  <si>
    <t>[Nuclear Unit 2]</t>
  </si>
  <si>
    <t>Total Dependable Hydroelectric Capacity</t>
  </si>
  <si>
    <t>[fuel: Renewable Project 2]</t>
  </si>
  <si>
    <t>[fuel: Renewable Project N, list planned resources last]</t>
  </si>
  <si>
    <t>Total Hydroelectric Energy Generation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</si>
  <si>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</si>
  <si>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</si>
  <si>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</si>
  <si>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</si>
  <si>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</si>
  <si>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</si>
  <si>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</si>
  <si>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</si>
  <si>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</si>
  <si>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S-1 CRATS</t>
  </si>
  <si>
    <t>S-2 Energy Balance</t>
  </si>
  <si>
    <t>S-3 Small POU Hourly Loads</t>
  </si>
  <si>
    <t>S-5 Bilateral Contracts</t>
  </si>
  <si>
    <t>Application for Confidentiality</t>
  </si>
  <si>
    <t>Narrative Statements</t>
  </si>
  <si>
    <t>Name of Resource Planning Coordinator</t>
  </si>
  <si>
    <t>Back-up / Additional Contact Persons for Questions about these Forms (Optional):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</si>
  <si>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</si>
  <si>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</si>
  <si>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</si>
  <si>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</si>
  <si>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</si>
  <si>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</si>
  <si>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Total Energy Supply from Renewable Contracts</t>
  </si>
  <si>
    <t>Total Energy Supply from Other Bilateral Contracts</t>
  </si>
  <si>
    <t>Total Capacity from Renewable Energy Contracts</t>
  </si>
  <si>
    <t>Total Capacity from Other Bilateral Contracts</t>
  </si>
  <si>
    <t>Total: Hydro Plants larger than 30 MW</t>
  </si>
  <si>
    <t>Total Energy: Hydro Plants larger than 30 MW</t>
  </si>
  <si>
    <t>Firming or Shaping:</t>
  </si>
  <si>
    <t>Locational Attributes of Unit:</t>
  </si>
  <si>
    <t>Delivery Points:</t>
  </si>
  <si>
    <t>Contract / Agreement Products:</t>
  </si>
  <si>
    <t>Generating Units Specified:</t>
  </si>
  <si>
    <t>Availability of the Units:</t>
  </si>
  <si>
    <t>Persons who prepared Supply Forms</t>
  </si>
  <si>
    <t>[state fuel, then list each resource, e.g., Renewable Plant 1]</t>
  </si>
  <si>
    <t>[fuel: Renewable Contract N, list planned resources last]</t>
  </si>
  <si>
    <t>[Other Bilateral Contract N (Supplier Name)]</t>
  </si>
  <si>
    <t>CAPACITY BALANCE SUMMARY</t>
  </si>
  <si>
    <t>Historic LSE Peak Load:</t>
  </si>
  <si>
    <t>[fuel: Renewable Contract 2 (Supplier Name)]</t>
  </si>
  <si>
    <t>ENERGY BALANCE SUMMARY</t>
  </si>
  <si>
    <t>Total Energy: Existing and Planned Resources</t>
  </si>
  <si>
    <t>8a</t>
  </si>
  <si>
    <t>8b</t>
  </si>
  <si>
    <t>8c</t>
  </si>
  <si>
    <t>9a</t>
  </si>
  <si>
    <t>9b</t>
  </si>
  <si>
    <t>9c</t>
  </si>
  <si>
    <t>10a</t>
  </si>
  <si>
    <t>10b</t>
  </si>
  <si>
    <t>10c</t>
  </si>
  <si>
    <t>11a</t>
  </si>
  <si>
    <t>11b</t>
  </si>
  <si>
    <t>11c</t>
  </si>
  <si>
    <t>11d</t>
  </si>
  <si>
    <t>12a</t>
  </si>
  <si>
    <t>12b</t>
  </si>
  <si>
    <t>12c</t>
  </si>
  <si>
    <t>12d</t>
  </si>
  <si>
    <t>13a</t>
  </si>
  <si>
    <t>13b</t>
  </si>
  <si>
    <t>13c</t>
  </si>
  <si>
    <t>14e</t>
  </si>
  <si>
    <t>15d</t>
  </si>
  <si>
    <t>18e</t>
  </si>
  <si>
    <t>8d</t>
  </si>
  <si>
    <t>15e</t>
  </si>
  <si>
    <t>15f</t>
  </si>
  <si>
    <t>Data input by User are highlighted with the dark green font</t>
  </si>
  <si>
    <t>CA</t>
  </si>
  <si>
    <t>2021</t>
  </si>
  <si>
    <t>2022</t>
  </si>
  <si>
    <r>
      <rPr>
        <b/>
        <sz val="12"/>
        <rFont val="Times New Roman"/>
        <family val="1"/>
      </rPr>
      <t xml:space="preserve">Capacity Surplus or </t>
    </r>
    <r>
      <rPr>
        <b/>
        <sz val="12"/>
        <color rgb="FFFF0000"/>
        <rFont val="Times New Roman"/>
        <family val="1"/>
      </rPr>
      <t>(Capacity Need)</t>
    </r>
  </si>
  <si>
    <t>Delivery Points (BAA / zone):</t>
  </si>
  <si>
    <t>Delivery Points (load pocket/substation):</t>
  </si>
  <si>
    <t>Locational Attributes of Unit (BAA / zone):</t>
  </si>
  <si>
    <t>Locational Attributes of Unit (load pocket/substation):</t>
  </si>
  <si>
    <t>Notes (1):</t>
  </si>
  <si>
    <t>Notes (2):</t>
  </si>
  <si>
    <r>
      <rPr>
        <b/>
        <sz val="12"/>
        <rFont val="Times New Roman"/>
        <family val="1"/>
      </rPr>
      <t xml:space="preserve">Energy Surplus or </t>
    </r>
    <r>
      <rPr>
        <b/>
        <sz val="12"/>
        <color rgb="FFFF0000"/>
        <rFont val="Times New Roman"/>
        <family val="1"/>
      </rPr>
      <t>(Energy Need)</t>
    </r>
  </si>
  <si>
    <t>E-mail:</t>
  </si>
  <si>
    <t>2023</t>
  </si>
  <si>
    <t>2024</t>
  </si>
  <si>
    <t>2016 GWh numbers are illustrative.</t>
  </si>
  <si>
    <t>Additional and Achievable Energy Efficiency (-)</t>
  </si>
  <si>
    <r>
      <t xml:space="preserve">(Forecast Supply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</si>
  <si>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t>Year 2013</t>
  </si>
  <si>
    <t>Year 2014</t>
  </si>
  <si>
    <t>State of California</t>
  </si>
  <si>
    <t>California Energy Commission</t>
  </si>
  <si>
    <r>
      <t xml:space="preserve">CEC Form S-1: Capacity Resource Accounting Table </t>
    </r>
    <r>
      <rPr>
        <sz val="12"/>
        <rFont val="Times New Roman"/>
        <family val="1"/>
      </rPr>
      <t>(issued 12/2014)</t>
    </r>
  </si>
  <si>
    <r>
      <t xml:space="preserve">Administrative Information </t>
    </r>
    <r>
      <rPr>
        <sz val="12"/>
        <rFont val="Times New Roman"/>
        <family val="1"/>
      </rPr>
      <t>(issued 12/2014)</t>
    </r>
  </si>
  <si>
    <t>ELECTRICITY RESOURCE PLANNING FORMS</t>
  </si>
  <si>
    <r>
      <t xml:space="preserve">CEC Form S-5: Bilateral Contracts  </t>
    </r>
    <r>
      <rPr>
        <sz val="12"/>
        <rFont val="Times New Roman"/>
        <family val="1"/>
      </rPr>
      <t>(issued 12/2014)</t>
    </r>
  </si>
  <si>
    <t>2016 MW numbers are illustrative.</t>
  </si>
  <si>
    <r>
      <t xml:space="preserve">CEC Form S-5: Bilateral Contracts Table </t>
    </r>
    <r>
      <rPr>
        <sz val="12"/>
        <rFont val="Times New Roman"/>
        <family val="1"/>
      </rPr>
      <t>(issued 12/2014)</t>
    </r>
  </si>
  <si>
    <t>NQC or Dependable MW Under Contract:</t>
  </si>
  <si>
    <t>Nameplate MW of the Units</t>
  </si>
  <si>
    <t>Nameplate MW of the Units:</t>
  </si>
  <si>
    <t>Capacity Resource Accounting Table (MW)</t>
  </si>
  <si>
    <t>Energy Balance Table (GWh)</t>
  </si>
  <si>
    <t>ENERGY DEMAND CALCULATIONS</t>
  </si>
  <si>
    <t>PEAK LOAD CALCULATIONS</t>
  </si>
  <si>
    <r>
      <t xml:space="preserve">CEC Form S-2: Energy Balance Table </t>
    </r>
    <r>
      <rPr>
        <sz val="12"/>
        <rFont val="Times New Roman"/>
        <family val="1"/>
      </rPr>
      <t>(issued 12/2014)</t>
    </r>
  </si>
  <si>
    <t>Steven B. Handy</t>
  </si>
  <si>
    <t>N/A</t>
  </si>
  <si>
    <t>Resource Planner</t>
  </si>
  <si>
    <t>shandy@reupower.com</t>
  </si>
  <si>
    <t>530-399-7309</t>
  </si>
  <si>
    <t>Redding</t>
  </si>
  <si>
    <t>3611 Avtech Parkway</t>
  </si>
  <si>
    <t>Western Area Power Administration</t>
  </si>
  <si>
    <t>Yes</t>
  </si>
  <si>
    <t>Central Valley Project</t>
  </si>
  <si>
    <t>Based on Hydrologic Conditions</t>
  </si>
  <si>
    <t>Approx. 2000 MW</t>
  </si>
  <si>
    <t>Unit Contingent - Central Valley Project</t>
  </si>
  <si>
    <t>No</t>
  </si>
  <si>
    <t>None</t>
  </si>
  <si>
    <t>Fixed</t>
  </si>
  <si>
    <t>Contingent</t>
  </si>
  <si>
    <t>No termination, possible extension post 2025</t>
  </si>
  <si>
    <t>None Specified</t>
  </si>
  <si>
    <t>Hydroelectric</t>
  </si>
  <si>
    <t>SMUD/Western Balancing Authority</t>
  </si>
  <si>
    <t>Keswick 230, Airport 230 (Optional)</t>
  </si>
  <si>
    <t>Western Sub-BA</t>
  </si>
  <si>
    <t>Slice of Central Valley Project Base Resource</t>
  </si>
  <si>
    <t>Variable</t>
  </si>
  <si>
    <t>Redding Electric Utility</t>
  </si>
  <si>
    <t>Natural Gas: Units 1-6</t>
  </si>
  <si>
    <t>Coal: San Juan Unit 4</t>
  </si>
  <si>
    <t>Whiskeytown Small Hydroelectric (Run of River)</t>
  </si>
  <si>
    <t>Big Horn Wind - Iberdrola (PPM)</t>
  </si>
  <si>
    <t>PacifiCorp Exchange</t>
  </si>
  <si>
    <t>CVP Hydro (Base Resouce)</t>
  </si>
  <si>
    <t>CVP Hydro (Base Resouce Assignment-Shasta Lake)</t>
  </si>
  <si>
    <t>CVP Small Hydro - WAPA</t>
  </si>
  <si>
    <t>CVP Hydro (Base Resouce) - WAPA</t>
  </si>
  <si>
    <t>CVP Hydro (Base Resouce Assignment-Shasta Lake) - WAPA</t>
  </si>
  <si>
    <t>PacifiCorp</t>
  </si>
  <si>
    <t>50 MW</t>
  </si>
  <si>
    <t>System (Unspecified)</t>
  </si>
  <si>
    <t>California-Oregon Border N-S</t>
  </si>
  <si>
    <t>Captain Jack or Malin (Unspecified)</t>
  </si>
  <si>
    <t>Unknown</t>
  </si>
  <si>
    <t>Exchange</t>
  </si>
  <si>
    <t>7X16 May-October</t>
  </si>
  <si>
    <t>Prepayment (No ongoing charges)</t>
  </si>
  <si>
    <t>No Termination, No Extension</t>
  </si>
  <si>
    <t>M-S-R</t>
  </si>
  <si>
    <t>70 MW</t>
  </si>
  <si>
    <t>Shaped and Firmed Wind</t>
  </si>
  <si>
    <t>California-Oregon Border N_S</t>
  </si>
  <si>
    <t>Captain Jack or Maline (Unspecified)</t>
  </si>
  <si>
    <t>BPA - Big Horn Wind Energy Project</t>
  </si>
  <si>
    <t>Klickatat County, WA</t>
  </si>
  <si>
    <t>Long-term Purchase</t>
  </si>
  <si>
    <t>7X24</t>
  </si>
  <si>
    <t>Big Horn Wind</t>
  </si>
  <si>
    <t>199 MW</t>
  </si>
  <si>
    <t>Intermittant</t>
  </si>
  <si>
    <t>Yes (Firming Contract)</t>
  </si>
  <si>
    <t>Fixed Price</t>
  </si>
  <si>
    <t>Termination rights due to Force Majeure, Regulatory, or loss of shaping agreement.</t>
  </si>
  <si>
    <t>Termination in event of default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</si>
</sst>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09]mmm\-yy;@"/>
    <numFmt numFmtId="165" formatCode="[$-409]mmmm\ d\,\ yyyy;@"/>
    <numFmt numFmtId="166" formatCode="0.0"/>
    <numFmt numFmtId="167" formatCode="#,##0.0"/>
    <numFmt numFmtId="168" formatCode="m/d/yy;@"/>
    <numFmt numFmtId="169" formatCode="m/d/yyyy;@"/>
  </numFmts>
  <fonts count="23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b/>
      <i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6" fillId="0" borderId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18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164" fontId="0" fillId="0" borderId="0" xfId="0" applyNumberForma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8" fontId="0" fillId="0" borderId="0" xfId="0" applyNumberFormat="1" applyBorder="1" applyAlignment="1">
      <alignment horizontal="left" vertical="center"/>
    </xf>
    <xf numFmtId="38" fontId="0" fillId="0" borderId="0" xfId="0" applyNumberFormat="1" applyAlignment="1">
      <alignment vertical="center"/>
    </xf>
    <xf numFmtId="0" fontId="4" fillId="0" borderId="1" xfId="1" applyFont="1" applyBorder="1" applyAlignment="1">
      <alignment horizontal="left" vertical="center" indent="1"/>
    </xf>
    <xf numFmtId="0" fontId="4" fillId="0" borderId="1" xfId="1" applyFont="1" applyFill="1" applyBorder="1" applyAlignment="1">
      <alignment horizontal="left" vertical="center" indent="1"/>
    </xf>
    <xf numFmtId="0" fontId="4" fillId="0" borderId="0" xfId="1" applyFont="1" applyFill="1" applyBorder="1" applyAlignment="1">
      <alignment horizontal="left" vertical="center" indent="1"/>
    </xf>
    <xf numFmtId="0" fontId="7" fillId="0" borderId="1" xfId="1" applyFont="1" applyFill="1" applyBorder="1" applyAlignment="1">
      <alignment horizontal="left" vertical="center" indent="1"/>
    </xf>
    <xf numFmtId="0" fontId="7" fillId="0" borderId="1" xfId="1" applyFont="1" applyFill="1" applyBorder="1" applyAlignment="1">
      <alignment horizontal="left" vertical="center" wrapText="1" indent="1"/>
    </xf>
    <xf numFmtId="0" fontId="4" fillId="0" borderId="3" xfId="1" applyFon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9" fillId="0" borderId="0" xfId="1" applyFont="1" applyFill="1" applyBorder="1" applyAlignment="1">
      <alignment horizontal="left" vertical="center" indent="1"/>
    </xf>
    <xf numFmtId="164" fontId="0" fillId="4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0" fillId="0" borderId="1" xfId="0" applyNumberFormat="1" applyFont="1" applyFill="1" applyBorder="1" applyAlignment="1">
      <alignment vertical="center"/>
    </xf>
    <xf numFmtId="38" fontId="3" fillId="0" borderId="1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9" fontId="10" fillId="0" borderId="0" xfId="0" applyNumberFormat="1" applyFont="1" applyFill="1" applyBorder="1" applyAlignment="1">
      <alignment vertical="center"/>
    </xf>
    <xf numFmtId="164" fontId="7" fillId="5" borderId="1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38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8" fontId="3" fillId="0" borderId="1" xfId="0" applyNumberFormat="1" applyFont="1" applyFill="1" applyBorder="1" applyAlignment="1">
      <alignment horizontal="right" vertical="center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right" vertical="center"/>
    </xf>
    <xf numFmtId="38" fontId="0" fillId="4" borderId="2" xfId="0" applyNumberFormat="1" applyFill="1" applyBorder="1" applyAlignment="1">
      <alignment vertical="center"/>
    </xf>
    <xf numFmtId="3" fontId="0" fillId="4" borderId="2" xfId="0" applyNumberFormat="1" applyFill="1" applyBorder="1" applyAlignment="1">
      <alignment vertical="center"/>
    </xf>
    <xf numFmtId="0" fontId="0" fillId="0" borderId="1" xfId="0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38" fontId="3" fillId="0" borderId="1" xfId="0" quotePrefix="1" applyNumberFormat="1" applyFont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 applyFont="1" applyBorder="1" applyAlignment="1">
      <alignment horizontal="left" vertical="center" wrapText="1" indent="1"/>
    </xf>
    <xf numFmtId="0" fontId="1" fillId="0" borderId="1" xfId="1" applyFont="1" applyBorder="1" applyAlignment="1">
      <alignment horizontal="left" vertical="center" wrapText="1" indent="1"/>
    </xf>
    <xf numFmtId="0" fontId="1" fillId="0" borderId="0" xfId="1" applyFont="1" applyBorder="1" applyAlignment="1">
      <alignment horizontal="left" vertical="center" wrapText="1" indent="1"/>
    </xf>
    <xf numFmtId="0" fontId="12" fillId="0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1" xfId="1" applyFont="1" applyBorder="1" applyAlignment="1">
      <alignment horizontal="left" vertical="center" indent="1"/>
    </xf>
    <xf numFmtId="165" fontId="1" fillId="0" borderId="1" xfId="1" applyNumberFormat="1" applyFont="1" applyBorder="1" applyAlignment="1">
      <alignment horizontal="left" vertical="center" wrapText="1" indent="1"/>
    </xf>
    <xf numFmtId="164" fontId="7" fillId="6" borderId="1" xfId="0" applyNumberFormat="1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167" fontId="4" fillId="0" borderId="1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7" borderId="1" xfId="0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 indent="1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 indent="1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164" fontId="3" fillId="2" borderId="1" xfId="0" applyNumberFormat="1" applyFont="1" applyFill="1" applyBorder="1" applyAlignment="1">
      <alignment horizontal="left" vertical="center" wrapText="1" indent="1"/>
    </xf>
    <xf numFmtId="164" fontId="3" fillId="0" borderId="1" xfId="0" applyNumberFormat="1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4" borderId="5" xfId="0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164" fontId="3" fillId="6" borderId="1" xfId="0" applyNumberFormat="1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0" fillId="0" borderId="7" xfId="0" applyBorder="1" applyAlignment="1">
      <alignment horizontal="center" vertical="center"/>
    </xf>
    <xf numFmtId="38" fontId="0" fillId="0" borderId="0" xfId="0" applyNumberFormat="1" applyBorder="1" applyAlignment="1">
      <alignment vertical="center"/>
    </xf>
    <xf numFmtId="168" fontId="1" fillId="0" borderId="1" xfId="0" applyNumberFormat="1" applyFont="1" applyFill="1" applyBorder="1" applyAlignment="1">
      <alignment horizontal="right" vertical="center"/>
    </xf>
    <xf numFmtId="164" fontId="3" fillId="5" borderId="1" xfId="0" applyNumberFormat="1" applyFont="1" applyFill="1" applyBorder="1" applyAlignment="1">
      <alignment horizontal="left" vertical="center" wrapText="1" indent="1"/>
    </xf>
    <xf numFmtId="0" fontId="1" fillId="4" borderId="2" xfId="0" applyFont="1" applyFill="1" applyBorder="1" applyAlignment="1">
      <alignment horizontal="left" vertical="center" wrapText="1" indent="1"/>
    </xf>
    <xf numFmtId="0" fontId="1" fillId="3" borderId="0" xfId="0" applyFont="1" applyFill="1" applyBorder="1" applyAlignment="1">
      <alignment horizontal="left" vertical="center" indent="1"/>
    </xf>
    <xf numFmtId="0" fontId="1" fillId="0" borderId="1" xfId="1" applyFont="1" applyFill="1" applyBorder="1" applyAlignment="1">
      <alignment horizontal="left" vertical="center" indent="1"/>
    </xf>
    <xf numFmtId="0" fontId="4" fillId="0" borderId="1" xfId="0" applyFont="1" applyBorder="1" applyAlignment="1">
      <alignment vertical="center"/>
    </xf>
    <xf numFmtId="0" fontId="4" fillId="0" borderId="1" xfId="1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 indent="1"/>
    </xf>
    <xf numFmtId="16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1" fillId="4" borderId="1" xfId="1" applyFont="1" applyFill="1" applyBorder="1" applyAlignment="1">
      <alignment horizontal="left" vertical="center" wrapText="1"/>
    </xf>
    <xf numFmtId="0" fontId="4" fillId="4" borderId="1" xfId="1" applyFont="1" applyFill="1" applyBorder="1" applyAlignment="1">
      <alignment horizontal="left" vertical="center" wrapText="1"/>
    </xf>
    <xf numFmtId="169" fontId="4" fillId="4" borderId="1" xfId="1" applyNumberFormat="1" applyFont="1" applyFill="1" applyBorder="1" applyAlignment="1">
      <alignment horizontal="left" vertical="center" wrapText="1"/>
    </xf>
    <xf numFmtId="0" fontId="7" fillId="4" borderId="1" xfId="1" applyFont="1" applyFill="1" applyBorder="1" applyAlignment="1">
      <alignment horizontal="left" vertical="center" wrapText="1"/>
    </xf>
    <xf numFmtId="38" fontId="1" fillId="0" borderId="1" xfId="0" applyNumberFormat="1" applyFont="1" applyFill="1" applyBorder="1" applyAlignment="1">
      <alignment vertical="center"/>
    </xf>
    <xf numFmtId="0" fontId="10" fillId="7" borderId="1" xfId="0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38" fontId="10" fillId="0" borderId="1" xfId="0" applyNumberFormat="1" applyFont="1" applyFill="1" applyBorder="1" applyAlignment="1">
      <alignment horizontal="right"/>
    </xf>
    <xf numFmtId="38" fontId="11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>
      <alignment horizontal="right"/>
    </xf>
    <xf numFmtId="38" fontId="1" fillId="0" borderId="1" xfId="0" applyNumberFormat="1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38" fontId="0" fillId="4" borderId="5" xfId="0" applyNumberFormat="1" applyFill="1" applyBorder="1" applyAlignment="1">
      <alignment horizontal="right"/>
    </xf>
    <xf numFmtId="0" fontId="0" fillId="4" borderId="5" xfId="0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38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9" fontId="10" fillId="0" borderId="1" xfId="0" applyNumberFormat="1" applyFont="1" applyFill="1" applyBorder="1" applyAlignment="1">
      <alignment horizontal="right"/>
    </xf>
    <xf numFmtId="166" fontId="1" fillId="0" borderId="1" xfId="0" applyNumberFormat="1" applyFont="1" applyFill="1" applyBorder="1" applyAlignment="1">
      <alignment horizontal="right" vertical="center"/>
    </xf>
    <xf numFmtId="167" fontId="1" fillId="0" borderId="1" xfId="0" applyNumberFormat="1" applyFont="1" applyFill="1" applyBorder="1" applyAlignment="1">
      <alignment vertical="center"/>
    </xf>
    <xf numFmtId="38" fontId="10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 indent="1"/>
    </xf>
    <xf numFmtId="0" fontId="1" fillId="4" borderId="1" xfId="1" applyFont="1" applyFill="1" applyBorder="1" applyAlignment="1">
      <alignment horizontal="left" vertical="center" wrapText="1" indent="1"/>
    </xf>
    <xf numFmtId="0" fontId="4" fillId="4" borderId="1" xfId="1" applyFont="1" applyFill="1" applyBorder="1" applyAlignment="1">
      <alignment horizontal="left" vertical="center" wrapText="1" indent="1"/>
    </xf>
    <xf numFmtId="169" fontId="4" fillId="4" borderId="1" xfId="1" applyNumberFormat="1" applyFont="1" applyFill="1" applyBorder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left" vertical="center" indent="1"/>
    </xf>
    <xf numFmtId="0" fontId="10" fillId="0" borderId="1" xfId="0" applyFont="1" applyFill="1" applyBorder="1" applyAlignment="1">
      <alignment horizontal="right" vertical="center"/>
    </xf>
    <xf numFmtId="38" fontId="1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vertical="center" indent="2"/>
    </xf>
    <xf numFmtId="0" fontId="21" fillId="0" borderId="0" xfId="2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20" fillId="0" borderId="0" xfId="2" applyFont="1" applyFill="1" applyBorder="1" applyAlignment="1">
      <alignment horizontal="left" vertical="center" wrapText="1" indent="1"/>
    </xf>
    <xf numFmtId="0" fontId="20" fillId="0" borderId="1" xfId="2" applyFont="1" applyFill="1" applyBorder="1" applyAlignment="1">
      <alignment horizontal="left" vertical="center" wrapText="1" indent="1"/>
    </xf>
    <xf numFmtId="0" fontId="21" fillId="0" borderId="0" xfId="2" applyFont="1" applyAlignment="1">
      <alignment horizontal="left" vertical="center" wrapText="1" indent="1"/>
    </xf>
    <xf numFmtId="0" fontId="21" fillId="0" borderId="0" xfId="0" applyFont="1" applyAlignment="1">
      <alignment horizontal="left" vertical="center" wrapText="1" indent="1"/>
    </xf>
    <xf numFmtId="0" fontId="22" fillId="0" borderId="1" xfId="3" applyFont="1" applyFill="1" applyBorder="1" applyAlignment="1" applyProtection="1">
      <alignment horizontal="left" vertical="center" wrapText="1" indent="1"/>
    </xf>
    <xf numFmtId="14" fontId="20" fillId="0" borderId="1" xfId="2" applyNumberFormat="1" applyFont="1" applyFill="1" applyBorder="1" applyAlignment="1">
      <alignment horizontal="left" vertical="center" wrapText="1" indent="1"/>
    </xf>
    <xf numFmtId="14" fontId="20" fillId="0" borderId="0" xfId="2" applyNumberFormat="1" applyFont="1" applyFill="1" applyBorder="1" applyAlignment="1">
      <alignment horizontal="left" vertical="center" wrapText="1" indent="1"/>
    </xf>
    <xf numFmtId="0" fontId="3" fillId="0" borderId="0" xfId="2" applyFont="1" applyFill="1" applyBorder="1" applyAlignment="1">
      <alignment horizontal="left" vertical="center" indent="1"/>
    </xf>
    <xf numFmtId="0" fontId="1" fillId="0" borderId="0" xfId="1" applyFont="1" applyFill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16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169" fontId="1" fillId="0" borderId="0" xfId="0" applyNumberFormat="1" applyFont="1" applyFill="1" applyBorder="1" applyAlignment="1">
      <alignment horizontal="left" vertical="center" indent="1"/>
    </xf>
    <xf numFmtId="0" fontId="3" fillId="0" borderId="0" xfId="1" applyFont="1" applyBorder="1" applyAlignment="1">
      <alignment horizontal="left" vertical="center" indent="1"/>
    </xf>
    <xf numFmtId="0" fontId="1" fillId="0" borderId="0" xfId="1" applyFont="1" applyBorder="1" applyAlignment="1">
      <alignment horizontal="left" vertical="center" indent="1"/>
    </xf>
    <xf numFmtId="169" fontId="1" fillId="3" borderId="0" xfId="0" applyNumberFormat="1" applyFont="1" applyFill="1" applyBorder="1" applyAlignment="1">
      <alignment horizontal="left" vertical="center" indent="1"/>
    </xf>
    <xf numFmtId="0" fontId="9" fillId="0" borderId="6" xfId="1" applyFont="1" applyFill="1" applyBorder="1" applyAlignment="1">
      <alignment horizontal="left" vertical="center" indent="1"/>
    </xf>
    <xf numFmtId="0" fontId="12" fillId="0" borderId="6" xfId="0" applyFont="1" applyFill="1" applyBorder="1" applyAlignment="1">
      <alignment horizontal="left" vertical="center" wrapText="1" indent="1"/>
    </xf>
    <xf numFmtId="169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1" fillId="3" borderId="0" xfId="0" applyFont="1" applyFill="1" applyBorder="1" applyAlignment="1">
      <alignment horizontal="left" vertical="center"/>
    </xf>
    <xf numFmtId="0" fontId="1" fillId="0" borderId="1" xfId="1" applyFont="1" applyFill="1" applyBorder="1" applyAlignment="1">
      <alignment horizontal="left" vertical="center" wrapText="1" indent="1"/>
    </xf>
    <xf numFmtId="0" fontId="3" fillId="0" borderId="0" xfId="2" applyFont="1" applyFill="1" applyBorder="1" applyAlignment="1">
      <alignment horizontal="left" vertical="center" indent="2"/>
    </xf>
    <xf numFmtId="0" fontId="0" fillId="0" borderId="0" xfId="0" applyBorder="1" applyAlignment="1">
      <alignment horizontal="left" vertical="center"/>
    </xf>
    <xf numFmtId="0" fontId="3" fillId="0" borderId="0" xfId="0" applyFont="1" applyFill="1" applyAlignment="1">
      <alignment horizontal="left" vertical="center" indent="1"/>
    </xf>
    <xf numFmtId="0" fontId="1" fillId="8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64" fontId="1" fillId="5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Fill="1" applyAlignment="1">
      <alignment horizontal="left" vertical="center" indent="1"/>
    </xf>
    <xf numFmtId="0" fontId="1" fillId="8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64" fontId="1" fillId="2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0" fillId="0" borderId="1" xfId="0" applyFont="1" applyFill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1"/>
    </xf>
  </cellXfs>
  <cellStyles count="4">
    <cellStyle name="Hyperlink" xfId="3" builtinId="8"/>
    <cellStyle name="Normal" xfId="0" builtinId="0"/>
    <cellStyle name="Normal 2" xfId="2"/>
    <cellStyle name="Normal_S-5 Bilateral Contracts" xfId="1"/>
  </cellStyles>
  <dxfs count="0"/>
  <tableStyles count="0" defaultTableStyle="TableStyleMedium9" defaultPivotStyle="PivotStyleLight16"/>
  <colors>
    <mruColors>
      <color rgb="FFCC9900"/>
      <color rgb="FFFFFF99"/>
      <color rgb="FFFFFF66"/>
      <color rgb="FFDDDDDD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352425</xdr:colOff>
      <xdr:row>0</xdr:row>
      <xdr:rowOff>76200</xdr:rowOff>
    </xdr:from>
    <xdr:to>
      <xdr:col>3</xdr:col>
      <xdr:colOff>1485900</xdr:colOff>
      <xdr:row>5</xdr:row>
      <xdr:rowOff>107780</xdr:rowOff>
    </xdr:to>
    <xdr:pic>
      <xdr:nvPicPr>
        <xdr:cNvPr id="3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76200"/>
          <a:ext cx="1133475" cy="993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129360</xdr:colOff>
      <xdr:row>0</xdr:row>
      <xdr:rowOff>116417</xdr:rowOff>
    </xdr:from>
    <xdr:to>
      <xdr:col>4</xdr:col>
      <xdr:colOff>619988</xdr:colOff>
      <xdr:row>5</xdr:row>
      <xdr:rowOff>190500</xdr:rowOff>
    </xdr:to>
    <xdr:pic>
      <xdr:nvPicPr>
        <xdr:cNvPr id="5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3527" y="116417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137584</xdr:colOff>
      <xdr:row>0</xdr:row>
      <xdr:rowOff>116417</xdr:rowOff>
    </xdr:from>
    <xdr:to>
      <xdr:col>4</xdr:col>
      <xdr:colOff>628212</xdr:colOff>
      <xdr:row>5</xdr:row>
      <xdr:rowOff>190500</xdr:rowOff>
    </xdr:to>
    <xdr:pic>
      <xdr:nvPicPr>
        <xdr:cNvPr id="3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1751" y="116417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2886075</xdr:colOff>
      <xdr:row>0</xdr:row>
      <xdr:rowOff>47625</xdr:rowOff>
    </xdr:from>
    <xdr:to>
      <xdr:col>1</xdr:col>
      <xdr:colOff>4117536</xdr:colOff>
      <xdr:row>5</xdr:row>
      <xdr:rowOff>127000</xdr:rowOff>
    </xdr:to>
    <xdr:pic>
      <xdr:nvPicPr>
        <xdr:cNvPr id="3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47625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2886075</xdr:colOff>
      <xdr:row>0</xdr:row>
      <xdr:rowOff>47625</xdr:rowOff>
    </xdr:from>
    <xdr:to>
      <xdr:col>1</xdr:col>
      <xdr:colOff>4117536</xdr:colOff>
      <xdr:row>5</xdr:row>
      <xdr:rowOff>127000</xdr:rowOff>
    </xdr:to>
    <xdr:pic>
      <xdr:nvPicPr>
        <xdr:cNvPr id="2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47625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2886075</xdr:colOff>
      <xdr:row>0</xdr:row>
      <xdr:rowOff>47625</xdr:rowOff>
    </xdr:from>
    <xdr:to>
      <xdr:col>1</xdr:col>
      <xdr:colOff>4117536</xdr:colOff>
      <xdr:row>5</xdr:row>
      <xdr:rowOff>127000</xdr:rowOff>
    </xdr:to>
    <xdr:pic>
      <xdr:nvPicPr>
        <xdr:cNvPr id="2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47625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0</xdr:row>
      <xdr:rowOff>148168</xdr:rowOff>
    </xdr:from>
    <xdr:to>
      <xdr:col>6</xdr:col>
      <xdr:colOff>363627</xdr:colOff>
      <xdr:row>6</xdr:row>
      <xdr:rowOff>21168</xdr:rowOff>
    </xdr:to>
    <xdr:pic>
      <xdr:nvPicPr>
        <xdr:cNvPr id="3" name="Picture 1" descr="NewSealAlternateShield-twoto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1333" y="148168"/>
          <a:ext cx="1231461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33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20" activeCellId="3" sqref="B20 C20 E20 F20"/>
    </sheetView>
  </sheetViews>
  <sheetFormatPr defaultColWidth="9" defaultRowHeight="13.2" x14ac:dyDescent="0.3"/>
  <cols>
    <col min="1" max="1" width="38.3984375" style="137" customWidth="1"/>
    <col min="2" max="7" width="23.59765625" style="137" customWidth="1"/>
    <col min="8" max="16384" width="9" style="137"/>
  </cols>
  <sheetData>
    <row r="1" spans="1:7" ht="15.6" x14ac:dyDescent="0.3">
      <c r="A1" s="130" t="s">
        <v>182</v>
      </c>
    </row>
    <row r="2" spans="1:7" ht="15.6" x14ac:dyDescent="0.3">
      <c r="A2" s="130" t="s">
        <v>183</v>
      </c>
      <c r="B2" s="140"/>
    </row>
    <row r="3" spans="1:7" ht="15.6" x14ac:dyDescent="0.3">
      <c r="A3" s="141" t="s">
        <v>186</v>
      </c>
      <c r="B3" s="140"/>
    </row>
    <row r="4" spans="1:7" ht="15.6" x14ac:dyDescent="0.3">
      <c r="A4" s="167" t="s">
        <v>185</v>
      </c>
      <c r="B4" s="140"/>
    </row>
    <row r="5" spans="1:7" x14ac:dyDescent="0.3">
      <c r="A5" s="142"/>
      <c r="B5" s="140"/>
    </row>
    <row r="6" spans="1:7" x14ac:dyDescent="0.3">
      <c r="A6" s="140" t="s">
        <v>92</v>
      </c>
      <c r="B6" s="143" t="s">
        <v>223</v>
      </c>
    </row>
    <row r="7" spans="1:7" x14ac:dyDescent="0.3">
      <c r="A7" s="140" t="s">
        <v>107</v>
      </c>
      <c r="B7" s="143" t="s">
        <v>198</v>
      </c>
    </row>
    <row r="8" spans="1:7" x14ac:dyDescent="0.3">
      <c r="A8" s="140"/>
      <c r="B8" s="142"/>
    </row>
    <row r="9" spans="1:7" x14ac:dyDescent="0.3">
      <c r="A9" s="144"/>
      <c r="B9" s="144"/>
    </row>
    <row r="10" spans="1:7" s="145" customFormat="1" ht="26.4" x14ac:dyDescent="0.3">
      <c r="A10" s="140" t="s">
        <v>127</v>
      </c>
      <c r="B10" s="140" t="s">
        <v>101</v>
      </c>
      <c r="C10" s="145" t="s">
        <v>102</v>
      </c>
      <c r="D10" s="145" t="s">
        <v>103</v>
      </c>
      <c r="E10" s="145" t="s">
        <v>104</v>
      </c>
      <c r="F10" s="145" t="s">
        <v>105</v>
      </c>
      <c r="G10" s="145" t="s">
        <v>106</v>
      </c>
    </row>
    <row r="11" spans="1:7" x14ac:dyDescent="0.3">
      <c r="A11" s="142" t="s">
        <v>94</v>
      </c>
      <c r="B11" s="143" t="s">
        <v>198</v>
      </c>
      <c r="C11" s="143" t="s">
        <v>198</v>
      </c>
      <c r="D11" s="143" t="s">
        <v>199</v>
      </c>
      <c r="E11" s="143" t="s">
        <v>198</v>
      </c>
      <c r="F11" s="143" t="s">
        <v>198</v>
      </c>
      <c r="G11" s="143" t="s">
        <v>199</v>
      </c>
    </row>
    <row r="12" spans="1:7" x14ac:dyDescent="0.3">
      <c r="A12" s="142" t="s">
        <v>93</v>
      </c>
      <c r="B12" s="143" t="s">
        <v>200</v>
      </c>
      <c r="C12" s="143" t="s">
        <v>200</v>
      </c>
      <c r="D12" s="143"/>
      <c r="E12" s="143" t="s">
        <v>200</v>
      </c>
      <c r="F12" s="143" t="s">
        <v>200</v>
      </c>
      <c r="G12" s="143"/>
    </row>
    <row r="13" spans="1:7" x14ac:dyDescent="0.3">
      <c r="A13" s="142" t="s">
        <v>174</v>
      </c>
      <c r="B13" s="146" t="s">
        <v>201</v>
      </c>
      <c r="C13" s="146" t="s">
        <v>201</v>
      </c>
      <c r="D13" s="146"/>
      <c r="E13" s="146" t="s">
        <v>201</v>
      </c>
      <c r="F13" s="146" t="s">
        <v>201</v>
      </c>
      <c r="G13" s="146"/>
    </row>
    <row r="14" spans="1:7" x14ac:dyDescent="0.3">
      <c r="A14" s="142" t="s">
        <v>95</v>
      </c>
      <c r="B14" s="143" t="s">
        <v>202</v>
      </c>
      <c r="C14" s="143" t="s">
        <v>202</v>
      </c>
      <c r="D14" s="143"/>
      <c r="E14" s="143" t="s">
        <v>202</v>
      </c>
      <c r="F14" s="143" t="s">
        <v>202</v>
      </c>
      <c r="G14" s="143"/>
    </row>
    <row r="15" spans="1:7" x14ac:dyDescent="0.3">
      <c r="A15" s="142" t="s">
        <v>96</v>
      </c>
      <c r="B15" s="143" t="s">
        <v>204</v>
      </c>
      <c r="C15" s="143" t="s">
        <v>204</v>
      </c>
      <c r="D15" s="143"/>
      <c r="E15" s="143" t="s">
        <v>204</v>
      </c>
      <c r="F15" s="143" t="s">
        <v>204</v>
      </c>
      <c r="G15" s="143"/>
    </row>
    <row r="16" spans="1:7" x14ac:dyDescent="0.3">
      <c r="A16" s="142" t="s">
        <v>97</v>
      </c>
      <c r="B16" s="143"/>
      <c r="C16" s="143"/>
      <c r="D16" s="143"/>
      <c r="E16" s="143"/>
      <c r="F16" s="143"/>
      <c r="G16" s="143"/>
    </row>
    <row r="17" spans="1:7" x14ac:dyDescent="0.3">
      <c r="A17" s="142" t="s">
        <v>98</v>
      </c>
      <c r="B17" s="143" t="s">
        <v>203</v>
      </c>
      <c r="C17" s="143" t="s">
        <v>203</v>
      </c>
      <c r="D17" s="143"/>
      <c r="E17" s="143" t="s">
        <v>203</v>
      </c>
      <c r="F17" s="143" t="s">
        <v>203</v>
      </c>
      <c r="G17" s="143"/>
    </row>
    <row r="18" spans="1:7" x14ac:dyDescent="0.3">
      <c r="A18" s="142" t="s">
        <v>99</v>
      </c>
      <c r="B18" s="143" t="s">
        <v>163</v>
      </c>
      <c r="C18" s="143" t="s">
        <v>163</v>
      </c>
      <c r="D18" s="143"/>
      <c r="E18" s="143" t="s">
        <v>163</v>
      </c>
      <c r="F18" s="143" t="s">
        <v>163</v>
      </c>
      <c r="G18" s="143"/>
    </row>
    <row r="19" spans="1:7" x14ac:dyDescent="0.3">
      <c r="A19" s="142" t="s">
        <v>100</v>
      </c>
      <c r="B19" s="143">
        <v>96002</v>
      </c>
      <c r="C19" s="143">
        <v>96002</v>
      </c>
      <c r="D19" s="143"/>
      <c r="E19" s="143">
        <v>96002</v>
      </c>
      <c r="F19" s="143">
        <v>96002</v>
      </c>
      <c r="G19" s="143"/>
    </row>
    <row r="20" spans="1:7" x14ac:dyDescent="0.3">
      <c r="A20" s="142" t="s">
        <v>109</v>
      </c>
      <c r="B20" s="147">
        <v>42116</v>
      </c>
      <c r="C20" s="147">
        <v>42116</v>
      </c>
      <c r="D20" s="147"/>
      <c r="E20" s="147">
        <v>42116</v>
      </c>
      <c r="F20" s="147">
        <v>42116</v>
      </c>
      <c r="G20" s="147"/>
    </row>
    <row r="21" spans="1:7" x14ac:dyDescent="0.3">
      <c r="A21" s="142" t="s">
        <v>110</v>
      </c>
      <c r="B21" s="147"/>
      <c r="C21" s="147"/>
      <c r="D21" s="147"/>
      <c r="E21" s="147"/>
      <c r="F21" s="147"/>
      <c r="G21" s="147"/>
    </row>
    <row r="22" spans="1:7" x14ac:dyDescent="0.3">
      <c r="A22" s="142"/>
      <c r="B22" s="148"/>
      <c r="C22" s="148"/>
      <c r="D22" s="148"/>
      <c r="E22" s="148"/>
      <c r="F22" s="148"/>
      <c r="G22" s="148"/>
    </row>
    <row r="23" spans="1:7" ht="26.4" x14ac:dyDescent="0.3">
      <c r="A23" s="140" t="s">
        <v>108</v>
      </c>
      <c r="B23" s="142"/>
      <c r="C23" s="142"/>
      <c r="D23" s="142"/>
      <c r="E23" s="142"/>
      <c r="F23" s="142"/>
      <c r="G23" s="142"/>
    </row>
    <row r="24" spans="1:7" x14ac:dyDescent="0.3">
      <c r="A24" s="142" t="s">
        <v>94</v>
      </c>
      <c r="B24" s="143"/>
      <c r="C24" s="143"/>
      <c r="D24" s="143"/>
      <c r="E24" s="143"/>
      <c r="F24" s="143"/>
      <c r="G24" s="143"/>
    </row>
    <row r="25" spans="1:7" x14ac:dyDescent="0.3">
      <c r="A25" s="142" t="s">
        <v>93</v>
      </c>
      <c r="B25" s="143"/>
      <c r="C25" s="143"/>
      <c r="D25" s="143"/>
      <c r="E25" s="143"/>
      <c r="F25" s="143"/>
      <c r="G25" s="143"/>
    </row>
    <row r="26" spans="1:7" x14ac:dyDescent="0.3">
      <c r="A26" s="142" t="s">
        <v>174</v>
      </c>
      <c r="B26" s="146"/>
      <c r="C26" s="146"/>
      <c r="D26" s="146"/>
      <c r="E26" s="146"/>
      <c r="F26" s="146"/>
      <c r="G26" s="146"/>
    </row>
    <row r="27" spans="1:7" x14ac:dyDescent="0.3">
      <c r="A27" s="142" t="s">
        <v>95</v>
      </c>
      <c r="B27" s="143"/>
      <c r="C27" s="143"/>
      <c r="D27" s="143"/>
      <c r="E27" s="143"/>
      <c r="F27" s="143"/>
      <c r="G27" s="143"/>
    </row>
    <row r="28" spans="1:7" x14ac:dyDescent="0.3">
      <c r="A28" s="142" t="s">
        <v>96</v>
      </c>
      <c r="B28" s="143"/>
      <c r="C28" s="143"/>
      <c r="D28" s="143"/>
      <c r="E28" s="143"/>
      <c r="F28" s="143"/>
      <c r="G28" s="143"/>
    </row>
    <row r="29" spans="1:7" x14ac:dyDescent="0.3">
      <c r="A29" s="142" t="s">
        <v>97</v>
      </c>
      <c r="B29" s="143"/>
      <c r="C29" s="143"/>
      <c r="D29" s="143"/>
      <c r="E29" s="143"/>
      <c r="F29" s="143"/>
      <c r="G29" s="143"/>
    </row>
    <row r="30" spans="1:7" x14ac:dyDescent="0.3">
      <c r="A30" s="142" t="s">
        <v>98</v>
      </c>
      <c r="B30" s="143"/>
      <c r="C30" s="143"/>
      <c r="D30" s="143"/>
      <c r="E30" s="143"/>
      <c r="F30" s="143"/>
      <c r="G30" s="143"/>
    </row>
    <row r="31" spans="1:7" x14ac:dyDescent="0.3">
      <c r="A31" s="142" t="s">
        <v>99</v>
      </c>
      <c r="B31" s="143"/>
      <c r="C31" s="143"/>
      <c r="D31" s="143"/>
      <c r="E31" s="143"/>
      <c r="F31" s="143"/>
      <c r="G31" s="143"/>
    </row>
    <row r="32" spans="1:7" x14ac:dyDescent="0.3">
      <c r="A32" s="142" t="s">
        <v>100</v>
      </c>
      <c r="B32" s="143"/>
      <c r="C32" s="143"/>
      <c r="D32" s="143"/>
      <c r="E32" s="143"/>
      <c r="F32" s="143"/>
      <c r="G32" s="143"/>
    </row>
    <row r="33" spans="1:2" x14ac:dyDescent="0.3">
      <c r="A33" s="142"/>
      <c r="B33" s="142"/>
    </row>
  </sheetData>
  <pageMargins left="0.7" right="0.7" top="0.75" bottom="0.75" header="0.3" footer="0.3"/>
  <pageSetup pageOrder="overThenDown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W71"/>
  <sheetViews>
    <sheetView zoomScale="90" zoomScaleNormal="90" workbookViewId="0">
      <pane ySplit="9" topLeftCell="A10" activePane="bottomLeft" state="frozen"/>
      <selection pane="bottomLeft"/>
    </sheetView>
  </sheetViews>
  <sheetFormatPr defaultColWidth="9" defaultRowHeight="15.6" x14ac:dyDescent="0.3"/>
  <cols>
    <col min="1" max="1" width="3.8984375" style="1" customWidth="1"/>
    <col min="2" max="2" width="51.59765625" style="66" customWidth="1"/>
    <col min="3" max="3" width="9.69921875" style="1" bestFit="1" customWidth="1"/>
    <col min="4" max="5" width="9.69921875" style="1" customWidth="1"/>
    <col min="6" max="6" width="9.69921875" style="18" customWidth="1"/>
    <col min="7" max="14" width="9.69921875" style="8" customWidth="1"/>
    <col min="15" max="15" width="7.59765625" style="8" customWidth="1"/>
    <col min="16" max="131" width="7.09765625" style="2" customWidth="1"/>
    <col min="132" max="16384" width="9" style="2"/>
  </cols>
  <sheetData>
    <row r="1" spans="1:23" s="3" customFormat="1" x14ac:dyDescent="0.3">
      <c r="A1" s="34"/>
      <c r="B1" s="84" t="s">
        <v>182</v>
      </c>
      <c r="C1" s="25"/>
      <c r="D1" s="25"/>
      <c r="E1" s="98"/>
      <c r="F1" s="98"/>
      <c r="G1" s="5"/>
      <c r="H1" s="5"/>
      <c r="I1" s="5"/>
      <c r="J1" s="5"/>
      <c r="K1" s="5"/>
      <c r="L1" s="5"/>
      <c r="M1" s="5"/>
      <c r="N1" s="5"/>
    </row>
    <row r="2" spans="1:23" s="3" customFormat="1" x14ac:dyDescent="0.3">
      <c r="A2" s="34"/>
      <c r="B2" s="84" t="s">
        <v>183</v>
      </c>
      <c r="C2" s="25"/>
      <c r="D2" s="25"/>
      <c r="E2" s="98"/>
      <c r="F2" s="98"/>
      <c r="G2" s="5"/>
      <c r="H2" s="5"/>
      <c r="I2" s="5"/>
      <c r="J2" s="5"/>
      <c r="K2" s="5"/>
      <c r="L2" s="5"/>
      <c r="M2" s="5"/>
      <c r="N2" s="5"/>
    </row>
    <row r="3" spans="1:23" s="4" customFormat="1" x14ac:dyDescent="0.3">
      <c r="A3" s="40"/>
      <c r="B3" s="141" t="s">
        <v>186</v>
      </c>
      <c r="C3" s="34"/>
      <c r="D3" s="34"/>
      <c r="E3" s="34"/>
      <c r="F3" s="34"/>
    </row>
    <row r="4" spans="1:23" s="4" customFormat="1" x14ac:dyDescent="0.3">
      <c r="A4" s="40"/>
      <c r="B4" s="139" t="s">
        <v>184</v>
      </c>
      <c r="C4" s="34"/>
      <c r="D4" s="34"/>
      <c r="E4" s="34"/>
      <c r="F4" s="177" t="s">
        <v>162</v>
      </c>
      <c r="G4" s="174"/>
      <c r="H4" s="174"/>
      <c r="I4" s="174"/>
      <c r="J4" s="174"/>
      <c r="K4" s="174"/>
      <c r="L4" s="174"/>
      <c r="M4" s="174"/>
    </row>
    <row r="5" spans="1:23" s="4" customFormat="1" x14ac:dyDescent="0.3">
      <c r="A5" s="40"/>
      <c r="B5" s="139"/>
      <c r="C5" s="34"/>
      <c r="D5" s="34"/>
      <c r="E5" s="34"/>
      <c r="F5" s="178" t="s">
        <v>56</v>
      </c>
      <c r="G5" s="174"/>
      <c r="H5" s="174"/>
      <c r="I5" s="174"/>
      <c r="J5" s="174"/>
      <c r="K5" s="174"/>
      <c r="L5" s="174"/>
      <c r="M5" s="174"/>
    </row>
    <row r="6" spans="1:23" s="4" customFormat="1" ht="15.75" customHeight="1" x14ac:dyDescent="0.3">
      <c r="B6" s="84" t="str">
        <f>'Admin Info'!B6</f>
        <v>Redding Electric Utility</v>
      </c>
      <c r="E6" s="74"/>
      <c r="F6" s="179" t="s">
        <v>188</v>
      </c>
      <c r="G6" s="179"/>
      <c r="H6" s="179"/>
      <c r="I6" s="179"/>
      <c r="J6" s="179"/>
      <c r="K6" s="179"/>
      <c r="L6" s="174"/>
      <c r="M6" s="174"/>
      <c r="N6" s="9"/>
      <c r="O6" s="9"/>
    </row>
    <row r="7" spans="1:23" s="4" customFormat="1" x14ac:dyDescent="0.3">
      <c r="B7" s="85"/>
      <c r="E7" s="134"/>
      <c r="F7" s="176" t="s">
        <v>84</v>
      </c>
      <c r="G7" s="176"/>
      <c r="H7" s="176"/>
      <c r="I7" s="176"/>
      <c r="J7" s="176"/>
      <c r="K7" s="176"/>
      <c r="L7" s="174"/>
      <c r="M7" s="174"/>
      <c r="N7" s="174"/>
      <c r="O7" s="9"/>
    </row>
    <row r="8" spans="1:23" s="4" customFormat="1" x14ac:dyDescent="0.3">
      <c r="B8" s="85"/>
      <c r="E8" s="164"/>
      <c r="F8" s="175"/>
      <c r="G8" s="174"/>
      <c r="H8" s="174"/>
      <c r="I8" s="174"/>
      <c r="J8" s="174"/>
      <c r="K8" s="174"/>
      <c r="L8" s="174"/>
      <c r="M8" s="174"/>
      <c r="N8" s="39"/>
      <c r="O8" s="9"/>
    </row>
    <row r="9" spans="1:23" s="15" customFormat="1" x14ac:dyDescent="0.3">
      <c r="A9" s="59" t="s">
        <v>4</v>
      </c>
      <c r="B9" s="86" t="s">
        <v>193</v>
      </c>
      <c r="C9" s="60" t="s">
        <v>44</v>
      </c>
      <c r="D9" s="60" t="s">
        <v>17</v>
      </c>
      <c r="E9" s="60" t="s">
        <v>18</v>
      </c>
      <c r="F9" s="60" t="s">
        <v>19</v>
      </c>
      <c r="G9" s="60" t="s">
        <v>20</v>
      </c>
      <c r="H9" s="60" t="s">
        <v>21</v>
      </c>
      <c r="I9" s="60" t="s">
        <v>68</v>
      </c>
      <c r="J9" s="60" t="s">
        <v>69</v>
      </c>
      <c r="K9" s="60" t="s">
        <v>164</v>
      </c>
      <c r="L9" s="60" t="s">
        <v>165</v>
      </c>
      <c r="M9" s="60" t="s">
        <v>175</v>
      </c>
      <c r="N9" s="60" t="s">
        <v>176</v>
      </c>
    </row>
    <row r="10" spans="1:23" s="6" customFormat="1" x14ac:dyDescent="0.3">
      <c r="A10" s="30"/>
      <c r="B10" s="87" t="s">
        <v>196</v>
      </c>
      <c r="C10" s="81" t="s">
        <v>82</v>
      </c>
      <c r="D10" s="31"/>
      <c r="E10" s="136" t="s">
        <v>179</v>
      </c>
      <c r="F10" s="47"/>
      <c r="G10" s="29"/>
      <c r="H10" s="29"/>
      <c r="I10" s="29"/>
      <c r="J10" s="29"/>
      <c r="K10" s="29"/>
      <c r="L10" s="29"/>
      <c r="M10" s="29"/>
      <c r="N10" s="29"/>
      <c r="O10" s="14"/>
      <c r="P10" s="14"/>
      <c r="Q10" s="14"/>
      <c r="R10" s="14"/>
      <c r="S10" s="14"/>
      <c r="T10" s="15"/>
      <c r="U10" s="15"/>
      <c r="V10" s="15"/>
      <c r="W10" s="15"/>
    </row>
    <row r="11" spans="1:23" x14ac:dyDescent="0.3">
      <c r="A11" s="7">
        <v>1</v>
      </c>
      <c r="B11" s="88" t="s">
        <v>60</v>
      </c>
      <c r="C11" s="115">
        <v>249.75</v>
      </c>
      <c r="D11" s="115">
        <v>232.66</v>
      </c>
      <c r="E11" s="116">
        <v>235.68534243651916</v>
      </c>
      <c r="F11" s="116">
        <v>235.36687848404958</v>
      </c>
      <c r="G11" s="116">
        <v>235.00886906509385</v>
      </c>
      <c r="H11" s="116">
        <v>234.67694384263368</v>
      </c>
      <c r="I11" s="116">
        <v>234.34014178868316</v>
      </c>
      <c r="J11" s="116">
        <v>233.93212150316521</v>
      </c>
      <c r="K11" s="116">
        <v>233.56687100995282</v>
      </c>
      <c r="L11" s="116">
        <v>233.26347207191583</v>
      </c>
      <c r="M11" s="116">
        <v>232.98436386798625</v>
      </c>
      <c r="N11" s="116">
        <v>232.74631256685038</v>
      </c>
      <c r="O11" s="2"/>
    </row>
    <row r="12" spans="1:23" x14ac:dyDescent="0.3">
      <c r="A12" s="7">
        <v>3</v>
      </c>
      <c r="B12" s="88" t="s">
        <v>178</v>
      </c>
      <c r="C12" s="114"/>
      <c r="D12" s="114"/>
      <c r="E12" s="114"/>
      <c r="F12" s="117"/>
      <c r="G12" s="117"/>
      <c r="H12" s="117"/>
      <c r="I12" s="117"/>
      <c r="J12" s="117"/>
      <c r="K12" s="117"/>
      <c r="L12" s="117"/>
      <c r="M12" s="117"/>
      <c r="N12" s="117"/>
      <c r="O12" s="2"/>
    </row>
    <row r="13" spans="1:23" x14ac:dyDescent="0.3">
      <c r="A13" s="7">
        <v>4</v>
      </c>
      <c r="B13" s="88" t="s">
        <v>45</v>
      </c>
      <c r="C13" s="115"/>
      <c r="D13" s="115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2"/>
    </row>
    <row r="14" spans="1:23" x14ac:dyDescent="0.3">
      <c r="A14" s="7">
        <v>5</v>
      </c>
      <c r="B14" s="89" t="s">
        <v>61</v>
      </c>
      <c r="C14" s="118">
        <f t="shared" ref="C14:N14" si="0">C11+C12+C13</f>
        <v>249.75</v>
      </c>
      <c r="D14" s="118">
        <f t="shared" si="0"/>
        <v>232.66</v>
      </c>
      <c r="E14" s="118">
        <f t="shared" si="0"/>
        <v>235.68534243651916</v>
      </c>
      <c r="F14" s="118">
        <f t="shared" si="0"/>
        <v>235.36687848404958</v>
      </c>
      <c r="G14" s="118">
        <f t="shared" si="0"/>
        <v>235.00886906509385</v>
      </c>
      <c r="H14" s="118">
        <f t="shared" si="0"/>
        <v>234.67694384263368</v>
      </c>
      <c r="I14" s="118">
        <f t="shared" si="0"/>
        <v>234.34014178868316</v>
      </c>
      <c r="J14" s="118">
        <f t="shared" si="0"/>
        <v>233.93212150316521</v>
      </c>
      <c r="K14" s="118">
        <f t="shared" si="0"/>
        <v>233.56687100995282</v>
      </c>
      <c r="L14" s="118">
        <f t="shared" si="0"/>
        <v>233.26347207191583</v>
      </c>
      <c r="M14" s="118">
        <f t="shared" si="0"/>
        <v>232.98436386798625</v>
      </c>
      <c r="N14" s="118">
        <f t="shared" si="0"/>
        <v>232.74631256685038</v>
      </c>
      <c r="O14" s="2"/>
    </row>
    <row r="15" spans="1:23" x14ac:dyDescent="0.3">
      <c r="A15" s="7">
        <v>6</v>
      </c>
      <c r="B15" s="88" t="s">
        <v>22</v>
      </c>
      <c r="C15" s="119"/>
      <c r="D15" s="119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2"/>
    </row>
    <row r="16" spans="1:23" x14ac:dyDescent="0.3">
      <c r="A16" s="7">
        <v>7</v>
      </c>
      <c r="B16" s="89" t="s">
        <v>48</v>
      </c>
      <c r="C16" s="118">
        <f t="shared" ref="C16:D16" si="1">C14+C15</f>
        <v>249.75</v>
      </c>
      <c r="D16" s="118">
        <f t="shared" si="1"/>
        <v>232.66</v>
      </c>
      <c r="E16" s="118">
        <f>E14+E15</f>
        <v>235.68534243651916</v>
      </c>
      <c r="F16" s="118">
        <f>F14+F15</f>
        <v>235.36687848404958</v>
      </c>
      <c r="G16" s="118">
        <f t="shared" ref="G16:N16" si="2">G14+G15</f>
        <v>235.00886906509385</v>
      </c>
      <c r="H16" s="118">
        <f t="shared" si="2"/>
        <v>234.67694384263368</v>
      </c>
      <c r="I16" s="118">
        <f t="shared" si="2"/>
        <v>234.34014178868316</v>
      </c>
      <c r="J16" s="118">
        <f t="shared" si="2"/>
        <v>233.93212150316521</v>
      </c>
      <c r="K16" s="118">
        <f t="shared" si="2"/>
        <v>233.56687100995282</v>
      </c>
      <c r="L16" s="118">
        <f t="shared" si="2"/>
        <v>233.26347207191583</v>
      </c>
      <c r="M16" s="118">
        <f t="shared" si="2"/>
        <v>232.98436386798625</v>
      </c>
      <c r="N16" s="118">
        <f t="shared" si="2"/>
        <v>232.74631256685038</v>
      </c>
      <c r="O16" s="2"/>
    </row>
    <row r="17" spans="1:15" x14ac:dyDescent="0.3">
      <c r="A17" s="7">
        <v>8</v>
      </c>
      <c r="B17" s="88" t="s">
        <v>72</v>
      </c>
      <c r="C17" s="116">
        <v>37.462499999999999</v>
      </c>
      <c r="D17" s="116">
        <v>34.899000000000001</v>
      </c>
      <c r="E17" s="116">
        <v>35.352801365477873</v>
      </c>
      <c r="F17" s="116">
        <v>35.305031772607435</v>
      </c>
      <c r="G17" s="116">
        <v>35.251330359764076</v>
      </c>
      <c r="H17" s="116">
        <v>35.201541576395051</v>
      </c>
      <c r="I17" s="116">
        <v>35.151021268302472</v>
      </c>
      <c r="J17" s="116">
        <v>35.089818225474779</v>
      </c>
      <c r="K17" s="116">
        <v>35.035030651492924</v>
      </c>
      <c r="L17" s="116">
        <v>34.989520810787376</v>
      </c>
      <c r="M17" s="116">
        <v>34.947654580197934</v>
      </c>
      <c r="N17" s="116">
        <v>34.911946885027554</v>
      </c>
      <c r="O17" s="2"/>
    </row>
    <row r="18" spans="1:15" x14ac:dyDescent="0.3">
      <c r="A18" s="27">
        <v>9</v>
      </c>
      <c r="B18" s="88" t="s">
        <v>73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2"/>
    </row>
    <row r="19" spans="1:15" x14ac:dyDescent="0.3">
      <c r="A19" s="7">
        <v>10</v>
      </c>
      <c r="B19" s="91" t="s">
        <v>0</v>
      </c>
      <c r="C19" s="115">
        <v>18.189</v>
      </c>
      <c r="D19" s="115">
        <v>15.548999999999999</v>
      </c>
      <c r="E19" s="115">
        <v>58.751187954721203</v>
      </c>
      <c r="F19" s="115">
        <v>15.729904554063815</v>
      </c>
      <c r="G19" s="115">
        <v>15.705978273416765</v>
      </c>
      <c r="H19" s="115">
        <v>0</v>
      </c>
      <c r="I19" s="115">
        <v>0</v>
      </c>
      <c r="J19" s="115">
        <v>0</v>
      </c>
      <c r="K19" s="115">
        <v>0</v>
      </c>
      <c r="L19" s="115">
        <v>0</v>
      </c>
      <c r="M19" s="115">
        <v>0</v>
      </c>
      <c r="N19" s="115">
        <v>0</v>
      </c>
      <c r="O19" s="2"/>
    </row>
    <row r="20" spans="1:15" x14ac:dyDescent="0.3">
      <c r="A20" s="7">
        <v>11</v>
      </c>
      <c r="B20" s="89" t="s">
        <v>62</v>
      </c>
      <c r="C20" s="118">
        <f t="shared" ref="C20:D20" si="3">C16+C17+C18+C19</f>
        <v>305.4015</v>
      </c>
      <c r="D20" s="118">
        <f t="shared" si="3"/>
        <v>283.10799999999995</v>
      </c>
      <c r="E20" s="118">
        <f>E16+E17+E18+E19</f>
        <v>329.78933175671824</v>
      </c>
      <c r="F20" s="118">
        <f>F16+F17+F18+F19</f>
        <v>286.40181481072085</v>
      </c>
      <c r="G20" s="118">
        <f t="shared" ref="G20:N20" si="4">G16+G17+G18+G19</f>
        <v>285.96617769827469</v>
      </c>
      <c r="H20" s="118">
        <f t="shared" si="4"/>
        <v>269.87848541902872</v>
      </c>
      <c r="I20" s="118">
        <f t="shared" si="4"/>
        <v>269.49116305698561</v>
      </c>
      <c r="J20" s="118">
        <f t="shared" si="4"/>
        <v>269.02193972864001</v>
      </c>
      <c r="K20" s="118">
        <f t="shared" si="4"/>
        <v>268.60190166144577</v>
      </c>
      <c r="L20" s="118">
        <f t="shared" si="4"/>
        <v>268.25299288270321</v>
      </c>
      <c r="M20" s="118">
        <f t="shared" si="4"/>
        <v>267.93201844818418</v>
      </c>
      <c r="N20" s="118">
        <f t="shared" si="4"/>
        <v>267.65825945187794</v>
      </c>
      <c r="O20" s="2"/>
    </row>
    <row r="21" spans="1:15" ht="15" customHeight="1" x14ac:dyDescent="0.3">
      <c r="A21" s="33"/>
      <c r="B21" s="90"/>
      <c r="C21" s="120"/>
      <c r="D21" s="120"/>
      <c r="E21" s="121"/>
      <c r="F21" s="122"/>
      <c r="G21" s="122"/>
      <c r="H21" s="122"/>
      <c r="I21" s="122"/>
      <c r="J21" s="122"/>
      <c r="K21" s="122"/>
      <c r="L21" s="122"/>
      <c r="M21" s="122"/>
      <c r="N21" s="122"/>
      <c r="O21" s="2"/>
    </row>
    <row r="22" spans="1:15" x14ac:dyDescent="0.3">
      <c r="A22" s="32"/>
      <c r="B22" s="89" t="s">
        <v>79</v>
      </c>
      <c r="C22" s="123"/>
      <c r="D22" s="123"/>
      <c r="E22" s="124"/>
      <c r="F22" s="125"/>
      <c r="G22" s="125"/>
      <c r="H22" s="125"/>
      <c r="I22" s="125"/>
      <c r="J22" s="125"/>
      <c r="K22" s="125"/>
      <c r="L22" s="125"/>
      <c r="M22" s="125"/>
      <c r="N22" s="125"/>
      <c r="O22" s="2"/>
    </row>
    <row r="23" spans="1:15" x14ac:dyDescent="0.3">
      <c r="A23" s="49" t="s">
        <v>149</v>
      </c>
      <c r="B23" s="89" t="s">
        <v>81</v>
      </c>
      <c r="C23" s="118">
        <f t="shared" ref="C23:N23" si="5">SUM(C24:C26)</f>
        <v>167</v>
      </c>
      <c r="D23" s="118">
        <f t="shared" si="5"/>
        <v>167</v>
      </c>
      <c r="E23" s="118">
        <f t="shared" si="5"/>
        <v>167</v>
      </c>
      <c r="F23" s="118">
        <f t="shared" si="5"/>
        <v>167</v>
      </c>
      <c r="G23" s="118">
        <f t="shared" si="5"/>
        <v>189</v>
      </c>
      <c r="H23" s="118">
        <f t="shared" si="5"/>
        <v>167</v>
      </c>
      <c r="I23" s="118">
        <f t="shared" si="5"/>
        <v>167</v>
      </c>
      <c r="J23" s="118">
        <f t="shared" si="5"/>
        <v>167</v>
      </c>
      <c r="K23" s="118">
        <f t="shared" si="5"/>
        <v>167</v>
      </c>
      <c r="L23" s="118">
        <f t="shared" si="5"/>
        <v>167</v>
      </c>
      <c r="M23" s="118">
        <f t="shared" si="5"/>
        <v>167</v>
      </c>
      <c r="N23" s="118">
        <f t="shared" si="5"/>
        <v>167</v>
      </c>
      <c r="O23" s="2"/>
    </row>
    <row r="24" spans="1:15" x14ac:dyDescent="0.3">
      <c r="A24" s="49" t="s">
        <v>150</v>
      </c>
      <c r="B24" s="91" t="s">
        <v>224</v>
      </c>
      <c r="C24" s="116">
        <v>167</v>
      </c>
      <c r="D24" s="116">
        <v>167</v>
      </c>
      <c r="E24" s="116">
        <v>167</v>
      </c>
      <c r="F24" s="116">
        <v>167</v>
      </c>
      <c r="G24" s="116">
        <v>167</v>
      </c>
      <c r="H24" s="116">
        <v>167</v>
      </c>
      <c r="I24" s="116">
        <v>167</v>
      </c>
      <c r="J24" s="116">
        <v>167</v>
      </c>
      <c r="K24" s="116">
        <v>167</v>
      </c>
      <c r="L24" s="116">
        <v>167</v>
      </c>
      <c r="M24" s="116">
        <v>167</v>
      </c>
      <c r="N24" s="116">
        <v>167</v>
      </c>
      <c r="O24" s="2"/>
    </row>
    <row r="25" spans="1:15" x14ac:dyDescent="0.3">
      <c r="A25" s="49" t="s">
        <v>151</v>
      </c>
      <c r="B25" s="91" t="s">
        <v>225</v>
      </c>
      <c r="C25" s="116">
        <v>0</v>
      </c>
      <c r="D25" s="116">
        <v>0</v>
      </c>
      <c r="E25" s="116">
        <v>0</v>
      </c>
      <c r="F25" s="116">
        <v>0</v>
      </c>
      <c r="G25" s="116">
        <v>22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2"/>
    </row>
    <row r="26" spans="1:15" x14ac:dyDescent="0.3">
      <c r="A26" s="49" t="s">
        <v>152</v>
      </c>
      <c r="B26" s="88" t="s">
        <v>85</v>
      </c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2"/>
    </row>
    <row r="27" spans="1:15" x14ac:dyDescent="0.3">
      <c r="A27" s="49" t="s">
        <v>153</v>
      </c>
      <c r="B27" s="89" t="s">
        <v>27</v>
      </c>
      <c r="C27" s="118">
        <f t="shared" ref="C27:N27" si="6">SUM(C28:C29)</f>
        <v>0</v>
      </c>
      <c r="D27" s="118">
        <f t="shared" si="6"/>
        <v>0</v>
      </c>
      <c r="E27" s="118">
        <f t="shared" si="6"/>
        <v>0</v>
      </c>
      <c r="F27" s="118">
        <f t="shared" si="6"/>
        <v>0</v>
      </c>
      <c r="G27" s="118">
        <f t="shared" si="6"/>
        <v>0</v>
      </c>
      <c r="H27" s="118">
        <f t="shared" si="6"/>
        <v>0</v>
      </c>
      <c r="I27" s="118">
        <f t="shared" si="6"/>
        <v>0</v>
      </c>
      <c r="J27" s="118">
        <f t="shared" si="6"/>
        <v>0</v>
      </c>
      <c r="K27" s="118">
        <f t="shared" si="6"/>
        <v>0</v>
      </c>
      <c r="L27" s="118">
        <f t="shared" si="6"/>
        <v>0</v>
      </c>
      <c r="M27" s="118">
        <f t="shared" si="6"/>
        <v>0</v>
      </c>
      <c r="N27" s="118">
        <f t="shared" si="6"/>
        <v>0</v>
      </c>
      <c r="O27" s="2"/>
    </row>
    <row r="28" spans="1:15" x14ac:dyDescent="0.3">
      <c r="A28" s="49" t="s">
        <v>154</v>
      </c>
      <c r="B28" s="88" t="s">
        <v>86</v>
      </c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2"/>
    </row>
    <row r="29" spans="1:15" x14ac:dyDescent="0.3">
      <c r="A29" s="49" t="s">
        <v>155</v>
      </c>
      <c r="B29" s="88" t="s">
        <v>87</v>
      </c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2"/>
    </row>
    <row r="30" spans="1:15" x14ac:dyDescent="0.3">
      <c r="A30" s="49" t="s">
        <v>23</v>
      </c>
      <c r="B30" s="89" t="s">
        <v>88</v>
      </c>
      <c r="C30" s="118">
        <f t="shared" ref="C30:N30" si="7">SUM(C31:C32)</f>
        <v>2</v>
      </c>
      <c r="D30" s="118">
        <f t="shared" si="7"/>
        <v>2</v>
      </c>
      <c r="E30" s="118">
        <f t="shared" si="7"/>
        <v>2</v>
      </c>
      <c r="F30" s="118">
        <f t="shared" si="7"/>
        <v>2</v>
      </c>
      <c r="G30" s="118">
        <f t="shared" si="7"/>
        <v>2</v>
      </c>
      <c r="H30" s="118">
        <f t="shared" si="7"/>
        <v>2</v>
      </c>
      <c r="I30" s="118">
        <f t="shared" si="7"/>
        <v>2</v>
      </c>
      <c r="J30" s="118">
        <f t="shared" si="7"/>
        <v>2</v>
      </c>
      <c r="K30" s="118">
        <f t="shared" si="7"/>
        <v>2</v>
      </c>
      <c r="L30" s="118">
        <f t="shared" si="7"/>
        <v>2</v>
      </c>
      <c r="M30" s="118">
        <f t="shared" si="7"/>
        <v>2</v>
      </c>
      <c r="N30" s="118">
        <f t="shared" si="7"/>
        <v>2</v>
      </c>
      <c r="O30" s="2"/>
    </row>
    <row r="31" spans="1:15" x14ac:dyDescent="0.3">
      <c r="A31" s="49" t="s">
        <v>24</v>
      </c>
      <c r="B31" s="88" t="s">
        <v>119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2"/>
    </row>
    <row r="32" spans="1:15" x14ac:dyDescent="0.3">
      <c r="A32" s="49" t="s">
        <v>25</v>
      </c>
      <c r="B32" s="181" t="s">
        <v>226</v>
      </c>
      <c r="C32" s="116">
        <v>2</v>
      </c>
      <c r="D32" s="116">
        <v>2</v>
      </c>
      <c r="E32" s="116">
        <v>2</v>
      </c>
      <c r="F32" s="116">
        <v>2</v>
      </c>
      <c r="G32" s="116">
        <v>2</v>
      </c>
      <c r="H32" s="116">
        <v>2</v>
      </c>
      <c r="I32" s="116">
        <v>2</v>
      </c>
      <c r="J32" s="116">
        <v>2</v>
      </c>
      <c r="K32" s="116">
        <v>2</v>
      </c>
      <c r="L32" s="116">
        <v>2</v>
      </c>
      <c r="M32" s="116">
        <v>2</v>
      </c>
      <c r="N32" s="116">
        <v>2</v>
      </c>
      <c r="O32" s="2"/>
    </row>
    <row r="33" spans="1:15" x14ac:dyDescent="0.3">
      <c r="A33" s="49" t="s">
        <v>28</v>
      </c>
      <c r="B33" s="89" t="s">
        <v>78</v>
      </c>
      <c r="C33" s="118">
        <f t="shared" ref="C33:D33" si="8">SUM(C34:C36)</f>
        <v>0</v>
      </c>
      <c r="D33" s="118">
        <f t="shared" si="8"/>
        <v>0</v>
      </c>
      <c r="E33" s="118">
        <f>SUM(E34:E36)</f>
        <v>0</v>
      </c>
      <c r="F33" s="118">
        <f t="shared" ref="F33:N33" si="9">SUM(F34:F36)</f>
        <v>0</v>
      </c>
      <c r="G33" s="118">
        <f t="shared" si="9"/>
        <v>0</v>
      </c>
      <c r="H33" s="118">
        <f t="shared" si="9"/>
        <v>0</v>
      </c>
      <c r="I33" s="118">
        <f t="shared" si="9"/>
        <v>0</v>
      </c>
      <c r="J33" s="118">
        <f t="shared" si="9"/>
        <v>0</v>
      </c>
      <c r="K33" s="118">
        <f t="shared" si="9"/>
        <v>0</v>
      </c>
      <c r="L33" s="118">
        <f t="shared" si="9"/>
        <v>0</v>
      </c>
      <c r="M33" s="118">
        <f t="shared" si="9"/>
        <v>0</v>
      </c>
      <c r="N33" s="118">
        <f t="shared" si="9"/>
        <v>0</v>
      </c>
      <c r="O33" s="3"/>
    </row>
    <row r="34" spans="1:15" x14ac:dyDescent="0.3">
      <c r="A34" s="49" t="s">
        <v>29</v>
      </c>
      <c r="B34" s="88" t="s">
        <v>128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2"/>
    </row>
    <row r="35" spans="1:15" x14ac:dyDescent="0.3">
      <c r="A35" s="49" t="s">
        <v>30</v>
      </c>
      <c r="B35" s="88" t="s">
        <v>89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2"/>
    </row>
    <row r="36" spans="1:15" x14ac:dyDescent="0.3">
      <c r="A36" s="49" t="s">
        <v>157</v>
      </c>
      <c r="B36" s="88" t="s">
        <v>90</v>
      </c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2"/>
    </row>
    <row r="37" spans="1:15" x14ac:dyDescent="0.3">
      <c r="A37" s="49" t="s">
        <v>31</v>
      </c>
      <c r="B37" s="89" t="s">
        <v>117</v>
      </c>
      <c r="C37" s="118">
        <f t="shared" ref="C37:N37" si="10">SUM(C38:C41)</f>
        <v>18</v>
      </c>
      <c r="D37" s="118">
        <f t="shared" si="10"/>
        <v>18</v>
      </c>
      <c r="E37" s="118">
        <f t="shared" si="10"/>
        <v>18</v>
      </c>
      <c r="F37" s="118">
        <f t="shared" si="10"/>
        <v>18</v>
      </c>
      <c r="G37" s="118">
        <f t="shared" si="10"/>
        <v>18</v>
      </c>
      <c r="H37" s="118">
        <f t="shared" si="10"/>
        <v>18</v>
      </c>
      <c r="I37" s="118">
        <f t="shared" si="10"/>
        <v>18</v>
      </c>
      <c r="J37" s="118">
        <f t="shared" si="10"/>
        <v>18</v>
      </c>
      <c r="K37" s="118">
        <f t="shared" si="10"/>
        <v>18</v>
      </c>
      <c r="L37" s="118">
        <f t="shared" si="10"/>
        <v>18</v>
      </c>
      <c r="M37" s="118">
        <f t="shared" si="10"/>
        <v>18</v>
      </c>
      <c r="N37" s="118">
        <f t="shared" si="10"/>
        <v>18</v>
      </c>
      <c r="O37" s="2"/>
    </row>
    <row r="38" spans="1:15" x14ac:dyDescent="0.3">
      <c r="A38" s="49" t="s">
        <v>32</v>
      </c>
      <c r="B38" s="88" t="s">
        <v>3</v>
      </c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80"/>
    </row>
    <row r="39" spans="1:15" x14ac:dyDescent="0.3">
      <c r="A39" s="49" t="s">
        <v>33</v>
      </c>
      <c r="B39" s="181" t="s">
        <v>227</v>
      </c>
      <c r="C39" s="116">
        <v>18</v>
      </c>
      <c r="D39" s="116">
        <v>18</v>
      </c>
      <c r="E39" s="116">
        <v>18</v>
      </c>
      <c r="F39" s="116">
        <v>18</v>
      </c>
      <c r="G39" s="116">
        <v>18</v>
      </c>
      <c r="H39" s="116">
        <v>18</v>
      </c>
      <c r="I39" s="116">
        <v>18</v>
      </c>
      <c r="J39" s="116">
        <v>18</v>
      </c>
      <c r="K39" s="116">
        <v>18</v>
      </c>
      <c r="L39" s="116">
        <v>18</v>
      </c>
      <c r="M39" s="116">
        <v>18</v>
      </c>
      <c r="N39" s="116">
        <v>18</v>
      </c>
      <c r="O39" s="2"/>
    </row>
    <row r="40" spans="1:15" x14ac:dyDescent="0.3">
      <c r="A40" s="49" t="s">
        <v>34</v>
      </c>
      <c r="B40" s="88" t="s">
        <v>133</v>
      </c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2"/>
    </row>
    <row r="41" spans="1:15" x14ac:dyDescent="0.3">
      <c r="A41" s="49" t="s">
        <v>158</v>
      </c>
      <c r="B41" s="88" t="s">
        <v>129</v>
      </c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2"/>
    </row>
    <row r="42" spans="1:15" x14ac:dyDescent="0.3">
      <c r="A42" s="49" t="s">
        <v>35</v>
      </c>
      <c r="B42" s="89" t="s">
        <v>118</v>
      </c>
      <c r="C42" s="118">
        <f t="shared" ref="C42:N42" si="11">SUM(C43:C47)</f>
        <v>151.12</v>
      </c>
      <c r="D42" s="118">
        <f t="shared" si="11"/>
        <v>151.12</v>
      </c>
      <c r="E42" s="118">
        <f t="shared" si="11"/>
        <v>157.06</v>
      </c>
      <c r="F42" s="118">
        <f>SUM(F43:F48)</f>
        <v>107.06</v>
      </c>
      <c r="G42" s="118">
        <f t="shared" si="11"/>
        <v>107.06</v>
      </c>
      <c r="H42" s="118">
        <f t="shared" si="11"/>
        <v>97.5</v>
      </c>
      <c r="I42" s="118">
        <f t="shared" si="11"/>
        <v>97.5</v>
      </c>
      <c r="J42" s="118">
        <f t="shared" si="11"/>
        <v>97.5</v>
      </c>
      <c r="K42" s="118">
        <f t="shared" si="11"/>
        <v>97.5</v>
      </c>
      <c r="L42" s="118">
        <f t="shared" si="11"/>
        <v>97.5</v>
      </c>
      <c r="M42" s="118">
        <f t="shared" si="11"/>
        <v>97.5</v>
      </c>
      <c r="N42" s="118">
        <f t="shared" si="11"/>
        <v>97.5</v>
      </c>
      <c r="O42" s="2"/>
    </row>
    <row r="43" spans="1:15" x14ac:dyDescent="0.3">
      <c r="A43" s="49" t="s">
        <v>36</v>
      </c>
      <c r="B43" s="88" t="s">
        <v>64</v>
      </c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2"/>
    </row>
    <row r="44" spans="1:15" x14ac:dyDescent="0.3">
      <c r="A44" s="49" t="s">
        <v>37</v>
      </c>
      <c r="B44" s="181" t="s">
        <v>228</v>
      </c>
      <c r="C44" s="116">
        <v>50</v>
      </c>
      <c r="D44" s="116">
        <v>50</v>
      </c>
      <c r="E44" s="116">
        <v>50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v>0</v>
      </c>
      <c r="M44" s="116">
        <v>0</v>
      </c>
      <c r="N44" s="116">
        <v>0</v>
      </c>
      <c r="O44" s="2"/>
    </row>
    <row r="45" spans="1:15" x14ac:dyDescent="0.3">
      <c r="A45" s="49" t="s">
        <v>38</v>
      </c>
      <c r="B45" s="181" t="s">
        <v>229</v>
      </c>
      <c r="C45" s="116">
        <v>92.1</v>
      </c>
      <c r="D45" s="116">
        <v>92.1</v>
      </c>
      <c r="E45" s="116">
        <v>97.5</v>
      </c>
      <c r="F45" s="116">
        <v>97.5</v>
      </c>
      <c r="G45" s="116">
        <v>97.5</v>
      </c>
      <c r="H45" s="116">
        <v>97.5</v>
      </c>
      <c r="I45" s="116">
        <v>97.5</v>
      </c>
      <c r="J45" s="116">
        <v>97.5</v>
      </c>
      <c r="K45" s="116">
        <v>97.5</v>
      </c>
      <c r="L45" s="116">
        <v>97.5</v>
      </c>
      <c r="M45" s="116">
        <v>97.5</v>
      </c>
      <c r="N45" s="116">
        <v>97.5</v>
      </c>
      <c r="O45" s="2"/>
    </row>
    <row r="46" spans="1:15" x14ac:dyDescent="0.3">
      <c r="A46" s="49" t="s">
        <v>39</v>
      </c>
      <c r="B46" s="181" t="s">
        <v>230</v>
      </c>
      <c r="C46" s="116">
        <v>9.02</v>
      </c>
      <c r="D46" s="116">
        <v>9.02</v>
      </c>
      <c r="E46" s="116">
        <v>9.56</v>
      </c>
      <c r="F46" s="116">
        <v>9.56</v>
      </c>
      <c r="G46" s="116">
        <v>9.56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2"/>
    </row>
    <row r="47" spans="1:15" x14ac:dyDescent="0.3">
      <c r="A47" s="49" t="s">
        <v>76</v>
      </c>
      <c r="B47" s="91" t="s">
        <v>130</v>
      </c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2"/>
    </row>
    <row r="48" spans="1:15" x14ac:dyDescent="0.3">
      <c r="A48" s="49">
        <v>20</v>
      </c>
      <c r="B48" s="92" t="s">
        <v>49</v>
      </c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2"/>
    </row>
    <row r="49" spans="1:15" ht="15" customHeight="1" x14ac:dyDescent="0.3">
      <c r="A49" s="33"/>
      <c r="B49" s="90"/>
      <c r="C49" s="120"/>
      <c r="D49" s="120"/>
      <c r="E49" s="121"/>
      <c r="F49" s="122"/>
      <c r="G49" s="122"/>
      <c r="H49" s="122"/>
      <c r="I49" s="122"/>
      <c r="J49" s="122"/>
      <c r="K49" s="122"/>
      <c r="L49" s="122"/>
      <c r="M49" s="122"/>
      <c r="N49" s="122"/>
      <c r="O49" s="2"/>
    </row>
    <row r="50" spans="1:15" x14ac:dyDescent="0.3">
      <c r="A50" s="32"/>
      <c r="B50" s="89" t="s">
        <v>131</v>
      </c>
      <c r="C50" s="123"/>
      <c r="D50" s="123"/>
      <c r="E50" s="124"/>
      <c r="F50" s="125"/>
      <c r="G50" s="125"/>
      <c r="H50" s="125"/>
      <c r="I50" s="125"/>
      <c r="J50" s="125"/>
      <c r="K50" s="125"/>
      <c r="L50" s="125"/>
      <c r="M50" s="125"/>
      <c r="N50" s="125"/>
      <c r="O50" s="2"/>
    </row>
    <row r="51" spans="1:15" s="3" customFormat="1" x14ac:dyDescent="0.3">
      <c r="A51" s="7">
        <v>21</v>
      </c>
      <c r="B51" s="92" t="s">
        <v>55</v>
      </c>
      <c r="C51" s="118">
        <f>C23+C27+C30+C33+C37+C42+C48</f>
        <v>338.12</v>
      </c>
      <c r="D51" s="118">
        <f t="shared" ref="D51:N51" si="12">D23+D27+D30+D33+D37+D42+D48</f>
        <v>338.12</v>
      </c>
      <c r="E51" s="118">
        <f t="shared" si="12"/>
        <v>344.06</v>
      </c>
      <c r="F51" s="118">
        <f t="shared" si="12"/>
        <v>294.06</v>
      </c>
      <c r="G51" s="118">
        <f t="shared" si="12"/>
        <v>316.06</v>
      </c>
      <c r="H51" s="118">
        <f t="shared" si="12"/>
        <v>284.5</v>
      </c>
      <c r="I51" s="118">
        <f t="shared" si="12"/>
        <v>284.5</v>
      </c>
      <c r="J51" s="118">
        <f t="shared" si="12"/>
        <v>284.5</v>
      </c>
      <c r="K51" s="118">
        <f t="shared" si="12"/>
        <v>284.5</v>
      </c>
      <c r="L51" s="118">
        <f t="shared" si="12"/>
        <v>284.5</v>
      </c>
      <c r="M51" s="118">
        <f t="shared" si="12"/>
        <v>284.5</v>
      </c>
      <c r="N51" s="118">
        <f t="shared" si="12"/>
        <v>284.5</v>
      </c>
    </row>
    <row r="52" spans="1:15" x14ac:dyDescent="0.3">
      <c r="A52" s="7">
        <v>22</v>
      </c>
      <c r="B52" s="88" t="s">
        <v>62</v>
      </c>
      <c r="C52" s="118">
        <f t="shared" ref="C52:N52" si="13">C20</f>
        <v>305.4015</v>
      </c>
      <c r="D52" s="118">
        <f t="shared" si="13"/>
        <v>283.10799999999995</v>
      </c>
      <c r="E52" s="118">
        <f t="shared" si="13"/>
        <v>329.78933175671824</v>
      </c>
      <c r="F52" s="118">
        <f t="shared" si="13"/>
        <v>286.40181481072085</v>
      </c>
      <c r="G52" s="118">
        <f t="shared" si="13"/>
        <v>285.96617769827469</v>
      </c>
      <c r="H52" s="118">
        <f t="shared" si="13"/>
        <v>269.87848541902872</v>
      </c>
      <c r="I52" s="118">
        <f t="shared" si="13"/>
        <v>269.49116305698561</v>
      </c>
      <c r="J52" s="118">
        <f t="shared" si="13"/>
        <v>269.02193972864001</v>
      </c>
      <c r="K52" s="118">
        <f t="shared" si="13"/>
        <v>268.60190166144577</v>
      </c>
      <c r="L52" s="118">
        <f t="shared" si="13"/>
        <v>268.25299288270321</v>
      </c>
      <c r="M52" s="118">
        <f t="shared" si="13"/>
        <v>267.93201844818418</v>
      </c>
      <c r="N52" s="118">
        <f t="shared" si="13"/>
        <v>267.65825945187794</v>
      </c>
      <c r="O52" s="2"/>
    </row>
    <row r="53" spans="1:15" x14ac:dyDescent="0.3">
      <c r="A53" s="27">
        <v>23</v>
      </c>
      <c r="B53" s="93" t="s">
        <v>166</v>
      </c>
      <c r="C53" s="118">
        <f t="shared" ref="C53:D53" si="14">C51-C52</f>
        <v>32.718500000000006</v>
      </c>
      <c r="D53" s="118">
        <f t="shared" si="14"/>
        <v>55.012000000000057</v>
      </c>
      <c r="E53" s="118">
        <f>E51-E52</f>
        <v>14.270668243281762</v>
      </c>
      <c r="F53" s="118">
        <f t="shared" ref="F53:N53" si="15">F51-F52</f>
        <v>7.6581851892791519</v>
      </c>
      <c r="G53" s="118">
        <f t="shared" si="15"/>
        <v>30.093822301725311</v>
      </c>
      <c r="H53" s="118">
        <f t="shared" si="15"/>
        <v>14.621514580971279</v>
      </c>
      <c r="I53" s="118">
        <f t="shared" si="15"/>
        <v>15.008836943014387</v>
      </c>
      <c r="J53" s="118">
        <f t="shared" si="15"/>
        <v>15.478060271359993</v>
      </c>
      <c r="K53" s="118">
        <f t="shared" si="15"/>
        <v>15.898098338554234</v>
      </c>
      <c r="L53" s="118">
        <f t="shared" si="15"/>
        <v>16.247007117296789</v>
      </c>
      <c r="M53" s="118">
        <f t="shared" si="15"/>
        <v>16.567981551815819</v>
      </c>
      <c r="N53" s="118">
        <f t="shared" si="15"/>
        <v>16.841740548122061</v>
      </c>
      <c r="O53" s="2"/>
    </row>
    <row r="54" spans="1:15" x14ac:dyDescent="0.3">
      <c r="A54" s="49">
        <v>24</v>
      </c>
      <c r="B54" s="88" t="s">
        <v>66</v>
      </c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2"/>
    </row>
    <row r="55" spans="1:15" x14ac:dyDescent="0.3">
      <c r="A55" s="49">
        <v>25</v>
      </c>
      <c r="B55" s="88" t="s">
        <v>67</v>
      </c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2"/>
    </row>
    <row r="56" spans="1:15" s="3" customFormat="1" x14ac:dyDescent="0.3">
      <c r="A56" s="7">
        <v>26</v>
      </c>
      <c r="B56" s="88" t="s">
        <v>63</v>
      </c>
      <c r="C56" s="126">
        <v>0.15</v>
      </c>
      <c r="D56" s="126">
        <v>0.15</v>
      </c>
      <c r="E56" s="126">
        <v>0.15</v>
      </c>
      <c r="F56" s="126">
        <v>0.15</v>
      </c>
      <c r="G56" s="126">
        <v>0.15</v>
      </c>
      <c r="H56" s="126">
        <v>0.15</v>
      </c>
      <c r="I56" s="126">
        <v>0.15</v>
      </c>
      <c r="J56" s="126">
        <v>0.15</v>
      </c>
      <c r="K56" s="126">
        <v>0.15</v>
      </c>
      <c r="L56" s="126">
        <v>0.15</v>
      </c>
      <c r="M56" s="126">
        <v>0.15</v>
      </c>
      <c r="N56" s="126">
        <v>0.15</v>
      </c>
    </row>
    <row r="57" spans="1:15" s="3" customFormat="1" x14ac:dyDescent="0.3">
      <c r="A57" s="34"/>
      <c r="B57" s="84"/>
      <c r="D57" s="41"/>
      <c r="E57" s="41"/>
      <c r="F57" s="41"/>
      <c r="G57" s="41"/>
      <c r="H57" s="41"/>
      <c r="I57" s="41"/>
      <c r="J57" s="41"/>
      <c r="K57" s="41"/>
      <c r="L57" s="41"/>
      <c r="M57" s="41"/>
    </row>
    <row r="58" spans="1:15" ht="24" customHeight="1" x14ac:dyDescent="0.3">
      <c r="C58" s="38" t="s">
        <v>47</v>
      </c>
      <c r="D58" s="38" t="s">
        <v>47</v>
      </c>
      <c r="E58" s="18"/>
      <c r="F58" s="8"/>
      <c r="O58" s="2"/>
    </row>
    <row r="59" spans="1:15" x14ac:dyDescent="0.3">
      <c r="A59" s="69" t="s">
        <v>4</v>
      </c>
      <c r="B59" s="94" t="s">
        <v>132</v>
      </c>
      <c r="C59" s="70" t="s">
        <v>180</v>
      </c>
      <c r="D59" s="70" t="s">
        <v>181</v>
      </c>
      <c r="E59" s="18"/>
      <c r="F59" s="8"/>
      <c r="O59" s="2"/>
    </row>
    <row r="60" spans="1:15" x14ac:dyDescent="0.3">
      <c r="A60" s="27">
        <v>27</v>
      </c>
      <c r="B60" s="88" t="s">
        <v>114</v>
      </c>
      <c r="C60" s="127">
        <v>281.89999999999998</v>
      </c>
      <c r="D60" s="128">
        <v>262.2</v>
      </c>
      <c r="E60" s="18"/>
      <c r="F60" s="8"/>
      <c r="O60" s="2"/>
    </row>
    <row r="61" spans="1:15" x14ac:dyDescent="0.3">
      <c r="A61" s="27">
        <v>28</v>
      </c>
      <c r="B61" s="88" t="s">
        <v>50</v>
      </c>
      <c r="C61" s="99">
        <v>41457</v>
      </c>
      <c r="D61" s="99">
        <v>41834</v>
      </c>
      <c r="E61" s="18"/>
      <c r="F61" s="8"/>
      <c r="O61" s="2"/>
    </row>
    <row r="62" spans="1:15" x14ac:dyDescent="0.3">
      <c r="A62" s="27">
        <v>29</v>
      </c>
      <c r="B62" s="88" t="s">
        <v>51</v>
      </c>
      <c r="C62" s="72">
        <v>1700</v>
      </c>
      <c r="D62" s="72">
        <v>1700</v>
      </c>
      <c r="E62" s="18"/>
      <c r="F62" s="8"/>
      <c r="O62" s="2"/>
    </row>
    <row r="63" spans="1:15" x14ac:dyDescent="0.3">
      <c r="A63" s="27">
        <v>30</v>
      </c>
      <c r="B63" s="88" t="s">
        <v>71</v>
      </c>
      <c r="C63" s="73">
        <v>0</v>
      </c>
      <c r="D63" s="73">
        <v>0</v>
      </c>
      <c r="E63" s="18"/>
      <c r="F63" s="8"/>
      <c r="O63" s="2"/>
    </row>
    <row r="64" spans="1:15" x14ac:dyDescent="0.3">
      <c r="A64" s="27">
        <v>31</v>
      </c>
      <c r="B64" s="88" t="s">
        <v>111</v>
      </c>
      <c r="C64" s="73">
        <v>0</v>
      </c>
      <c r="D64" s="73">
        <v>0</v>
      </c>
      <c r="E64" s="18"/>
      <c r="F64" s="8"/>
      <c r="O64" s="2"/>
    </row>
    <row r="65" spans="1:15" x14ac:dyDescent="0.3">
      <c r="A65" s="27">
        <v>32</v>
      </c>
      <c r="B65" s="88" t="s">
        <v>112</v>
      </c>
      <c r="C65" s="73">
        <v>0</v>
      </c>
      <c r="D65" s="73">
        <v>0</v>
      </c>
      <c r="E65" s="18"/>
      <c r="F65" s="8"/>
      <c r="O65" s="2"/>
    </row>
    <row r="66" spans="1:15" x14ac:dyDescent="0.3">
      <c r="A66" s="27">
        <v>33</v>
      </c>
      <c r="B66" s="88" t="s">
        <v>52</v>
      </c>
      <c r="C66" s="71">
        <f>C60+C63+C64+C65</f>
        <v>281.89999999999998</v>
      </c>
      <c r="D66" s="71">
        <f>D60+D63+D64+D65</f>
        <v>262.2</v>
      </c>
      <c r="E66" s="18"/>
      <c r="F66" s="8"/>
      <c r="O66" s="2"/>
    </row>
    <row r="67" spans="1:15" x14ac:dyDescent="0.3">
      <c r="E67" s="18"/>
      <c r="F67" s="8"/>
      <c r="O67" s="2"/>
    </row>
    <row r="68" spans="1:15" x14ac:dyDescent="0.3">
      <c r="A68" s="75" t="s">
        <v>4</v>
      </c>
      <c r="B68" s="95" t="s">
        <v>74</v>
      </c>
      <c r="E68" s="18"/>
      <c r="F68" s="8"/>
      <c r="O68" s="2"/>
    </row>
    <row r="69" spans="1:15" x14ac:dyDescent="0.3">
      <c r="A69" s="77" t="s">
        <v>75</v>
      </c>
      <c r="B69" s="88"/>
      <c r="C69" s="97"/>
      <c r="D69" s="34"/>
      <c r="E69" s="34"/>
      <c r="F69" s="98"/>
      <c r="G69" s="5"/>
    </row>
    <row r="70" spans="1:15" x14ac:dyDescent="0.3">
      <c r="A70" s="77" t="s">
        <v>75</v>
      </c>
      <c r="B70" s="88"/>
      <c r="C70" s="97"/>
      <c r="D70" s="34"/>
      <c r="E70" s="34"/>
      <c r="F70" s="98"/>
      <c r="G70" s="5"/>
    </row>
    <row r="71" spans="1:15" x14ac:dyDescent="0.3">
      <c r="A71" s="76"/>
    </row>
  </sheetData>
  <phoneticPr fontId="2" type="noConversion"/>
  <printOptions horizontalCentered="1"/>
  <pageMargins left="0.44" right="0.5" top="0.52" bottom="0.42" header="0.52" footer="0.4"/>
  <pageSetup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A1:O55"/>
  <sheetViews>
    <sheetView zoomScale="90" zoomScaleNormal="90" workbookViewId="0">
      <pane xSplit="2" ySplit="9" topLeftCell="H10" activePane="bottomRight" state="frozen"/>
      <selection pane="topRight" activeCell="C1" sqref="C1"/>
      <selection pane="bottomLeft" activeCell="A7" sqref="A7"/>
      <selection pane="bottomRight"/>
    </sheetView>
  </sheetViews>
  <sheetFormatPr defaultColWidth="7.09765625" defaultRowHeight="15.6" x14ac:dyDescent="0.3"/>
  <cols>
    <col min="1" max="1" width="3.8984375" style="1" customWidth="1"/>
    <col min="2" max="2" width="51.59765625" style="66" customWidth="1"/>
    <col min="3" max="4" width="9.69921875" style="26" customWidth="1"/>
    <col min="5" max="6" width="9.69921875" style="18" customWidth="1"/>
    <col min="7" max="14" width="9.69921875" style="8" customWidth="1"/>
    <col min="15" max="16384" width="7.09765625" style="2"/>
  </cols>
  <sheetData>
    <row r="1" spans="1:15" x14ac:dyDescent="0.3">
      <c r="A1" s="61"/>
      <c r="B1" s="130" t="s">
        <v>182</v>
      </c>
    </row>
    <row r="2" spans="1:15" x14ac:dyDescent="0.3">
      <c r="A2" s="61"/>
      <c r="B2" s="130" t="s">
        <v>183</v>
      </c>
    </row>
    <row r="3" spans="1:15" s="4" customFormat="1" ht="15.75" customHeight="1" x14ac:dyDescent="0.3">
      <c r="B3" s="141" t="s">
        <v>186</v>
      </c>
      <c r="C3" s="25"/>
      <c r="D3" s="25"/>
      <c r="E3" s="17"/>
      <c r="F3" s="17"/>
      <c r="G3" s="9"/>
      <c r="H3" s="9"/>
      <c r="I3" s="9"/>
      <c r="J3" s="9"/>
      <c r="K3" s="9"/>
      <c r="L3" s="9"/>
      <c r="M3" s="9"/>
      <c r="N3" s="9"/>
    </row>
    <row r="4" spans="1:15" s="4" customFormat="1" ht="15.75" customHeight="1" x14ac:dyDescent="0.3">
      <c r="B4" s="139" t="s">
        <v>197</v>
      </c>
      <c r="C4" s="25"/>
      <c r="D4" s="25"/>
      <c r="E4" s="17"/>
      <c r="F4" s="171" t="s">
        <v>162</v>
      </c>
      <c r="G4" s="168"/>
      <c r="H4" s="168"/>
      <c r="I4" s="168"/>
      <c r="J4" s="168"/>
      <c r="K4" s="168"/>
      <c r="L4" s="9"/>
      <c r="M4" s="9"/>
      <c r="N4" s="9"/>
    </row>
    <row r="5" spans="1:15" s="4" customFormat="1" ht="15.75" customHeight="1" x14ac:dyDescent="0.3">
      <c r="B5" s="138"/>
      <c r="C5" s="25"/>
      <c r="D5" s="25"/>
      <c r="E5" s="17"/>
      <c r="F5" s="173" t="s">
        <v>56</v>
      </c>
      <c r="G5" s="168"/>
      <c r="H5" s="168"/>
      <c r="I5" s="168"/>
      <c r="J5" s="168"/>
      <c r="K5" s="168"/>
      <c r="L5" s="9"/>
      <c r="M5" s="9"/>
      <c r="N5" s="9"/>
    </row>
    <row r="6" spans="1:15" s="4" customFormat="1" ht="15.75" customHeight="1" x14ac:dyDescent="0.3">
      <c r="B6" s="84" t="str">
        <f>'Admin Info'!B6</f>
        <v>Redding Electric Utility</v>
      </c>
      <c r="E6" s="74"/>
      <c r="F6" s="172" t="s">
        <v>177</v>
      </c>
      <c r="G6" s="172"/>
      <c r="H6" s="172"/>
      <c r="I6" s="172"/>
      <c r="J6" s="172"/>
      <c r="K6" s="168"/>
      <c r="L6" s="9"/>
      <c r="M6" s="9"/>
      <c r="N6" s="9"/>
      <c r="O6" s="9"/>
    </row>
    <row r="7" spans="1:15" s="4" customFormat="1" x14ac:dyDescent="0.3">
      <c r="B7" s="85"/>
      <c r="E7" s="134"/>
      <c r="F7" s="170" t="s">
        <v>84</v>
      </c>
      <c r="G7" s="170"/>
      <c r="H7" s="170"/>
      <c r="I7" s="170"/>
      <c r="J7" s="170"/>
      <c r="K7" s="168"/>
      <c r="L7" s="168"/>
      <c r="M7" s="168"/>
      <c r="N7" s="168"/>
      <c r="O7" s="9"/>
    </row>
    <row r="8" spans="1:15" s="4" customFormat="1" x14ac:dyDescent="0.3">
      <c r="B8" s="85"/>
      <c r="E8" s="83"/>
      <c r="F8" s="169"/>
      <c r="G8" s="168"/>
      <c r="H8" s="168"/>
      <c r="I8" s="168"/>
      <c r="J8" s="168"/>
      <c r="K8" s="168"/>
      <c r="L8" s="39"/>
      <c r="M8" s="39"/>
      <c r="N8" s="39"/>
      <c r="O8" s="9"/>
    </row>
    <row r="9" spans="1:15" s="6" customFormat="1" x14ac:dyDescent="0.3">
      <c r="A9" s="42" t="s">
        <v>4</v>
      </c>
      <c r="B9" s="100" t="s">
        <v>194</v>
      </c>
      <c r="C9" s="43" t="s">
        <v>44</v>
      </c>
      <c r="D9" s="43" t="s">
        <v>17</v>
      </c>
      <c r="E9" s="43" t="s">
        <v>18</v>
      </c>
      <c r="F9" s="44">
        <v>2016</v>
      </c>
      <c r="G9" s="43" t="s">
        <v>20</v>
      </c>
      <c r="H9" s="43" t="s">
        <v>21</v>
      </c>
      <c r="I9" s="44">
        <v>2019</v>
      </c>
      <c r="J9" s="44" t="s">
        <v>69</v>
      </c>
      <c r="K9" s="44" t="s">
        <v>164</v>
      </c>
      <c r="L9" s="44" t="s">
        <v>165</v>
      </c>
      <c r="M9" s="44" t="s">
        <v>175</v>
      </c>
      <c r="N9" s="44" t="s">
        <v>176</v>
      </c>
    </row>
    <row r="10" spans="1:15" s="6" customFormat="1" x14ac:dyDescent="0.3">
      <c r="A10" s="45"/>
      <c r="B10" s="87" t="s">
        <v>195</v>
      </c>
      <c r="C10" s="82" t="s">
        <v>83</v>
      </c>
      <c r="D10" s="46"/>
      <c r="E10" s="136" t="s">
        <v>179</v>
      </c>
      <c r="F10" s="47"/>
      <c r="G10" s="48"/>
      <c r="H10" s="48"/>
      <c r="I10" s="48"/>
      <c r="J10" s="48"/>
      <c r="K10" s="48"/>
      <c r="L10" s="48"/>
      <c r="M10" s="48"/>
      <c r="N10" s="48"/>
    </row>
    <row r="11" spans="1:15" x14ac:dyDescent="0.3">
      <c r="A11" s="7">
        <v>1</v>
      </c>
      <c r="B11" s="88" t="s">
        <v>42</v>
      </c>
      <c r="C11" s="78">
        <v>800.622811748505</v>
      </c>
      <c r="D11" s="78">
        <v>794.74289838790901</v>
      </c>
      <c r="E11" s="129">
        <v>805.31899999999996</v>
      </c>
      <c r="F11" s="129">
        <v>809.75199999999995</v>
      </c>
      <c r="G11" s="116">
        <v>815.23400000000004</v>
      </c>
      <c r="H11" s="116">
        <v>821.80399999999997</v>
      </c>
      <c r="I11" s="116">
        <v>827.55</v>
      </c>
      <c r="J11" s="116">
        <v>833.58900000000006</v>
      </c>
      <c r="K11" s="116">
        <v>839.62099999999998</v>
      </c>
      <c r="L11" s="116">
        <v>845.91700000000003</v>
      </c>
      <c r="M11" s="116">
        <v>852.44500000000005</v>
      </c>
      <c r="N11" s="116">
        <v>859.05899999999997</v>
      </c>
    </row>
    <row r="12" spans="1:15" x14ac:dyDescent="0.3">
      <c r="A12" s="7">
        <v>3</v>
      </c>
      <c r="B12" s="88" t="s">
        <v>178</v>
      </c>
      <c r="C12" s="78"/>
      <c r="D12" s="78"/>
      <c r="E12" s="135"/>
      <c r="F12" s="135"/>
      <c r="G12" s="35"/>
      <c r="H12" s="35"/>
      <c r="I12" s="35"/>
      <c r="J12" s="35"/>
      <c r="K12" s="35"/>
      <c r="L12" s="35"/>
      <c r="M12" s="35"/>
      <c r="N12" s="35"/>
    </row>
    <row r="13" spans="1:15" x14ac:dyDescent="0.3">
      <c r="A13" s="7">
        <v>4</v>
      </c>
      <c r="B13" s="88" t="s">
        <v>45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</row>
    <row r="14" spans="1:15" x14ac:dyDescent="0.3">
      <c r="A14" s="7">
        <v>5</v>
      </c>
      <c r="B14" s="89" t="s">
        <v>43</v>
      </c>
      <c r="C14" s="50">
        <f>C11+C12+C13</f>
        <v>800.622811748505</v>
      </c>
      <c r="D14" s="50">
        <f t="shared" ref="D14:N14" si="0">D11+D12+D13</f>
        <v>794.74289838790901</v>
      </c>
      <c r="E14" s="50">
        <f t="shared" si="0"/>
        <v>805.31899999999996</v>
      </c>
      <c r="F14" s="50">
        <f t="shared" si="0"/>
        <v>809.75199999999995</v>
      </c>
      <c r="G14" s="36">
        <f t="shared" si="0"/>
        <v>815.23400000000004</v>
      </c>
      <c r="H14" s="36">
        <f t="shared" si="0"/>
        <v>821.80399999999997</v>
      </c>
      <c r="I14" s="36">
        <f t="shared" si="0"/>
        <v>827.55</v>
      </c>
      <c r="J14" s="36">
        <f t="shared" si="0"/>
        <v>833.58900000000006</v>
      </c>
      <c r="K14" s="36">
        <f t="shared" si="0"/>
        <v>839.62099999999998</v>
      </c>
      <c r="L14" s="36">
        <f t="shared" si="0"/>
        <v>845.91700000000003</v>
      </c>
      <c r="M14" s="36">
        <f t="shared" si="0"/>
        <v>852.44500000000005</v>
      </c>
      <c r="N14" s="36">
        <f t="shared" si="0"/>
        <v>859.05899999999997</v>
      </c>
    </row>
    <row r="15" spans="1:15" x14ac:dyDescent="0.3">
      <c r="A15" s="7">
        <v>6</v>
      </c>
      <c r="B15" s="88" t="s">
        <v>0</v>
      </c>
      <c r="C15" s="35">
        <v>181.41254697417997</v>
      </c>
      <c r="D15" s="35">
        <v>169.365459067345</v>
      </c>
      <c r="E15" s="35">
        <v>188.74555782521401</v>
      </c>
      <c r="F15" s="35">
        <v>253.6907960538</v>
      </c>
      <c r="G15" s="35">
        <v>253.31030016912001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</row>
    <row r="16" spans="1:15" x14ac:dyDescent="0.3">
      <c r="A16" s="7">
        <v>7</v>
      </c>
      <c r="B16" s="89" t="s">
        <v>57</v>
      </c>
      <c r="C16" s="50">
        <f>SUM(C14:C15)</f>
        <v>982.03535872268503</v>
      </c>
      <c r="D16" s="50">
        <f>SUM(D14:D15)</f>
        <v>964.10835745525401</v>
      </c>
      <c r="E16" s="50">
        <f>SUM(E14:E15)</f>
        <v>994.06455782521402</v>
      </c>
      <c r="F16" s="36">
        <f>SUM(F14:F15)</f>
        <v>1063.4427960538001</v>
      </c>
      <c r="G16" s="36">
        <f t="shared" ref="G16:N16" si="1">SUM(G14:G15)</f>
        <v>1068.5443001691201</v>
      </c>
      <c r="H16" s="36">
        <f t="shared" si="1"/>
        <v>821.80399999999997</v>
      </c>
      <c r="I16" s="36">
        <f t="shared" si="1"/>
        <v>827.55</v>
      </c>
      <c r="J16" s="36">
        <f t="shared" si="1"/>
        <v>833.58900000000006</v>
      </c>
      <c r="K16" s="36">
        <f t="shared" si="1"/>
        <v>839.62099999999998</v>
      </c>
      <c r="L16" s="36">
        <f t="shared" si="1"/>
        <v>845.91700000000003</v>
      </c>
      <c r="M16" s="36">
        <f t="shared" si="1"/>
        <v>852.44500000000005</v>
      </c>
      <c r="N16" s="36">
        <f t="shared" si="1"/>
        <v>859.05899999999997</v>
      </c>
    </row>
    <row r="17" spans="1:14" x14ac:dyDescent="0.3">
      <c r="A17" s="51"/>
      <c r="B17" s="101"/>
      <c r="C17" s="52"/>
      <c r="D17" s="52"/>
      <c r="E17" s="53"/>
      <c r="F17" s="53"/>
      <c r="G17" s="54"/>
      <c r="H17" s="54"/>
      <c r="I17" s="54"/>
      <c r="J17" s="54"/>
      <c r="K17" s="54"/>
      <c r="L17" s="54"/>
      <c r="M17" s="54"/>
      <c r="N17" s="54"/>
    </row>
    <row r="18" spans="1:14" x14ac:dyDescent="0.3">
      <c r="A18" s="7"/>
      <c r="B18" s="89" t="s">
        <v>80</v>
      </c>
      <c r="C18" s="55"/>
      <c r="D18" s="55"/>
      <c r="E18" s="37"/>
      <c r="F18" s="37"/>
      <c r="G18" s="16"/>
      <c r="H18" s="16"/>
      <c r="I18" s="16"/>
      <c r="J18" s="16"/>
      <c r="K18" s="16"/>
      <c r="L18" s="16"/>
      <c r="M18" s="16"/>
      <c r="N18" s="16"/>
    </row>
    <row r="19" spans="1:14" x14ac:dyDescent="0.3">
      <c r="A19" s="49" t="s">
        <v>136</v>
      </c>
      <c r="B19" s="89" t="s">
        <v>40</v>
      </c>
      <c r="C19" s="56">
        <f t="shared" ref="C19:N19" si="2">SUM(C20:C22)</f>
        <v>305.714</v>
      </c>
      <c r="D19" s="56">
        <f t="shared" si="2"/>
        <v>415.03700000000003</v>
      </c>
      <c r="E19" s="36">
        <f t="shared" si="2"/>
        <v>275.25676800000002</v>
      </c>
      <c r="F19" s="36">
        <f t="shared" ref="F19" si="3">SUM(F20:F22)</f>
        <v>543.35879605380023</v>
      </c>
      <c r="G19" s="36">
        <f t="shared" si="2"/>
        <v>548.46030016912016</v>
      </c>
      <c r="H19" s="36">
        <f t="shared" si="2"/>
        <v>328.72</v>
      </c>
      <c r="I19" s="36">
        <f t="shared" si="2"/>
        <v>334.46599999999989</v>
      </c>
      <c r="J19" s="36">
        <f t="shared" si="2"/>
        <v>340.505</v>
      </c>
      <c r="K19" s="36">
        <f t="shared" si="2"/>
        <v>346.53699999999998</v>
      </c>
      <c r="L19" s="36">
        <f t="shared" si="2"/>
        <v>352.83299999999997</v>
      </c>
      <c r="M19" s="36">
        <f t="shared" si="2"/>
        <v>359.36100000000005</v>
      </c>
      <c r="N19" s="36">
        <f t="shared" si="2"/>
        <v>365.97499999999997</v>
      </c>
    </row>
    <row r="20" spans="1:14" x14ac:dyDescent="0.3">
      <c r="A20" s="49" t="s">
        <v>137</v>
      </c>
      <c r="B20" s="182" t="s">
        <v>224</v>
      </c>
      <c r="C20" s="35">
        <v>146.89599999999999</v>
      </c>
      <c r="D20" s="35">
        <v>258.52300000000002</v>
      </c>
      <c r="E20" s="35">
        <v>91.256768000000008</v>
      </c>
      <c r="F20" s="35">
        <v>359.35879605380018</v>
      </c>
      <c r="G20" s="35">
        <v>364.46030016912016</v>
      </c>
      <c r="H20" s="35">
        <v>328.72</v>
      </c>
      <c r="I20" s="35">
        <v>334.46599999999989</v>
      </c>
      <c r="J20" s="35">
        <v>340.505</v>
      </c>
      <c r="K20" s="35">
        <v>346.53699999999998</v>
      </c>
      <c r="L20" s="35">
        <v>352.83299999999997</v>
      </c>
      <c r="M20" s="35">
        <v>359.36100000000005</v>
      </c>
      <c r="N20" s="35">
        <v>365.97499999999997</v>
      </c>
    </row>
    <row r="21" spans="1:14" x14ac:dyDescent="0.3">
      <c r="A21" s="49" t="s">
        <v>138</v>
      </c>
      <c r="B21" s="182" t="s">
        <v>225</v>
      </c>
      <c r="C21" s="35">
        <v>158.81800000000001</v>
      </c>
      <c r="D21" s="35">
        <v>156.51400000000001</v>
      </c>
      <c r="E21" s="35">
        <v>184</v>
      </c>
      <c r="F21" s="35">
        <v>184</v>
      </c>
      <c r="G21" s="35">
        <v>184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</row>
    <row r="22" spans="1:14" x14ac:dyDescent="0.3">
      <c r="A22" s="49" t="s">
        <v>159</v>
      </c>
      <c r="B22" s="88" t="s">
        <v>85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</row>
    <row r="23" spans="1:14" x14ac:dyDescent="0.3">
      <c r="A23" s="49" t="s">
        <v>139</v>
      </c>
      <c r="B23" s="89" t="s">
        <v>41</v>
      </c>
      <c r="C23" s="57">
        <f t="shared" ref="C23:N23" si="4">SUM(C24:C25)</f>
        <v>0</v>
      </c>
      <c r="D23" s="57">
        <f t="shared" si="4"/>
        <v>0</v>
      </c>
      <c r="E23" s="36">
        <f t="shared" si="4"/>
        <v>0</v>
      </c>
      <c r="F23" s="36">
        <f t="shared" ref="F23" si="5">SUM(F24:F25)</f>
        <v>0</v>
      </c>
      <c r="G23" s="36">
        <f t="shared" si="4"/>
        <v>0</v>
      </c>
      <c r="H23" s="36">
        <f t="shared" si="4"/>
        <v>0</v>
      </c>
      <c r="I23" s="36">
        <f t="shared" si="4"/>
        <v>0</v>
      </c>
      <c r="J23" s="36">
        <f t="shared" si="4"/>
        <v>0</v>
      </c>
      <c r="K23" s="36">
        <f t="shared" si="4"/>
        <v>0</v>
      </c>
      <c r="L23" s="36">
        <f t="shared" si="4"/>
        <v>0</v>
      </c>
      <c r="M23" s="36">
        <f t="shared" si="4"/>
        <v>0</v>
      </c>
      <c r="N23" s="36">
        <f t="shared" si="4"/>
        <v>0</v>
      </c>
    </row>
    <row r="24" spans="1:14" x14ac:dyDescent="0.3">
      <c r="A24" s="49" t="s">
        <v>140</v>
      </c>
      <c r="B24" s="88" t="s">
        <v>86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</row>
    <row r="25" spans="1:14" x14ac:dyDescent="0.3">
      <c r="A25" s="49" t="s">
        <v>141</v>
      </c>
      <c r="B25" s="88" t="s">
        <v>87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1:14" x14ac:dyDescent="0.3">
      <c r="A26" s="49" t="s">
        <v>142</v>
      </c>
      <c r="B26" s="89" t="s">
        <v>91</v>
      </c>
      <c r="C26" s="58">
        <f>SUM(C27:C28)</f>
        <v>27.119</v>
      </c>
      <c r="D26" s="58">
        <f>SUM(D27:D28)</f>
        <v>23.565999999999999</v>
      </c>
      <c r="E26" s="36">
        <f>SUM(E27:E28)</f>
        <v>27.079000000000001</v>
      </c>
      <c r="F26" s="36">
        <f>SUM(F27:F28)</f>
        <v>27.079000000000001</v>
      </c>
      <c r="G26" s="36">
        <f t="shared" ref="G26:N26" si="6">SUM(G27:G28)</f>
        <v>27.079000000000001</v>
      </c>
      <c r="H26" s="36">
        <f t="shared" si="6"/>
        <v>27.079000000000001</v>
      </c>
      <c r="I26" s="36">
        <f t="shared" si="6"/>
        <v>27.079000000000001</v>
      </c>
      <c r="J26" s="36">
        <f t="shared" si="6"/>
        <v>27.079000000000001</v>
      </c>
      <c r="K26" s="36">
        <f t="shared" si="6"/>
        <v>27.079000000000001</v>
      </c>
      <c r="L26" s="36">
        <f t="shared" si="6"/>
        <v>27.079000000000001</v>
      </c>
      <c r="M26" s="36">
        <f t="shared" si="6"/>
        <v>27.079000000000001</v>
      </c>
      <c r="N26" s="36">
        <f t="shared" si="6"/>
        <v>27.079000000000001</v>
      </c>
    </row>
    <row r="27" spans="1:14" x14ac:dyDescent="0.3">
      <c r="A27" s="49" t="s">
        <v>143</v>
      </c>
      <c r="B27" s="88" t="s">
        <v>120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</row>
    <row r="28" spans="1:14" x14ac:dyDescent="0.3">
      <c r="A28" s="49" t="s">
        <v>144</v>
      </c>
      <c r="B28" s="88" t="s">
        <v>77</v>
      </c>
      <c r="C28" s="35">
        <v>27.119</v>
      </c>
      <c r="D28" s="35">
        <v>23.565999999999999</v>
      </c>
      <c r="E28" s="35">
        <v>27.079000000000001</v>
      </c>
      <c r="F28" s="35">
        <v>27.079000000000001</v>
      </c>
      <c r="G28" s="35">
        <v>27.079000000000001</v>
      </c>
      <c r="H28" s="35">
        <v>27.079000000000001</v>
      </c>
      <c r="I28" s="35">
        <v>27.079000000000001</v>
      </c>
      <c r="J28" s="35">
        <v>27.079000000000001</v>
      </c>
      <c r="K28" s="35">
        <v>27.079000000000001</v>
      </c>
      <c r="L28" s="35">
        <v>27.079000000000001</v>
      </c>
      <c r="M28" s="35">
        <v>27.079000000000001</v>
      </c>
      <c r="N28" s="35">
        <v>27.079000000000001</v>
      </c>
    </row>
    <row r="29" spans="1:14" x14ac:dyDescent="0.3">
      <c r="A29" s="49" t="s">
        <v>145</v>
      </c>
      <c r="B29" s="89" t="s">
        <v>5</v>
      </c>
      <c r="C29" s="56">
        <f t="shared" ref="C29:N29" si="7">SUM(C30:C32)</f>
        <v>0</v>
      </c>
      <c r="D29" s="56">
        <f t="shared" si="7"/>
        <v>0</v>
      </c>
      <c r="E29" s="36">
        <f t="shared" si="7"/>
        <v>0</v>
      </c>
      <c r="F29" s="36">
        <f t="shared" ref="F29" si="8">SUM(F30:F32)</f>
        <v>0</v>
      </c>
      <c r="G29" s="36">
        <f t="shared" si="7"/>
        <v>0</v>
      </c>
      <c r="H29" s="36">
        <f t="shared" si="7"/>
        <v>0</v>
      </c>
      <c r="I29" s="36">
        <f t="shared" si="7"/>
        <v>0</v>
      </c>
      <c r="J29" s="36">
        <f t="shared" si="7"/>
        <v>0</v>
      </c>
      <c r="K29" s="36">
        <f t="shared" si="7"/>
        <v>0</v>
      </c>
      <c r="L29" s="36">
        <f t="shared" si="7"/>
        <v>0</v>
      </c>
      <c r="M29" s="36">
        <f t="shared" si="7"/>
        <v>0</v>
      </c>
      <c r="N29" s="36">
        <f t="shared" si="7"/>
        <v>0</v>
      </c>
    </row>
    <row r="30" spans="1:14" x14ac:dyDescent="0.3">
      <c r="A30" s="49" t="s">
        <v>146</v>
      </c>
      <c r="B30" s="88" t="s">
        <v>128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</row>
    <row r="31" spans="1:14" x14ac:dyDescent="0.3">
      <c r="A31" s="49" t="s">
        <v>147</v>
      </c>
      <c r="B31" s="88" t="s">
        <v>89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1:14" x14ac:dyDescent="0.3">
      <c r="A32" s="49" t="s">
        <v>148</v>
      </c>
      <c r="B32" s="88" t="s">
        <v>90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</row>
    <row r="33" spans="1:14" x14ac:dyDescent="0.3">
      <c r="A33" s="49" t="s">
        <v>23</v>
      </c>
      <c r="B33" s="89" t="s">
        <v>115</v>
      </c>
      <c r="C33" s="57">
        <f t="shared" ref="C33:N33" si="9">SUM(C34:C37)</f>
        <v>181.36099999999999</v>
      </c>
      <c r="D33" s="57">
        <f t="shared" si="9"/>
        <v>184.303</v>
      </c>
      <c r="E33" s="36">
        <f t="shared" si="9"/>
        <v>189.11500000000001</v>
      </c>
      <c r="F33" s="36">
        <f t="shared" ref="F33" si="10">SUM(F34:F37)</f>
        <v>192.11500000000001</v>
      </c>
      <c r="G33" s="36">
        <f t="shared" si="9"/>
        <v>192.11500000000001</v>
      </c>
      <c r="H33" s="36">
        <f t="shared" si="9"/>
        <v>192.11500000000001</v>
      </c>
      <c r="I33" s="36">
        <f t="shared" si="9"/>
        <v>192.11500000000001</v>
      </c>
      <c r="J33" s="36">
        <f t="shared" si="9"/>
        <v>192.11500000000001</v>
      </c>
      <c r="K33" s="36">
        <f t="shared" si="9"/>
        <v>192.11500000000001</v>
      </c>
      <c r="L33" s="36">
        <f t="shared" si="9"/>
        <v>192.11500000000001</v>
      </c>
      <c r="M33" s="36">
        <f t="shared" si="9"/>
        <v>192.11500000000001</v>
      </c>
      <c r="N33" s="36">
        <f t="shared" si="9"/>
        <v>192.11500000000001</v>
      </c>
    </row>
    <row r="34" spans="1:14" x14ac:dyDescent="0.3">
      <c r="A34" s="49" t="s">
        <v>24</v>
      </c>
      <c r="B34" s="88" t="s">
        <v>3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4" x14ac:dyDescent="0.3">
      <c r="A35" s="49" t="s">
        <v>25</v>
      </c>
      <c r="B35" s="182" t="s">
        <v>227</v>
      </c>
      <c r="C35" s="35">
        <v>176.20099999999999</v>
      </c>
      <c r="D35" s="35">
        <v>181.04499999999999</v>
      </c>
      <c r="E35" s="35">
        <v>186.11500000000001</v>
      </c>
      <c r="F35" s="35">
        <v>186.11500000000001</v>
      </c>
      <c r="G35" s="35">
        <v>186.11500000000001</v>
      </c>
      <c r="H35" s="35">
        <v>186.11500000000001</v>
      </c>
      <c r="I35" s="35">
        <v>186.11500000000001</v>
      </c>
      <c r="J35" s="35">
        <v>186.11500000000001</v>
      </c>
      <c r="K35" s="35">
        <v>186.11500000000001</v>
      </c>
      <c r="L35" s="35">
        <v>186.11500000000001</v>
      </c>
      <c r="M35" s="35">
        <v>186.11500000000001</v>
      </c>
      <c r="N35" s="35">
        <v>186.11500000000001</v>
      </c>
    </row>
    <row r="36" spans="1:14" x14ac:dyDescent="0.3">
      <c r="A36" s="49" t="s">
        <v>26</v>
      </c>
      <c r="B36" s="182" t="s">
        <v>231</v>
      </c>
      <c r="C36" s="35">
        <v>5.16</v>
      </c>
      <c r="D36" s="35">
        <v>3.258</v>
      </c>
      <c r="E36" s="35">
        <v>3</v>
      </c>
      <c r="F36" s="35">
        <v>6</v>
      </c>
      <c r="G36" s="35">
        <v>6</v>
      </c>
      <c r="H36" s="35">
        <v>6</v>
      </c>
      <c r="I36" s="35">
        <v>6</v>
      </c>
      <c r="J36" s="35">
        <v>6</v>
      </c>
      <c r="K36" s="35">
        <v>6</v>
      </c>
      <c r="L36" s="35">
        <v>6</v>
      </c>
      <c r="M36" s="35">
        <v>6</v>
      </c>
      <c r="N36" s="35">
        <v>6</v>
      </c>
    </row>
    <row r="37" spans="1:14" x14ac:dyDescent="0.3">
      <c r="A37" s="49" t="s">
        <v>156</v>
      </c>
      <c r="B37" s="88" t="s">
        <v>129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</row>
    <row r="38" spans="1:14" x14ac:dyDescent="0.3">
      <c r="A38" s="49" t="s">
        <v>28</v>
      </c>
      <c r="B38" s="89" t="s">
        <v>116</v>
      </c>
      <c r="C38" s="56">
        <f t="shared" ref="C38:N38" si="11">SUM(C39:C43)</f>
        <v>372.61236502100002</v>
      </c>
      <c r="D38" s="56">
        <f t="shared" si="11"/>
        <v>273.12629738999999</v>
      </c>
      <c r="E38" s="36">
        <f t="shared" si="11"/>
        <v>270.92220000000003</v>
      </c>
      <c r="F38" s="36">
        <f t="shared" ref="F38" si="12">SUM(F39:F43)</f>
        <v>300.89</v>
      </c>
      <c r="G38" s="36">
        <f t="shared" si="11"/>
        <v>300.89</v>
      </c>
      <c r="H38" s="36">
        <f t="shared" si="11"/>
        <v>273.89</v>
      </c>
      <c r="I38" s="36">
        <f t="shared" si="11"/>
        <v>273.89</v>
      </c>
      <c r="J38" s="36">
        <f t="shared" si="11"/>
        <v>273.89</v>
      </c>
      <c r="K38" s="36">
        <f t="shared" si="11"/>
        <v>273.89</v>
      </c>
      <c r="L38" s="36">
        <f t="shared" si="11"/>
        <v>273.89</v>
      </c>
      <c r="M38" s="36">
        <f t="shared" si="11"/>
        <v>273.89</v>
      </c>
      <c r="N38" s="36">
        <f t="shared" si="11"/>
        <v>273.89</v>
      </c>
    </row>
    <row r="39" spans="1:14" x14ac:dyDescent="0.3">
      <c r="A39" s="49" t="s">
        <v>29</v>
      </c>
      <c r="B39" s="88" t="s">
        <v>64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</row>
    <row r="40" spans="1:14" ht="15.75" customHeight="1" x14ac:dyDescent="0.3">
      <c r="A40" s="49" t="s">
        <v>30</v>
      </c>
      <c r="B40" s="182" t="s">
        <v>228</v>
      </c>
      <c r="C40" s="35">
        <v>110.82599999999999</v>
      </c>
      <c r="D40" s="35">
        <v>109.431</v>
      </c>
      <c r="E40" s="35">
        <v>120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</row>
    <row r="41" spans="1:14" ht="15.75" customHeight="1" x14ac:dyDescent="0.3">
      <c r="A41" s="49" t="s">
        <v>157</v>
      </c>
      <c r="B41" s="182" t="s">
        <v>232</v>
      </c>
      <c r="C41" s="35">
        <v>238.37</v>
      </c>
      <c r="D41" s="35">
        <v>149.04900000000001</v>
      </c>
      <c r="E41" s="35">
        <v>137.41800000000001</v>
      </c>
      <c r="F41" s="35">
        <v>273.89</v>
      </c>
      <c r="G41" s="35">
        <v>273.89</v>
      </c>
      <c r="H41" s="35">
        <v>273.89</v>
      </c>
      <c r="I41" s="35">
        <v>273.89</v>
      </c>
      <c r="J41" s="35">
        <v>273.89</v>
      </c>
      <c r="K41" s="35">
        <v>273.89</v>
      </c>
      <c r="L41" s="35">
        <v>273.89</v>
      </c>
      <c r="M41" s="35">
        <v>273.89</v>
      </c>
      <c r="N41" s="35">
        <v>273.89</v>
      </c>
    </row>
    <row r="42" spans="1:14" ht="15.75" customHeight="1" x14ac:dyDescent="0.3">
      <c r="A42" s="49" t="s">
        <v>160</v>
      </c>
      <c r="B42" s="182" t="s">
        <v>233</v>
      </c>
      <c r="C42" s="35">
        <v>23.416365021000001</v>
      </c>
      <c r="D42" s="35">
        <v>14.646297390000001</v>
      </c>
      <c r="E42" s="35">
        <v>13.504200000000001</v>
      </c>
      <c r="F42" s="35">
        <v>27</v>
      </c>
      <c r="G42" s="35">
        <v>27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</row>
    <row r="43" spans="1:14" x14ac:dyDescent="0.3">
      <c r="A43" s="49" t="s">
        <v>161</v>
      </c>
      <c r="B43" s="91" t="s">
        <v>130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</row>
    <row r="44" spans="1:14" x14ac:dyDescent="0.3">
      <c r="A44" s="7">
        <v>16</v>
      </c>
      <c r="B44" s="89" t="s">
        <v>53</v>
      </c>
      <c r="C44" s="35">
        <v>907.23900000000003</v>
      </c>
      <c r="D44" s="35">
        <v>769.01700000000005</v>
      </c>
      <c r="E44" s="35"/>
      <c r="F44" s="35"/>
      <c r="G44" s="35"/>
      <c r="H44" s="35"/>
      <c r="I44" s="35"/>
      <c r="J44" s="35"/>
      <c r="K44" s="35"/>
      <c r="L44" s="35"/>
      <c r="M44" s="35"/>
      <c r="N44" s="35"/>
    </row>
    <row r="45" spans="1:14" x14ac:dyDescent="0.3">
      <c r="A45" s="51"/>
      <c r="B45" s="101"/>
      <c r="C45" s="52"/>
      <c r="D45" s="52"/>
      <c r="E45" s="53"/>
      <c r="F45" s="53"/>
      <c r="G45" s="54"/>
      <c r="H45" s="54"/>
      <c r="I45" s="54"/>
      <c r="J45" s="54"/>
      <c r="K45" s="54"/>
      <c r="L45" s="54"/>
      <c r="M45" s="54"/>
      <c r="N45" s="54"/>
    </row>
    <row r="46" spans="1:14" x14ac:dyDescent="0.3">
      <c r="A46" s="7"/>
      <c r="B46" s="89" t="s">
        <v>134</v>
      </c>
      <c r="C46" s="55"/>
      <c r="D46" s="55"/>
      <c r="E46" s="37"/>
      <c r="F46" s="37"/>
      <c r="G46" s="16"/>
      <c r="H46" s="16"/>
      <c r="I46" s="16"/>
      <c r="J46" s="16"/>
      <c r="K46" s="16"/>
      <c r="L46" s="16"/>
      <c r="M46" s="16"/>
      <c r="N46" s="16"/>
    </row>
    <row r="47" spans="1:14" x14ac:dyDescent="0.3">
      <c r="A47" s="7">
        <v>17</v>
      </c>
      <c r="B47" s="89" t="s">
        <v>135</v>
      </c>
      <c r="C47" s="36">
        <f>C19+C23+C26+C29+C33+C38+C44</f>
        <v>1794.045365021</v>
      </c>
      <c r="D47" s="36">
        <f t="shared" ref="D47:N47" si="13">D19+D23+D26+D29+D33+D38+D44</f>
        <v>1665.04929739</v>
      </c>
      <c r="E47" s="36">
        <f t="shared" si="13"/>
        <v>762.37296800000013</v>
      </c>
      <c r="F47" s="36">
        <f t="shared" si="13"/>
        <v>1063.4427960538001</v>
      </c>
      <c r="G47" s="36">
        <f t="shared" si="13"/>
        <v>1068.5443001691201</v>
      </c>
      <c r="H47" s="36">
        <f t="shared" si="13"/>
        <v>821.80399999999997</v>
      </c>
      <c r="I47" s="36">
        <f t="shared" si="13"/>
        <v>827.54999999999984</v>
      </c>
      <c r="J47" s="36">
        <f t="shared" si="13"/>
        <v>833.58900000000006</v>
      </c>
      <c r="K47" s="36">
        <f t="shared" si="13"/>
        <v>839.62099999999998</v>
      </c>
      <c r="L47" s="36">
        <f t="shared" si="13"/>
        <v>845.91700000000003</v>
      </c>
      <c r="M47" s="36">
        <f t="shared" si="13"/>
        <v>852.44500000000005</v>
      </c>
      <c r="N47" s="36">
        <f t="shared" si="13"/>
        <v>859.05899999999997</v>
      </c>
    </row>
    <row r="48" spans="1:14" x14ac:dyDescent="0.3">
      <c r="A48" s="7">
        <v>18</v>
      </c>
      <c r="B48" s="89" t="s">
        <v>57</v>
      </c>
      <c r="C48" s="36">
        <f t="shared" ref="C48:N48" si="14">C16</f>
        <v>982.03535872268503</v>
      </c>
      <c r="D48" s="36">
        <f t="shared" si="14"/>
        <v>964.10835745525401</v>
      </c>
      <c r="E48" s="36">
        <f t="shared" si="14"/>
        <v>994.06455782521402</v>
      </c>
      <c r="F48" s="36">
        <f t="shared" si="14"/>
        <v>1063.4427960538001</v>
      </c>
      <c r="G48" s="36">
        <f t="shared" si="14"/>
        <v>1068.5443001691201</v>
      </c>
      <c r="H48" s="36">
        <f t="shared" si="14"/>
        <v>821.80399999999997</v>
      </c>
      <c r="I48" s="36">
        <f t="shared" si="14"/>
        <v>827.55</v>
      </c>
      <c r="J48" s="36">
        <f t="shared" si="14"/>
        <v>833.58900000000006</v>
      </c>
      <c r="K48" s="36">
        <f t="shared" si="14"/>
        <v>839.62099999999998</v>
      </c>
      <c r="L48" s="36">
        <f t="shared" si="14"/>
        <v>845.91700000000003</v>
      </c>
      <c r="M48" s="36">
        <f t="shared" si="14"/>
        <v>852.44500000000005</v>
      </c>
      <c r="N48" s="36">
        <f t="shared" si="14"/>
        <v>859.05899999999997</v>
      </c>
    </row>
    <row r="49" spans="1:15" x14ac:dyDescent="0.3">
      <c r="A49" s="27">
        <v>19</v>
      </c>
      <c r="B49" s="93" t="s">
        <v>173</v>
      </c>
      <c r="C49" s="79"/>
      <c r="D49" s="79"/>
      <c r="E49" s="36"/>
      <c r="F49" s="36">
        <f>F47-F48</f>
        <v>0</v>
      </c>
      <c r="G49" s="36">
        <f t="shared" ref="G49:N49" si="15">G47-G48</f>
        <v>0</v>
      </c>
      <c r="H49" s="36">
        <f t="shared" si="15"/>
        <v>0</v>
      </c>
      <c r="I49" s="36">
        <f t="shared" si="15"/>
        <v>0</v>
      </c>
      <c r="J49" s="36">
        <f t="shared" si="15"/>
        <v>0</v>
      </c>
      <c r="K49" s="36">
        <f t="shared" si="15"/>
        <v>0</v>
      </c>
      <c r="L49" s="36">
        <f t="shared" si="15"/>
        <v>0</v>
      </c>
      <c r="M49" s="36">
        <f t="shared" si="15"/>
        <v>0</v>
      </c>
      <c r="N49" s="36">
        <f t="shared" si="15"/>
        <v>0</v>
      </c>
    </row>
    <row r="50" spans="1:15" x14ac:dyDescent="0.3">
      <c r="A50" s="27">
        <v>20</v>
      </c>
      <c r="B50" s="88" t="s">
        <v>58</v>
      </c>
      <c r="C50" s="78"/>
      <c r="D50" s="78"/>
      <c r="E50" s="35"/>
      <c r="F50" s="35"/>
      <c r="G50" s="35"/>
      <c r="H50" s="35"/>
      <c r="I50" s="35"/>
      <c r="J50" s="35"/>
      <c r="K50" s="35"/>
      <c r="L50" s="35"/>
      <c r="M50" s="35"/>
      <c r="N50" s="35"/>
    </row>
    <row r="51" spans="1:15" x14ac:dyDescent="0.3">
      <c r="A51" s="27">
        <v>21</v>
      </c>
      <c r="B51" s="88" t="s">
        <v>59</v>
      </c>
      <c r="C51" s="78"/>
      <c r="D51" s="78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5" x14ac:dyDescent="0.3">
      <c r="A52" s="51"/>
      <c r="B52" s="101"/>
      <c r="C52" s="52"/>
      <c r="D52" s="52"/>
      <c r="E52" s="53"/>
      <c r="F52" s="53"/>
      <c r="G52" s="54"/>
      <c r="H52" s="54"/>
      <c r="I52" s="54"/>
      <c r="J52" s="54"/>
      <c r="K52" s="54"/>
      <c r="L52" s="54"/>
      <c r="M52" s="54"/>
      <c r="N52" s="54"/>
    </row>
    <row r="53" spans="1:15" x14ac:dyDescent="0.3">
      <c r="A53" s="75" t="s">
        <v>4</v>
      </c>
      <c r="B53" s="95" t="s">
        <v>74</v>
      </c>
      <c r="C53" s="61"/>
      <c r="D53" s="61"/>
    </row>
    <row r="54" spans="1:15" x14ac:dyDescent="0.3">
      <c r="A54" s="77" t="s">
        <v>75</v>
      </c>
      <c r="B54" s="96"/>
      <c r="C54" s="97"/>
      <c r="D54" s="34"/>
      <c r="E54" s="34"/>
      <c r="F54" s="34"/>
      <c r="G54" s="5"/>
      <c r="O54" s="8"/>
    </row>
    <row r="55" spans="1:15" x14ac:dyDescent="0.3">
      <c r="A55" s="77" t="s">
        <v>75</v>
      </c>
      <c r="B55" s="96"/>
      <c r="C55" s="97"/>
      <c r="D55" s="34"/>
      <c r="E55" s="34"/>
      <c r="F55" s="34"/>
      <c r="G55" s="5"/>
      <c r="O55" s="8"/>
    </row>
  </sheetData>
  <phoneticPr fontId="2" type="noConversion"/>
  <printOptions horizontalCentered="1"/>
  <pageMargins left="0.5" right="0.5" top="0.5" bottom="0.5" header="0.5" footer="0.5"/>
  <pageSetup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71"/>
  <sheetViews>
    <sheetView showGridLines="0" zoomScaleNormal="100" workbookViewId="0">
      <pane xSplit="1" ySplit="10" topLeftCell="B18" activePane="bottomRight" state="frozen"/>
      <selection pane="topRight" activeCell="B1" sqref="B1"/>
      <selection pane="bottomLeft" activeCell="A11" sqref="A11"/>
      <selection pane="bottomRight"/>
    </sheetView>
  </sheetViews>
  <sheetFormatPr defaultColWidth="9" defaultRowHeight="15.6" x14ac:dyDescent="0.3"/>
  <cols>
    <col min="1" max="1" width="27.69921875" style="12" customWidth="1"/>
    <col min="2" max="2" width="54.59765625" style="66" customWidth="1"/>
    <col min="3" max="4" width="8.5" style="13" bestFit="1" customWidth="1"/>
    <col min="5" max="110" width="7.09765625" style="12" customWidth="1"/>
    <col min="111" max="16384" width="9" style="12"/>
  </cols>
  <sheetData>
    <row r="1" spans="1:4" x14ac:dyDescent="0.3">
      <c r="A1" s="130" t="s">
        <v>182</v>
      </c>
      <c r="B1" s="130"/>
    </row>
    <row r="2" spans="1:4" x14ac:dyDescent="0.3">
      <c r="A2" s="130" t="s">
        <v>183</v>
      </c>
      <c r="B2" s="130"/>
    </row>
    <row r="3" spans="1:4" s="10" customFormat="1" ht="15.75" customHeight="1" x14ac:dyDescent="0.3">
      <c r="A3" s="141" t="s">
        <v>186</v>
      </c>
      <c r="B3" s="62"/>
      <c r="C3" s="12"/>
      <c r="D3" s="12"/>
    </row>
    <row r="4" spans="1:4" s="10" customFormat="1" ht="15.75" customHeight="1" x14ac:dyDescent="0.3">
      <c r="A4" s="149" t="s">
        <v>187</v>
      </c>
      <c r="B4" s="62"/>
      <c r="C4" s="12"/>
      <c r="D4" s="12"/>
    </row>
    <row r="5" spans="1:4" s="10" customFormat="1" ht="15.75" customHeight="1" x14ac:dyDescent="0.3">
      <c r="A5" s="11"/>
      <c r="B5" s="64"/>
      <c r="C5" s="12"/>
      <c r="D5" s="12"/>
    </row>
    <row r="6" spans="1:4" x14ac:dyDescent="0.3">
      <c r="A6" s="150" t="str">
        <f>'Admin Info'!B6</f>
        <v>Redding Electric Utility</v>
      </c>
      <c r="B6" s="65"/>
      <c r="C6" s="12"/>
      <c r="D6" s="12"/>
    </row>
    <row r="7" spans="1:4" x14ac:dyDescent="0.3">
      <c r="B7" s="165" t="s">
        <v>70</v>
      </c>
      <c r="C7" s="12"/>
      <c r="D7" s="12"/>
    </row>
    <row r="8" spans="1:4" ht="16.2" x14ac:dyDescent="0.3">
      <c r="A8" s="28"/>
      <c r="B8" s="65"/>
      <c r="C8" s="12"/>
      <c r="D8" s="12"/>
    </row>
    <row r="9" spans="1:4" x14ac:dyDescent="0.3">
      <c r="A9" s="67" t="s">
        <v>113</v>
      </c>
      <c r="B9" s="63"/>
      <c r="C9" s="12"/>
      <c r="D9" s="12"/>
    </row>
    <row r="10" spans="1:4" x14ac:dyDescent="0.3">
      <c r="A10" s="19" t="s">
        <v>54</v>
      </c>
      <c r="B10" s="63" t="s">
        <v>205</v>
      </c>
      <c r="C10" s="12"/>
      <c r="D10" s="12"/>
    </row>
    <row r="11" spans="1:4" x14ac:dyDescent="0.3">
      <c r="A11" s="19" t="s">
        <v>6</v>
      </c>
      <c r="B11" s="68">
        <v>37987</v>
      </c>
      <c r="C11" s="12"/>
      <c r="D11" s="12"/>
    </row>
    <row r="12" spans="1:4" x14ac:dyDescent="0.3">
      <c r="A12" s="19" t="s">
        <v>7</v>
      </c>
      <c r="B12" s="68">
        <v>45657</v>
      </c>
      <c r="C12" s="12"/>
      <c r="D12" s="12"/>
    </row>
    <row r="13" spans="1:4" ht="31.2" x14ac:dyDescent="0.3">
      <c r="A13" s="166" t="s">
        <v>190</v>
      </c>
      <c r="B13" s="63"/>
      <c r="C13" s="12"/>
      <c r="D13" s="12"/>
    </row>
    <row r="14" spans="1:4" x14ac:dyDescent="0.3">
      <c r="A14" s="20" t="s">
        <v>15</v>
      </c>
      <c r="B14" s="63" t="s">
        <v>212</v>
      </c>
      <c r="C14" s="12"/>
      <c r="D14" s="12"/>
    </row>
    <row r="15" spans="1:4" x14ac:dyDescent="0.3">
      <c r="A15" s="19" t="s">
        <v>13</v>
      </c>
      <c r="B15" s="63" t="s">
        <v>217</v>
      </c>
      <c r="C15" s="12"/>
      <c r="D15" s="12"/>
    </row>
    <row r="16" spans="1:4" x14ac:dyDescent="0.3">
      <c r="A16" s="103" t="s">
        <v>123</v>
      </c>
      <c r="B16" s="63" t="s">
        <v>218</v>
      </c>
      <c r="C16" s="12"/>
      <c r="D16" s="12"/>
    </row>
    <row r="17" spans="1:4" x14ac:dyDescent="0.3">
      <c r="A17" s="21"/>
      <c r="B17" s="63" t="s">
        <v>219</v>
      </c>
      <c r="C17" s="12"/>
      <c r="D17" s="12"/>
    </row>
    <row r="18" spans="1:4" x14ac:dyDescent="0.3">
      <c r="A18" s="103" t="s">
        <v>122</v>
      </c>
      <c r="B18" s="63" t="s">
        <v>220</v>
      </c>
      <c r="C18" s="12"/>
      <c r="D18" s="12"/>
    </row>
    <row r="19" spans="1:4" ht="15.75" customHeight="1" x14ac:dyDescent="0.3">
      <c r="A19" s="24"/>
      <c r="B19" s="63"/>
      <c r="C19" s="12"/>
      <c r="D19" s="12"/>
    </row>
    <row r="20" spans="1:4" x14ac:dyDescent="0.3">
      <c r="A20" s="67" t="s">
        <v>124</v>
      </c>
      <c r="B20" s="63" t="s">
        <v>221</v>
      </c>
      <c r="C20" s="12"/>
      <c r="D20" s="12"/>
    </row>
    <row r="21" spans="1:4" x14ac:dyDescent="0.3">
      <c r="A21" s="20" t="s">
        <v>46</v>
      </c>
      <c r="B21" s="63" t="s">
        <v>222</v>
      </c>
      <c r="C21" s="12"/>
      <c r="D21" s="12"/>
    </row>
    <row r="22" spans="1:4" x14ac:dyDescent="0.3">
      <c r="A22" s="20" t="s">
        <v>8</v>
      </c>
      <c r="B22" s="63" t="s">
        <v>206</v>
      </c>
      <c r="C22" s="12"/>
      <c r="D22" s="12"/>
    </row>
    <row r="23" spans="1:4" x14ac:dyDescent="0.3">
      <c r="A23" s="67" t="s">
        <v>125</v>
      </c>
      <c r="B23" s="63" t="s">
        <v>207</v>
      </c>
      <c r="C23" s="12"/>
      <c r="D23" s="12"/>
    </row>
    <row r="24" spans="1:4" x14ac:dyDescent="0.3">
      <c r="A24" s="67" t="s">
        <v>192</v>
      </c>
      <c r="B24" s="63" t="s">
        <v>209</v>
      </c>
      <c r="C24" s="12"/>
      <c r="D24" s="12"/>
    </row>
    <row r="25" spans="1:4" x14ac:dyDescent="0.3">
      <c r="A25" s="67" t="s">
        <v>126</v>
      </c>
      <c r="B25" s="63" t="s">
        <v>208</v>
      </c>
      <c r="C25" s="12"/>
      <c r="D25" s="12"/>
    </row>
    <row r="26" spans="1:4" x14ac:dyDescent="0.3">
      <c r="A26" s="20" t="s">
        <v>12</v>
      </c>
      <c r="B26" s="63" t="s">
        <v>210</v>
      </c>
      <c r="C26" s="12"/>
      <c r="D26" s="12"/>
    </row>
    <row r="27" spans="1:4" x14ac:dyDescent="0.3">
      <c r="A27" s="20" t="s">
        <v>9</v>
      </c>
      <c r="B27" s="63" t="s">
        <v>211</v>
      </c>
      <c r="C27" s="12"/>
      <c r="D27" s="12"/>
    </row>
    <row r="28" spans="1:4" x14ac:dyDescent="0.3">
      <c r="A28" s="103" t="s">
        <v>121</v>
      </c>
      <c r="B28" s="63" t="s">
        <v>212</v>
      </c>
      <c r="C28" s="12"/>
      <c r="D28" s="12"/>
    </row>
    <row r="29" spans="1:4" x14ac:dyDescent="0.3">
      <c r="A29" s="20" t="s">
        <v>65</v>
      </c>
      <c r="B29" s="63" t="s">
        <v>213</v>
      </c>
      <c r="C29" s="12"/>
      <c r="D29" s="12"/>
    </row>
    <row r="30" spans="1:4" x14ac:dyDescent="0.3">
      <c r="A30" s="22" t="s">
        <v>14</v>
      </c>
      <c r="B30" s="63" t="s">
        <v>214</v>
      </c>
      <c r="C30" s="12"/>
      <c r="D30" s="12"/>
    </row>
    <row r="31" spans="1:4" x14ac:dyDescent="0.3">
      <c r="A31" s="23" t="s">
        <v>10</v>
      </c>
      <c r="B31" s="63" t="s">
        <v>215</v>
      </c>
      <c r="C31" s="12"/>
      <c r="D31" s="12"/>
    </row>
    <row r="32" spans="1:4" x14ac:dyDescent="0.3">
      <c r="A32" s="20" t="s">
        <v>11</v>
      </c>
      <c r="B32" s="63" t="s">
        <v>216</v>
      </c>
      <c r="C32" s="12"/>
      <c r="D32" s="12"/>
    </row>
    <row r="33" spans="1:4" x14ac:dyDescent="0.3">
      <c r="A33" s="20" t="s">
        <v>16</v>
      </c>
      <c r="B33" s="63" t="s">
        <v>1</v>
      </c>
      <c r="C33" s="12"/>
      <c r="D33" s="12"/>
    </row>
    <row r="34" spans="1:4" x14ac:dyDescent="0.3">
      <c r="B34" s="63" t="s">
        <v>2</v>
      </c>
      <c r="C34" s="12"/>
      <c r="D34" s="12"/>
    </row>
    <row r="35" spans="1:4" x14ac:dyDescent="0.3">
      <c r="C35" s="12"/>
      <c r="D35" s="12"/>
    </row>
    <row r="36" spans="1:4" x14ac:dyDescent="0.3">
      <c r="C36" s="12"/>
      <c r="D36" s="12"/>
    </row>
    <row r="37" spans="1:4" x14ac:dyDescent="0.3">
      <c r="C37" s="12"/>
      <c r="D37" s="12"/>
    </row>
    <row r="40" spans="1:4" x14ac:dyDescent="0.3">
      <c r="C40" s="12"/>
      <c r="D40" s="12"/>
    </row>
    <row r="41" spans="1:4" x14ac:dyDescent="0.3">
      <c r="C41" s="12"/>
      <c r="D41" s="12"/>
    </row>
    <row r="42" spans="1:4" x14ac:dyDescent="0.3">
      <c r="C42" s="12"/>
      <c r="D42" s="12"/>
    </row>
    <row r="43" spans="1:4" x14ac:dyDescent="0.3">
      <c r="C43" s="12"/>
      <c r="D43" s="12"/>
    </row>
    <row r="44" spans="1:4" x14ac:dyDescent="0.3">
      <c r="C44" s="12"/>
      <c r="D44" s="12"/>
    </row>
    <row r="45" spans="1:4" x14ac:dyDescent="0.3">
      <c r="C45" s="12"/>
      <c r="D45" s="12"/>
    </row>
    <row r="46" spans="1:4" x14ac:dyDescent="0.3">
      <c r="C46" s="12"/>
      <c r="D46" s="12"/>
    </row>
    <row r="47" spans="1:4" x14ac:dyDescent="0.3">
      <c r="B47" s="80"/>
      <c r="C47" s="12"/>
      <c r="D47" s="12"/>
    </row>
    <row r="48" spans="1:4" x14ac:dyDescent="0.3">
      <c r="B48" s="80"/>
      <c r="C48" s="12"/>
      <c r="D48" s="12"/>
    </row>
    <row r="49" spans="2:4" x14ac:dyDescent="0.3">
      <c r="B49" s="80"/>
      <c r="C49" s="12"/>
      <c r="D49" s="12"/>
    </row>
    <row r="50" spans="2:4" x14ac:dyDescent="0.3">
      <c r="B50" s="80"/>
      <c r="C50" s="12"/>
      <c r="D50" s="12"/>
    </row>
    <row r="51" spans="2:4" x14ac:dyDescent="0.3">
      <c r="B51" s="80"/>
      <c r="C51" s="12"/>
      <c r="D51" s="12"/>
    </row>
    <row r="52" spans="2:4" x14ac:dyDescent="0.3">
      <c r="B52" s="80"/>
      <c r="C52" s="12"/>
      <c r="D52" s="12"/>
    </row>
    <row r="53" spans="2:4" x14ac:dyDescent="0.3">
      <c r="B53" s="80"/>
      <c r="C53" s="12"/>
      <c r="D53" s="12"/>
    </row>
    <row r="54" spans="2:4" x14ac:dyDescent="0.3">
      <c r="B54" s="80"/>
      <c r="C54" s="12"/>
      <c r="D54" s="12"/>
    </row>
    <row r="55" spans="2:4" x14ac:dyDescent="0.3">
      <c r="B55" s="80"/>
      <c r="C55" s="12"/>
      <c r="D55" s="12"/>
    </row>
    <row r="56" spans="2:4" x14ac:dyDescent="0.3">
      <c r="B56" s="80"/>
      <c r="C56" s="12"/>
      <c r="D56" s="12"/>
    </row>
    <row r="57" spans="2:4" x14ac:dyDescent="0.3">
      <c r="B57" s="80"/>
      <c r="C57" s="12"/>
      <c r="D57" s="12"/>
    </row>
    <row r="58" spans="2:4" x14ac:dyDescent="0.3">
      <c r="B58" s="80"/>
      <c r="C58" s="12"/>
      <c r="D58" s="12"/>
    </row>
    <row r="59" spans="2:4" x14ac:dyDescent="0.3">
      <c r="B59" s="80"/>
      <c r="C59" s="12"/>
      <c r="D59" s="12"/>
    </row>
    <row r="60" spans="2:4" x14ac:dyDescent="0.3">
      <c r="B60" s="80"/>
      <c r="C60" s="12"/>
      <c r="D60" s="12"/>
    </row>
    <row r="61" spans="2:4" x14ac:dyDescent="0.3">
      <c r="B61" s="80"/>
      <c r="C61" s="12"/>
      <c r="D61" s="12"/>
    </row>
    <row r="62" spans="2:4" x14ac:dyDescent="0.3">
      <c r="B62" s="80"/>
      <c r="C62" s="12"/>
      <c r="D62" s="12"/>
    </row>
    <row r="63" spans="2:4" x14ac:dyDescent="0.3">
      <c r="B63" s="80"/>
      <c r="C63" s="12"/>
      <c r="D63" s="12"/>
    </row>
    <row r="64" spans="2:4" x14ac:dyDescent="0.3">
      <c r="B64" s="80"/>
      <c r="C64" s="12"/>
      <c r="D64" s="12"/>
    </row>
    <row r="65" spans="2:4" x14ac:dyDescent="0.3">
      <c r="B65" s="80"/>
      <c r="C65" s="12"/>
      <c r="D65" s="12"/>
    </row>
    <row r="66" spans="2:4" x14ac:dyDescent="0.3">
      <c r="B66" s="80"/>
      <c r="C66" s="12"/>
      <c r="D66" s="12"/>
    </row>
    <row r="67" spans="2:4" x14ac:dyDescent="0.3">
      <c r="B67" s="80"/>
      <c r="C67" s="12"/>
      <c r="D67" s="12"/>
    </row>
    <row r="68" spans="2:4" x14ac:dyDescent="0.3">
      <c r="B68" s="80"/>
      <c r="C68" s="12"/>
      <c r="D68" s="12"/>
    </row>
    <row r="69" spans="2:4" x14ac:dyDescent="0.3">
      <c r="B69" s="80"/>
      <c r="C69" s="12"/>
      <c r="D69" s="12"/>
    </row>
    <row r="70" spans="2:4" x14ac:dyDescent="0.3">
      <c r="B70" s="80"/>
      <c r="C70" s="12"/>
      <c r="D70" s="12"/>
    </row>
    <row r="71" spans="2:4" x14ac:dyDescent="0.3">
      <c r="B71" s="80"/>
      <c r="C71" s="12"/>
      <c r="D71" s="12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71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/>
    </sheetView>
  </sheetViews>
  <sheetFormatPr defaultColWidth="9" defaultRowHeight="15.6" x14ac:dyDescent="0.3"/>
  <cols>
    <col min="1" max="1" width="27.69921875" style="12" customWidth="1"/>
    <col min="2" max="2" width="54.59765625" style="130" customWidth="1"/>
    <col min="3" max="4" width="8.5" style="13" bestFit="1" customWidth="1"/>
    <col min="5" max="110" width="7.09765625" style="12" customWidth="1"/>
    <col min="111" max="16384" width="9" style="12"/>
  </cols>
  <sheetData>
    <row r="1" spans="1:4" x14ac:dyDescent="0.3">
      <c r="A1" s="130" t="s">
        <v>182</v>
      </c>
    </row>
    <row r="2" spans="1:4" x14ac:dyDescent="0.3">
      <c r="A2" s="130" t="s">
        <v>183</v>
      </c>
    </row>
    <row r="3" spans="1:4" s="10" customFormat="1" ht="15.75" customHeight="1" x14ac:dyDescent="0.3">
      <c r="A3" s="141" t="s">
        <v>186</v>
      </c>
      <c r="B3" s="62"/>
      <c r="C3" s="12"/>
      <c r="D3" s="12"/>
    </row>
    <row r="4" spans="1:4" s="10" customFormat="1" ht="15.75" customHeight="1" x14ac:dyDescent="0.3">
      <c r="A4" s="149" t="s">
        <v>187</v>
      </c>
      <c r="B4" s="62"/>
      <c r="C4" s="12"/>
      <c r="D4" s="12"/>
    </row>
    <row r="5" spans="1:4" s="10" customFormat="1" ht="15.75" customHeight="1" x14ac:dyDescent="0.3">
      <c r="A5" s="11"/>
      <c r="B5" s="64"/>
      <c r="C5" s="12"/>
      <c r="D5" s="12"/>
    </row>
    <row r="6" spans="1:4" x14ac:dyDescent="0.3">
      <c r="A6" s="150" t="str">
        <f>'Admin Info'!B6</f>
        <v>Redding Electric Utility</v>
      </c>
      <c r="B6" s="65"/>
      <c r="C6" s="12"/>
      <c r="D6" s="12"/>
    </row>
    <row r="7" spans="1:4" x14ac:dyDescent="0.3">
      <c r="B7" s="165" t="s">
        <v>70</v>
      </c>
      <c r="C7" s="12"/>
      <c r="D7" s="12"/>
    </row>
    <row r="8" spans="1:4" ht="16.2" x14ac:dyDescent="0.3">
      <c r="A8" s="28"/>
      <c r="B8" s="65"/>
      <c r="C8" s="12"/>
      <c r="D8" s="12"/>
    </row>
    <row r="9" spans="1:4" x14ac:dyDescent="0.3">
      <c r="A9" s="67" t="s">
        <v>113</v>
      </c>
      <c r="B9" s="63"/>
      <c r="C9" s="12"/>
      <c r="D9" s="12"/>
    </row>
    <row r="10" spans="1:4" x14ac:dyDescent="0.3">
      <c r="A10" s="19" t="s">
        <v>54</v>
      </c>
      <c r="B10" s="63" t="s">
        <v>234</v>
      </c>
      <c r="C10" s="12"/>
      <c r="D10" s="12"/>
    </row>
    <row r="11" spans="1:4" x14ac:dyDescent="0.3">
      <c r="A11" s="19" t="s">
        <v>6</v>
      </c>
      <c r="B11" s="68">
        <v>34486</v>
      </c>
      <c r="C11" s="12"/>
      <c r="D11" s="12"/>
    </row>
    <row r="12" spans="1:4" x14ac:dyDescent="0.3">
      <c r="A12" s="19" t="s">
        <v>7</v>
      </c>
      <c r="B12" s="68">
        <v>42338</v>
      </c>
      <c r="C12" s="12"/>
      <c r="D12" s="12"/>
    </row>
    <row r="13" spans="1:4" ht="31.2" x14ac:dyDescent="0.3">
      <c r="A13" s="166" t="s">
        <v>190</v>
      </c>
      <c r="B13" s="63" t="s">
        <v>235</v>
      </c>
      <c r="C13" s="12"/>
      <c r="D13" s="12"/>
    </row>
    <row r="14" spans="1:4" x14ac:dyDescent="0.3">
      <c r="A14" s="20" t="s">
        <v>15</v>
      </c>
      <c r="B14" s="63" t="s">
        <v>212</v>
      </c>
      <c r="C14" s="12"/>
      <c r="D14" s="12"/>
    </row>
    <row r="15" spans="1:4" x14ac:dyDescent="0.3">
      <c r="A15" s="19" t="s">
        <v>13</v>
      </c>
      <c r="B15" s="63" t="s">
        <v>236</v>
      </c>
      <c r="C15" s="12"/>
      <c r="D15" s="12"/>
    </row>
    <row r="16" spans="1:4" x14ac:dyDescent="0.3">
      <c r="A16" s="103" t="s">
        <v>123</v>
      </c>
      <c r="B16" s="63" t="s">
        <v>237</v>
      </c>
      <c r="C16" s="12"/>
      <c r="D16" s="12"/>
    </row>
    <row r="17" spans="1:4" x14ac:dyDescent="0.3">
      <c r="A17" s="21"/>
      <c r="B17" s="63" t="s">
        <v>238</v>
      </c>
      <c r="C17" s="12"/>
      <c r="D17" s="12"/>
    </row>
    <row r="18" spans="1:4" x14ac:dyDescent="0.3">
      <c r="A18" s="103" t="s">
        <v>122</v>
      </c>
      <c r="B18" s="63" t="s">
        <v>239</v>
      </c>
      <c r="C18" s="12"/>
      <c r="D18" s="12"/>
    </row>
    <row r="19" spans="1:4" ht="15.75" customHeight="1" x14ac:dyDescent="0.3">
      <c r="A19" s="24"/>
      <c r="B19" s="63"/>
      <c r="C19" s="12"/>
      <c r="D19" s="12"/>
    </row>
    <row r="20" spans="1:4" x14ac:dyDescent="0.3">
      <c r="A20" s="67" t="s">
        <v>124</v>
      </c>
      <c r="B20" s="63" t="s">
        <v>240</v>
      </c>
      <c r="C20" s="12"/>
      <c r="D20" s="12"/>
    </row>
    <row r="21" spans="1:4" x14ac:dyDescent="0.3">
      <c r="A21" s="20" t="s">
        <v>46</v>
      </c>
      <c r="B21" s="63" t="s">
        <v>241</v>
      </c>
      <c r="C21" s="12"/>
      <c r="D21" s="12"/>
    </row>
    <row r="22" spans="1:4" x14ac:dyDescent="0.3">
      <c r="A22" s="20" t="s">
        <v>8</v>
      </c>
      <c r="B22" s="63" t="s">
        <v>211</v>
      </c>
      <c r="C22" s="12"/>
      <c r="D22" s="12"/>
    </row>
    <row r="23" spans="1:4" x14ac:dyDescent="0.3">
      <c r="A23" s="67" t="s">
        <v>125</v>
      </c>
      <c r="B23" s="63" t="s">
        <v>212</v>
      </c>
      <c r="C23" s="12"/>
      <c r="D23" s="12"/>
    </row>
    <row r="24" spans="1:4" x14ac:dyDescent="0.3">
      <c r="A24" s="67" t="s">
        <v>192</v>
      </c>
      <c r="B24" s="63" t="s">
        <v>199</v>
      </c>
      <c r="C24" s="12"/>
      <c r="D24" s="12"/>
    </row>
    <row r="25" spans="1:4" x14ac:dyDescent="0.3">
      <c r="A25" s="67" t="s">
        <v>126</v>
      </c>
      <c r="B25" s="63" t="s">
        <v>199</v>
      </c>
      <c r="C25" s="12"/>
      <c r="D25" s="12"/>
    </row>
    <row r="26" spans="1:4" x14ac:dyDescent="0.3">
      <c r="A26" s="20" t="s">
        <v>12</v>
      </c>
      <c r="B26" s="63" t="s">
        <v>211</v>
      </c>
      <c r="C26" s="12"/>
      <c r="D26" s="12"/>
    </row>
    <row r="27" spans="1:4" x14ac:dyDescent="0.3">
      <c r="A27" s="20" t="s">
        <v>9</v>
      </c>
      <c r="B27" s="63" t="s">
        <v>206</v>
      </c>
      <c r="C27" s="12"/>
      <c r="D27" s="12"/>
    </row>
    <row r="28" spans="1:4" x14ac:dyDescent="0.3">
      <c r="A28" s="103" t="s">
        <v>121</v>
      </c>
      <c r="B28" s="63" t="s">
        <v>212</v>
      </c>
      <c r="C28" s="12"/>
      <c r="D28" s="12"/>
    </row>
    <row r="29" spans="1:4" x14ac:dyDescent="0.3">
      <c r="A29" s="20" t="s">
        <v>65</v>
      </c>
      <c r="B29" s="63" t="s">
        <v>242</v>
      </c>
      <c r="C29" s="12"/>
      <c r="D29" s="12"/>
    </row>
    <row r="30" spans="1:4" x14ac:dyDescent="0.3">
      <c r="A30" s="22" t="s">
        <v>14</v>
      </c>
      <c r="B30" s="63" t="s">
        <v>211</v>
      </c>
      <c r="C30" s="12"/>
      <c r="D30" s="12"/>
    </row>
    <row r="31" spans="1:4" x14ac:dyDescent="0.3">
      <c r="A31" s="23" t="s">
        <v>10</v>
      </c>
      <c r="B31" s="63" t="s">
        <v>243</v>
      </c>
      <c r="C31" s="12"/>
      <c r="D31" s="12"/>
    </row>
    <row r="32" spans="1:4" x14ac:dyDescent="0.3">
      <c r="A32" s="20" t="s">
        <v>11</v>
      </c>
      <c r="B32" s="63" t="s">
        <v>216</v>
      </c>
      <c r="C32" s="12"/>
      <c r="D32" s="12"/>
    </row>
    <row r="33" spans="1:4" x14ac:dyDescent="0.3">
      <c r="A33" s="20" t="s">
        <v>16</v>
      </c>
      <c r="B33" s="63" t="s">
        <v>1</v>
      </c>
      <c r="C33" s="12"/>
      <c r="D33" s="12"/>
    </row>
    <row r="34" spans="1:4" x14ac:dyDescent="0.3">
      <c r="B34" s="63" t="s">
        <v>2</v>
      </c>
      <c r="C34" s="12"/>
      <c r="D34" s="12"/>
    </row>
    <row r="35" spans="1:4" x14ac:dyDescent="0.3">
      <c r="C35" s="12"/>
      <c r="D35" s="12"/>
    </row>
    <row r="36" spans="1:4" x14ac:dyDescent="0.3">
      <c r="C36" s="12"/>
      <c r="D36" s="12"/>
    </row>
    <row r="37" spans="1:4" x14ac:dyDescent="0.3">
      <c r="C37" s="12"/>
      <c r="D37" s="12"/>
    </row>
    <row r="40" spans="1:4" x14ac:dyDescent="0.3">
      <c r="C40" s="12"/>
      <c r="D40" s="12"/>
    </row>
    <row r="41" spans="1:4" x14ac:dyDescent="0.3">
      <c r="C41" s="12"/>
      <c r="D41" s="12"/>
    </row>
    <row r="42" spans="1:4" x14ac:dyDescent="0.3">
      <c r="C42" s="12"/>
      <c r="D42" s="12"/>
    </row>
    <row r="43" spans="1:4" x14ac:dyDescent="0.3">
      <c r="C43" s="12"/>
      <c r="D43" s="12"/>
    </row>
    <row r="44" spans="1:4" x14ac:dyDescent="0.3">
      <c r="C44" s="12"/>
      <c r="D44" s="12"/>
    </row>
    <row r="45" spans="1:4" x14ac:dyDescent="0.3">
      <c r="C45" s="12"/>
      <c r="D45" s="12"/>
    </row>
    <row r="46" spans="1:4" x14ac:dyDescent="0.3">
      <c r="C46" s="12"/>
      <c r="D46" s="12"/>
    </row>
    <row r="47" spans="1:4" x14ac:dyDescent="0.3">
      <c r="B47" s="80"/>
      <c r="C47" s="12"/>
      <c r="D47" s="12"/>
    </row>
    <row r="48" spans="1:4" x14ac:dyDescent="0.3">
      <c r="B48" s="80"/>
      <c r="C48" s="12"/>
      <c r="D48" s="12"/>
    </row>
    <row r="49" spans="2:4" x14ac:dyDescent="0.3">
      <c r="B49" s="80"/>
      <c r="C49" s="12"/>
      <c r="D49" s="12"/>
    </row>
    <row r="50" spans="2:4" x14ac:dyDescent="0.3">
      <c r="B50" s="80"/>
      <c r="C50" s="12"/>
      <c r="D50" s="12"/>
    </row>
    <row r="51" spans="2:4" x14ac:dyDescent="0.3">
      <c r="B51" s="80"/>
      <c r="C51" s="12"/>
      <c r="D51" s="12"/>
    </row>
    <row r="52" spans="2:4" x14ac:dyDescent="0.3">
      <c r="B52" s="80"/>
      <c r="C52" s="12"/>
      <c r="D52" s="12"/>
    </row>
    <row r="53" spans="2:4" x14ac:dyDescent="0.3">
      <c r="B53" s="80"/>
      <c r="C53" s="12"/>
      <c r="D53" s="12"/>
    </row>
    <row r="54" spans="2:4" x14ac:dyDescent="0.3">
      <c r="B54" s="80"/>
      <c r="C54" s="12"/>
      <c r="D54" s="12"/>
    </row>
    <row r="55" spans="2:4" x14ac:dyDescent="0.3">
      <c r="B55" s="80"/>
      <c r="C55" s="12"/>
      <c r="D55" s="12"/>
    </row>
    <row r="56" spans="2:4" x14ac:dyDescent="0.3">
      <c r="B56" s="80"/>
      <c r="C56" s="12"/>
      <c r="D56" s="12"/>
    </row>
    <row r="57" spans="2:4" x14ac:dyDescent="0.3">
      <c r="B57" s="80"/>
      <c r="C57" s="12"/>
      <c r="D57" s="12"/>
    </row>
    <row r="58" spans="2:4" x14ac:dyDescent="0.3">
      <c r="B58" s="80"/>
      <c r="C58" s="12"/>
      <c r="D58" s="12"/>
    </row>
    <row r="59" spans="2:4" x14ac:dyDescent="0.3">
      <c r="B59" s="80"/>
      <c r="C59" s="12"/>
      <c r="D59" s="12"/>
    </row>
    <row r="60" spans="2:4" x14ac:dyDescent="0.3">
      <c r="B60" s="80"/>
      <c r="C60" s="12"/>
      <c r="D60" s="12"/>
    </row>
    <row r="61" spans="2:4" x14ac:dyDescent="0.3">
      <c r="B61" s="80"/>
      <c r="C61" s="12"/>
      <c r="D61" s="12"/>
    </row>
    <row r="62" spans="2:4" x14ac:dyDescent="0.3">
      <c r="B62" s="80"/>
      <c r="C62" s="12"/>
      <c r="D62" s="12"/>
    </row>
    <row r="63" spans="2:4" x14ac:dyDescent="0.3">
      <c r="B63" s="80"/>
      <c r="C63" s="12"/>
      <c r="D63" s="12"/>
    </row>
    <row r="64" spans="2:4" x14ac:dyDescent="0.3">
      <c r="B64" s="80"/>
      <c r="C64" s="12"/>
      <c r="D64" s="12"/>
    </row>
    <row r="65" spans="2:4" x14ac:dyDescent="0.3">
      <c r="B65" s="80"/>
      <c r="C65" s="12"/>
      <c r="D65" s="12"/>
    </row>
    <row r="66" spans="2:4" x14ac:dyDescent="0.3">
      <c r="B66" s="80"/>
      <c r="C66" s="12"/>
      <c r="D66" s="12"/>
    </row>
    <row r="67" spans="2:4" x14ac:dyDescent="0.3">
      <c r="B67" s="80"/>
      <c r="C67" s="12"/>
      <c r="D67" s="12"/>
    </row>
    <row r="68" spans="2:4" x14ac:dyDescent="0.3">
      <c r="B68" s="80"/>
      <c r="C68" s="12"/>
      <c r="D68" s="12"/>
    </row>
    <row r="69" spans="2:4" x14ac:dyDescent="0.3">
      <c r="B69" s="80"/>
      <c r="C69" s="12"/>
      <c r="D69" s="12"/>
    </row>
    <row r="70" spans="2:4" x14ac:dyDescent="0.3">
      <c r="B70" s="80"/>
      <c r="C70" s="12"/>
      <c r="D70" s="12"/>
    </row>
    <row r="71" spans="2:4" x14ac:dyDescent="0.3">
      <c r="B71" s="80"/>
      <c r="C71" s="12"/>
      <c r="D71" s="12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71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/>
    </sheetView>
  </sheetViews>
  <sheetFormatPr defaultColWidth="9" defaultRowHeight="15.6" x14ac:dyDescent="0.3"/>
  <cols>
    <col min="1" max="1" width="27.69921875" style="12" customWidth="1"/>
    <col min="2" max="2" width="54.59765625" style="130" customWidth="1"/>
    <col min="3" max="4" width="8.5" style="13" bestFit="1" customWidth="1"/>
    <col min="5" max="110" width="7.09765625" style="12" customWidth="1"/>
    <col min="111" max="16384" width="9" style="12"/>
  </cols>
  <sheetData>
    <row r="1" spans="1:4" x14ac:dyDescent="0.3">
      <c r="A1" s="130" t="s">
        <v>182</v>
      </c>
    </row>
    <row r="2" spans="1:4" x14ac:dyDescent="0.3">
      <c r="A2" s="130" t="s">
        <v>183</v>
      </c>
    </row>
    <row r="3" spans="1:4" s="10" customFormat="1" ht="15.75" customHeight="1" x14ac:dyDescent="0.3">
      <c r="A3" s="141" t="s">
        <v>186</v>
      </c>
      <c r="B3" s="62"/>
      <c r="C3" s="12"/>
      <c r="D3" s="12"/>
    </row>
    <row r="4" spans="1:4" s="10" customFormat="1" ht="15.75" customHeight="1" x14ac:dyDescent="0.3">
      <c r="A4" s="149" t="s">
        <v>187</v>
      </c>
      <c r="B4" s="62"/>
      <c r="C4" s="12"/>
      <c r="D4" s="12"/>
    </row>
    <row r="5" spans="1:4" s="10" customFormat="1" ht="15.75" customHeight="1" x14ac:dyDescent="0.3">
      <c r="A5" s="11"/>
      <c r="B5" s="64"/>
      <c r="C5" s="12"/>
      <c r="D5" s="12"/>
    </row>
    <row r="6" spans="1:4" x14ac:dyDescent="0.3">
      <c r="A6" s="150" t="str">
        <f>'Admin Info'!B6</f>
        <v>Redding Electric Utility</v>
      </c>
      <c r="B6" s="65"/>
      <c r="C6" s="12"/>
      <c r="D6" s="12"/>
    </row>
    <row r="7" spans="1:4" x14ac:dyDescent="0.3">
      <c r="B7" s="165" t="s">
        <v>70</v>
      </c>
      <c r="C7" s="12"/>
      <c r="D7" s="12"/>
    </row>
    <row r="8" spans="1:4" ht="16.2" x14ac:dyDescent="0.3">
      <c r="A8" s="28"/>
      <c r="B8" s="65"/>
      <c r="C8" s="12"/>
      <c r="D8" s="12"/>
    </row>
    <row r="9" spans="1:4" x14ac:dyDescent="0.3">
      <c r="A9" s="67" t="s">
        <v>113</v>
      </c>
      <c r="B9" s="63"/>
      <c r="C9" s="12"/>
      <c r="D9" s="12"/>
    </row>
    <row r="10" spans="1:4" x14ac:dyDescent="0.3">
      <c r="A10" s="19" t="s">
        <v>54</v>
      </c>
      <c r="B10" s="63" t="s">
        <v>244</v>
      </c>
      <c r="C10" s="12"/>
      <c r="D10" s="12"/>
    </row>
    <row r="11" spans="1:4" x14ac:dyDescent="0.3">
      <c r="A11" s="19" t="s">
        <v>6</v>
      </c>
      <c r="B11" s="68">
        <v>38749</v>
      </c>
      <c r="C11" s="12"/>
      <c r="D11" s="12"/>
    </row>
    <row r="12" spans="1:4" x14ac:dyDescent="0.3">
      <c r="A12" s="19" t="s">
        <v>7</v>
      </c>
      <c r="B12" s="68">
        <v>46204</v>
      </c>
      <c r="C12" s="12"/>
      <c r="D12" s="12"/>
    </row>
    <row r="13" spans="1:4" ht="31.2" x14ac:dyDescent="0.3">
      <c r="A13" s="166" t="s">
        <v>190</v>
      </c>
      <c r="B13" s="63" t="s">
        <v>245</v>
      </c>
      <c r="C13" s="12"/>
      <c r="D13" s="12"/>
    </row>
    <row r="14" spans="1:4" x14ac:dyDescent="0.3">
      <c r="A14" s="20" t="s">
        <v>15</v>
      </c>
      <c r="B14" s="63" t="s">
        <v>212</v>
      </c>
      <c r="C14" s="12"/>
      <c r="D14" s="12"/>
    </row>
    <row r="15" spans="1:4" x14ac:dyDescent="0.3">
      <c r="A15" s="19" t="s">
        <v>13</v>
      </c>
      <c r="B15" s="63" t="s">
        <v>246</v>
      </c>
      <c r="C15" s="12"/>
      <c r="D15" s="12"/>
    </row>
    <row r="16" spans="1:4" x14ac:dyDescent="0.3">
      <c r="A16" s="103" t="s">
        <v>123</v>
      </c>
      <c r="B16" s="63" t="s">
        <v>247</v>
      </c>
      <c r="C16" s="12"/>
      <c r="D16" s="12"/>
    </row>
    <row r="17" spans="1:4" x14ac:dyDescent="0.3">
      <c r="A17" s="21"/>
      <c r="B17" s="63" t="s">
        <v>248</v>
      </c>
      <c r="C17" s="12"/>
      <c r="D17" s="12"/>
    </row>
    <row r="18" spans="1:4" x14ac:dyDescent="0.3">
      <c r="A18" s="103" t="s">
        <v>122</v>
      </c>
      <c r="B18" s="63" t="s">
        <v>249</v>
      </c>
      <c r="C18" s="12"/>
      <c r="D18" s="12"/>
    </row>
    <row r="19" spans="1:4" ht="15.75" customHeight="1" x14ac:dyDescent="0.3">
      <c r="A19" s="24"/>
      <c r="B19" s="63" t="s">
        <v>250</v>
      </c>
      <c r="C19" s="12"/>
      <c r="D19" s="12"/>
    </row>
    <row r="20" spans="1:4" x14ac:dyDescent="0.3">
      <c r="A20" s="67" t="s">
        <v>124</v>
      </c>
      <c r="B20" s="63" t="s">
        <v>251</v>
      </c>
      <c r="C20" s="12"/>
      <c r="D20" s="12"/>
    </row>
    <row r="21" spans="1:4" x14ac:dyDescent="0.3">
      <c r="A21" s="20" t="s">
        <v>46</v>
      </c>
      <c r="B21" s="63" t="s">
        <v>252</v>
      </c>
      <c r="C21" s="12"/>
      <c r="D21" s="12"/>
    </row>
    <row r="22" spans="1:4" x14ac:dyDescent="0.3">
      <c r="A22" s="20" t="s">
        <v>8</v>
      </c>
      <c r="B22" s="63" t="s">
        <v>206</v>
      </c>
      <c r="C22" s="12"/>
      <c r="D22" s="12"/>
    </row>
    <row r="23" spans="1:4" x14ac:dyDescent="0.3">
      <c r="A23" s="67" t="s">
        <v>125</v>
      </c>
      <c r="B23" s="63" t="s">
        <v>253</v>
      </c>
      <c r="C23" s="12"/>
      <c r="D23" s="12"/>
    </row>
    <row r="24" spans="1:4" x14ac:dyDescent="0.3">
      <c r="A24" s="67" t="s">
        <v>192</v>
      </c>
      <c r="B24" s="63" t="s">
        <v>254</v>
      </c>
      <c r="C24" s="12"/>
      <c r="D24" s="12"/>
    </row>
    <row r="25" spans="1:4" x14ac:dyDescent="0.3">
      <c r="A25" s="67" t="s">
        <v>126</v>
      </c>
      <c r="B25" s="63" t="s">
        <v>255</v>
      </c>
      <c r="C25" s="12"/>
      <c r="D25" s="12"/>
    </row>
    <row r="26" spans="1:4" x14ac:dyDescent="0.3">
      <c r="A26" s="20" t="s">
        <v>12</v>
      </c>
      <c r="B26" s="63" t="s">
        <v>211</v>
      </c>
      <c r="C26" s="12"/>
      <c r="D26" s="12"/>
    </row>
    <row r="27" spans="1:4" x14ac:dyDescent="0.3">
      <c r="A27" s="20" t="s">
        <v>9</v>
      </c>
      <c r="B27" s="63" t="s">
        <v>256</v>
      </c>
      <c r="C27" s="12"/>
      <c r="D27" s="12"/>
    </row>
    <row r="28" spans="1:4" x14ac:dyDescent="0.3">
      <c r="A28" s="103" t="s">
        <v>121</v>
      </c>
      <c r="B28" s="63" t="s">
        <v>206</v>
      </c>
      <c r="C28" s="12"/>
      <c r="D28" s="12"/>
    </row>
    <row r="29" spans="1:4" x14ac:dyDescent="0.3">
      <c r="A29" s="20" t="s">
        <v>65</v>
      </c>
      <c r="B29" s="63" t="s">
        <v>257</v>
      </c>
      <c r="C29" s="12"/>
      <c r="D29" s="12"/>
    </row>
    <row r="30" spans="1:4" x14ac:dyDescent="0.3">
      <c r="A30" s="22" t="s">
        <v>14</v>
      </c>
      <c r="B30" s="63" t="s">
        <v>211</v>
      </c>
      <c r="C30" s="12"/>
      <c r="D30" s="12"/>
    </row>
    <row r="31" spans="1:4" ht="31.2" x14ac:dyDescent="0.3">
      <c r="A31" s="23" t="s">
        <v>10</v>
      </c>
      <c r="B31" s="63" t="s">
        <v>258</v>
      </c>
      <c r="C31" s="12"/>
      <c r="D31" s="12"/>
    </row>
    <row r="32" spans="1:4" x14ac:dyDescent="0.3">
      <c r="A32" s="20" t="s">
        <v>11</v>
      </c>
      <c r="B32" s="63" t="s">
        <v>259</v>
      </c>
      <c r="C32" s="12"/>
      <c r="D32" s="12"/>
    </row>
    <row r="33" spans="1:4" x14ac:dyDescent="0.3">
      <c r="A33" s="20" t="s">
        <v>16</v>
      </c>
      <c r="B33" s="63" t="s">
        <v>1</v>
      </c>
      <c r="C33" s="12"/>
      <c r="D33" s="12"/>
    </row>
    <row r="34" spans="1:4" x14ac:dyDescent="0.3">
      <c r="B34" s="63" t="s">
        <v>2</v>
      </c>
      <c r="C34" s="12"/>
      <c r="D34" s="12"/>
    </row>
    <row r="35" spans="1:4" x14ac:dyDescent="0.3">
      <c r="C35" s="12"/>
      <c r="D35" s="12"/>
    </row>
    <row r="36" spans="1:4" x14ac:dyDescent="0.3">
      <c r="C36" s="12"/>
      <c r="D36" s="12"/>
    </row>
    <row r="37" spans="1:4" x14ac:dyDescent="0.3">
      <c r="C37" s="12"/>
      <c r="D37" s="12"/>
    </row>
    <row r="40" spans="1:4" x14ac:dyDescent="0.3">
      <c r="C40" s="12"/>
      <c r="D40" s="12"/>
    </row>
    <row r="41" spans="1:4" x14ac:dyDescent="0.3">
      <c r="C41" s="12"/>
      <c r="D41" s="12"/>
    </row>
    <row r="42" spans="1:4" x14ac:dyDescent="0.3">
      <c r="C42" s="12"/>
      <c r="D42" s="12"/>
    </row>
    <row r="43" spans="1:4" x14ac:dyDescent="0.3">
      <c r="C43" s="12"/>
      <c r="D43" s="12"/>
    </row>
    <row r="44" spans="1:4" x14ac:dyDescent="0.3">
      <c r="C44" s="12"/>
      <c r="D44" s="12"/>
    </row>
    <row r="45" spans="1:4" x14ac:dyDescent="0.3">
      <c r="C45" s="12"/>
      <c r="D45" s="12"/>
    </row>
    <row r="46" spans="1:4" x14ac:dyDescent="0.3">
      <c r="C46" s="12"/>
      <c r="D46" s="12"/>
    </row>
    <row r="47" spans="1:4" x14ac:dyDescent="0.3">
      <c r="B47" s="80"/>
      <c r="C47" s="12"/>
      <c r="D47" s="12"/>
    </row>
    <row r="48" spans="1:4" x14ac:dyDescent="0.3">
      <c r="B48" s="80"/>
      <c r="C48" s="12"/>
      <c r="D48" s="12"/>
    </row>
    <row r="49" spans="2:4" x14ac:dyDescent="0.3">
      <c r="B49" s="80"/>
      <c r="C49" s="12"/>
      <c r="D49" s="12"/>
    </row>
    <row r="50" spans="2:4" x14ac:dyDescent="0.3">
      <c r="B50" s="80"/>
      <c r="C50" s="12"/>
      <c r="D50" s="12"/>
    </row>
    <row r="51" spans="2:4" x14ac:dyDescent="0.3">
      <c r="B51" s="80"/>
      <c r="C51" s="12"/>
      <c r="D51" s="12"/>
    </row>
    <row r="52" spans="2:4" x14ac:dyDescent="0.3">
      <c r="B52" s="80"/>
      <c r="C52" s="12"/>
      <c r="D52" s="12"/>
    </row>
    <row r="53" spans="2:4" x14ac:dyDescent="0.3">
      <c r="B53" s="80"/>
      <c r="C53" s="12"/>
      <c r="D53" s="12"/>
    </row>
    <row r="54" spans="2:4" x14ac:dyDescent="0.3">
      <c r="B54" s="80"/>
      <c r="C54" s="12"/>
      <c r="D54" s="12"/>
    </row>
    <row r="55" spans="2:4" x14ac:dyDescent="0.3">
      <c r="B55" s="80"/>
      <c r="C55" s="12"/>
      <c r="D55" s="12"/>
    </row>
    <row r="56" spans="2:4" x14ac:dyDescent="0.3">
      <c r="B56" s="80"/>
      <c r="C56" s="12"/>
      <c r="D56" s="12"/>
    </row>
    <row r="57" spans="2:4" x14ac:dyDescent="0.3">
      <c r="B57" s="80"/>
      <c r="C57" s="12"/>
      <c r="D57" s="12"/>
    </row>
    <row r="58" spans="2:4" x14ac:dyDescent="0.3">
      <c r="B58" s="80"/>
      <c r="C58" s="12"/>
      <c r="D58" s="12"/>
    </row>
    <row r="59" spans="2:4" x14ac:dyDescent="0.3">
      <c r="B59" s="80"/>
      <c r="C59" s="12"/>
      <c r="D59" s="12"/>
    </row>
    <row r="60" spans="2:4" x14ac:dyDescent="0.3">
      <c r="B60" s="80"/>
      <c r="C60" s="12"/>
      <c r="D60" s="12"/>
    </row>
    <row r="61" spans="2:4" x14ac:dyDescent="0.3">
      <c r="B61" s="80"/>
      <c r="C61" s="12"/>
      <c r="D61" s="12"/>
    </row>
    <row r="62" spans="2:4" x14ac:dyDescent="0.3">
      <c r="B62" s="80"/>
      <c r="C62" s="12"/>
      <c r="D62" s="12"/>
    </row>
    <row r="63" spans="2:4" x14ac:dyDescent="0.3">
      <c r="B63" s="80"/>
      <c r="C63" s="12"/>
      <c r="D63" s="12"/>
    </row>
    <row r="64" spans="2:4" x14ac:dyDescent="0.3">
      <c r="B64" s="80"/>
      <c r="C64" s="12"/>
      <c r="D64" s="12"/>
    </row>
    <row r="65" spans="2:4" x14ac:dyDescent="0.3">
      <c r="B65" s="80"/>
      <c r="C65" s="12"/>
      <c r="D65" s="12"/>
    </row>
    <row r="66" spans="2:4" x14ac:dyDescent="0.3">
      <c r="B66" s="80"/>
      <c r="C66" s="12"/>
      <c r="D66" s="12"/>
    </row>
    <row r="67" spans="2:4" x14ac:dyDescent="0.3">
      <c r="B67" s="80"/>
      <c r="C67" s="12"/>
      <c r="D67" s="12"/>
    </row>
    <row r="68" spans="2:4" x14ac:dyDescent="0.3">
      <c r="B68" s="80"/>
      <c r="C68" s="12"/>
      <c r="D68" s="12"/>
    </row>
    <row r="69" spans="2:4" x14ac:dyDescent="0.3">
      <c r="B69" s="80"/>
      <c r="C69" s="12"/>
      <c r="D69" s="12"/>
    </row>
    <row r="70" spans="2:4" x14ac:dyDescent="0.3">
      <c r="B70" s="80"/>
      <c r="C70" s="12"/>
      <c r="D70" s="12"/>
    </row>
    <row r="71" spans="2:4" x14ac:dyDescent="0.3">
      <c r="B71" s="80"/>
      <c r="C71" s="12"/>
      <c r="D71" s="12"/>
    </row>
  </sheetData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Z71"/>
  <sheetViews>
    <sheetView showGridLines="0" zoomScale="90" zoomScaleNormal="90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ColWidth="9" defaultRowHeight="15.6" x14ac:dyDescent="0.3"/>
  <cols>
    <col min="1" max="1" width="17.69921875" style="104" customWidth="1"/>
    <col min="2" max="2" width="20.59765625" style="88" customWidth="1"/>
    <col min="3" max="3" width="9.19921875" style="107" bestFit="1" customWidth="1"/>
    <col min="4" max="4" width="11.59765625" style="107" customWidth="1"/>
    <col min="5" max="5" width="18.09765625" style="104" bestFit="1" customWidth="1"/>
    <col min="6" max="6" width="12.59765625" style="104" customWidth="1"/>
    <col min="7" max="7" width="9.19921875" style="104" bestFit="1" customWidth="1"/>
    <col min="8" max="8" width="17.19921875" style="104" customWidth="1"/>
    <col min="9" max="9" width="19.09765625" style="104" customWidth="1"/>
    <col min="10" max="10" width="18.09765625" style="104" customWidth="1"/>
    <col min="11" max="11" width="23.19921875" style="104" customWidth="1"/>
    <col min="12" max="12" width="17.59765625" style="104" customWidth="1"/>
    <col min="13" max="13" width="10.59765625" style="104" customWidth="1"/>
    <col min="14" max="14" width="7.09765625" style="104" customWidth="1"/>
    <col min="15" max="15" width="13.5" style="104" customWidth="1"/>
    <col min="16" max="16" width="13.3984375" style="104" bestFit="1" customWidth="1"/>
    <col min="17" max="17" width="12.3984375" style="104" customWidth="1"/>
    <col min="18" max="18" width="15.09765625" style="104" customWidth="1"/>
    <col min="19" max="19" width="7.09765625" style="104" customWidth="1"/>
    <col min="20" max="20" width="10.8984375" style="104" customWidth="1"/>
    <col min="21" max="21" width="15.09765625" style="104" customWidth="1"/>
    <col min="22" max="22" width="15.8984375" style="104" customWidth="1"/>
    <col min="23" max="23" width="14.5" style="104" customWidth="1"/>
    <col min="24" max="24" width="13.69921875" style="104" customWidth="1"/>
    <col min="25" max="25" width="16.59765625" style="104" customWidth="1"/>
    <col min="26" max="26" width="16.69921875" style="104" customWidth="1"/>
    <col min="27" max="110" width="7.09765625" style="104" customWidth="1"/>
    <col min="111" max="16384" width="9" style="104"/>
  </cols>
  <sheetData>
    <row r="1" spans="1:26" s="153" customFormat="1" x14ac:dyDescent="0.3">
      <c r="A1" s="151" t="s">
        <v>182</v>
      </c>
      <c r="B1" s="84"/>
      <c r="C1" s="152"/>
      <c r="D1" s="152"/>
    </row>
    <row r="2" spans="1:26" s="153" customFormat="1" x14ac:dyDescent="0.3">
      <c r="A2" s="151" t="s">
        <v>183</v>
      </c>
      <c r="B2" s="84"/>
      <c r="C2" s="152"/>
      <c r="D2" s="152"/>
    </row>
    <row r="3" spans="1:26" s="154" customFormat="1" ht="15.75" customHeight="1" x14ac:dyDescent="0.3">
      <c r="A3" s="141" t="s">
        <v>186</v>
      </c>
      <c r="C3" s="152"/>
      <c r="D3" s="155"/>
      <c r="E3" s="156"/>
      <c r="F3" s="156"/>
      <c r="G3" s="155"/>
    </row>
    <row r="4" spans="1:26" s="154" customFormat="1" ht="15.75" customHeight="1" x14ac:dyDescent="0.3">
      <c r="A4" s="157" t="s">
        <v>189</v>
      </c>
      <c r="C4" s="152"/>
      <c r="D4" s="152"/>
    </row>
    <row r="5" spans="1:26" s="154" customFormat="1" ht="15.75" customHeight="1" x14ac:dyDescent="0.3">
      <c r="A5" s="157"/>
      <c r="C5" s="152"/>
      <c r="D5" s="152"/>
    </row>
    <row r="6" spans="1:26" s="154" customFormat="1" ht="15.75" customHeight="1" x14ac:dyDescent="0.3">
      <c r="A6" s="158" t="str">
        <f>'Admin Info'!B6</f>
        <v>Redding Electric Utility</v>
      </c>
      <c r="C6" s="152"/>
      <c r="D6" s="152"/>
      <c r="H6" s="165" t="s">
        <v>70</v>
      </c>
      <c r="I6" s="159"/>
      <c r="J6" s="159"/>
      <c r="K6" s="102"/>
    </row>
    <row r="7" spans="1:26" s="163" customFormat="1" ht="16.2" x14ac:dyDescent="0.3">
      <c r="A7" s="160"/>
      <c r="B7" s="161"/>
      <c r="C7" s="162"/>
      <c r="D7" s="162"/>
    </row>
    <row r="8" spans="1:26" s="108" customFormat="1" ht="46.8" x14ac:dyDescent="0.3">
      <c r="A8" s="131" t="s">
        <v>113</v>
      </c>
      <c r="B8" s="132" t="s">
        <v>54</v>
      </c>
      <c r="C8" s="111" t="s">
        <v>6</v>
      </c>
      <c r="D8" s="133" t="s">
        <v>7</v>
      </c>
      <c r="E8" s="109" t="s">
        <v>190</v>
      </c>
      <c r="F8" s="110" t="s">
        <v>15</v>
      </c>
      <c r="G8" s="110" t="s">
        <v>13</v>
      </c>
      <c r="H8" s="109" t="s">
        <v>167</v>
      </c>
      <c r="I8" s="109" t="s">
        <v>168</v>
      </c>
      <c r="J8" s="109" t="s">
        <v>169</v>
      </c>
      <c r="K8" s="109" t="s">
        <v>170</v>
      </c>
      <c r="L8" s="109" t="s">
        <v>124</v>
      </c>
      <c r="M8" s="110" t="s">
        <v>46</v>
      </c>
      <c r="N8" s="110" t="s">
        <v>8</v>
      </c>
      <c r="O8" s="109" t="s">
        <v>125</v>
      </c>
      <c r="P8" s="109" t="s">
        <v>191</v>
      </c>
      <c r="Q8" s="109" t="s">
        <v>126</v>
      </c>
      <c r="R8" s="110" t="s">
        <v>12</v>
      </c>
      <c r="S8" s="110" t="s">
        <v>9</v>
      </c>
      <c r="T8" s="109" t="s">
        <v>121</v>
      </c>
      <c r="U8" s="110" t="s">
        <v>65</v>
      </c>
      <c r="V8" s="112" t="s">
        <v>14</v>
      </c>
      <c r="W8" s="112" t="s">
        <v>10</v>
      </c>
      <c r="X8" s="110" t="s">
        <v>11</v>
      </c>
      <c r="Y8" s="109" t="s">
        <v>171</v>
      </c>
      <c r="Z8" s="109" t="s">
        <v>172</v>
      </c>
    </row>
    <row r="9" spans="1:26" x14ac:dyDescent="0.3">
      <c r="A9" s="19"/>
      <c r="B9" s="63"/>
    </row>
    <row r="10" spans="1:26" x14ac:dyDescent="0.3">
      <c r="A10" s="19"/>
      <c r="B10" s="63"/>
    </row>
    <row r="11" spans="1:26" x14ac:dyDescent="0.3">
      <c r="B11" s="68"/>
    </row>
    <row r="12" spans="1:26" x14ac:dyDescent="0.3">
      <c r="B12" s="68"/>
    </row>
    <row r="13" spans="1:26" x14ac:dyDescent="0.3">
      <c r="B13" s="63"/>
    </row>
    <row r="14" spans="1:26" x14ac:dyDescent="0.3">
      <c r="B14" s="63"/>
    </row>
    <row r="15" spans="1:26" x14ac:dyDescent="0.3">
      <c r="B15" s="63"/>
    </row>
    <row r="16" spans="1:26" x14ac:dyDescent="0.3">
      <c r="B16" s="63"/>
    </row>
    <row r="17" spans="1:2" x14ac:dyDescent="0.3">
      <c r="A17" s="20"/>
      <c r="B17" s="63"/>
    </row>
    <row r="18" spans="1:2" x14ac:dyDescent="0.3">
      <c r="B18" s="63"/>
    </row>
    <row r="19" spans="1:2" ht="15.75" customHeight="1" x14ac:dyDescent="0.3">
      <c r="A19" s="105"/>
      <c r="B19" s="63"/>
    </row>
    <row r="20" spans="1:2" x14ac:dyDescent="0.3">
      <c r="B20" s="63"/>
    </row>
    <row r="21" spans="1:2" x14ac:dyDescent="0.3">
      <c r="B21" s="63"/>
    </row>
    <row r="22" spans="1:2" x14ac:dyDescent="0.3">
      <c r="B22" s="63"/>
    </row>
    <row r="23" spans="1:2" x14ac:dyDescent="0.3">
      <c r="B23" s="63"/>
    </row>
    <row r="24" spans="1:2" x14ac:dyDescent="0.3">
      <c r="B24" s="63"/>
    </row>
    <row r="25" spans="1:2" x14ac:dyDescent="0.3">
      <c r="B25" s="63"/>
    </row>
    <row r="26" spans="1:2" x14ac:dyDescent="0.3">
      <c r="B26" s="63"/>
    </row>
    <row r="27" spans="1:2" x14ac:dyDescent="0.3">
      <c r="B27" s="63"/>
    </row>
    <row r="28" spans="1:2" x14ac:dyDescent="0.3">
      <c r="B28" s="63"/>
    </row>
    <row r="29" spans="1:2" x14ac:dyDescent="0.3">
      <c r="B29" s="63"/>
    </row>
    <row r="30" spans="1:2" x14ac:dyDescent="0.3">
      <c r="B30" s="63"/>
    </row>
    <row r="31" spans="1:2" x14ac:dyDescent="0.3">
      <c r="B31" s="63"/>
    </row>
    <row r="32" spans="1:2" x14ac:dyDescent="0.3">
      <c r="B32" s="63"/>
    </row>
    <row r="33" spans="2:2" x14ac:dyDescent="0.3">
      <c r="B33" s="63"/>
    </row>
    <row r="34" spans="2:2" x14ac:dyDescent="0.3">
      <c r="B34" s="63"/>
    </row>
    <row r="47" spans="2:2" x14ac:dyDescent="0.3">
      <c r="B47" s="106"/>
    </row>
    <row r="48" spans="2:2" x14ac:dyDescent="0.3">
      <c r="B48" s="106"/>
    </row>
    <row r="49" spans="2:2" x14ac:dyDescent="0.3">
      <c r="B49" s="106"/>
    </row>
    <row r="50" spans="2:2" x14ac:dyDescent="0.3">
      <c r="B50" s="106"/>
    </row>
    <row r="51" spans="2:2" x14ac:dyDescent="0.3">
      <c r="B51" s="106"/>
    </row>
    <row r="52" spans="2:2" x14ac:dyDescent="0.3">
      <c r="B52" s="106"/>
    </row>
    <row r="53" spans="2:2" x14ac:dyDescent="0.3">
      <c r="B53" s="106"/>
    </row>
    <row r="54" spans="2:2" x14ac:dyDescent="0.3">
      <c r="B54" s="106"/>
    </row>
    <row r="55" spans="2:2" x14ac:dyDescent="0.3">
      <c r="B55" s="106"/>
    </row>
    <row r="56" spans="2:2" x14ac:dyDescent="0.3">
      <c r="B56" s="106"/>
    </row>
    <row r="57" spans="2:2" x14ac:dyDescent="0.3">
      <c r="B57" s="106"/>
    </row>
    <row r="58" spans="2:2" x14ac:dyDescent="0.3">
      <c r="B58" s="106"/>
    </row>
    <row r="59" spans="2:2" x14ac:dyDescent="0.3">
      <c r="B59" s="106"/>
    </row>
    <row r="60" spans="2:2" x14ac:dyDescent="0.3">
      <c r="B60" s="106"/>
    </row>
    <row r="61" spans="2:2" x14ac:dyDescent="0.3">
      <c r="B61" s="106"/>
    </row>
    <row r="62" spans="2:2" x14ac:dyDescent="0.3">
      <c r="B62" s="106"/>
    </row>
    <row r="63" spans="2:2" x14ac:dyDescent="0.3">
      <c r="B63" s="106"/>
    </row>
    <row r="64" spans="2:2" x14ac:dyDescent="0.3">
      <c r="B64" s="106"/>
    </row>
    <row r="65" spans="2:2" x14ac:dyDescent="0.3">
      <c r="B65" s="106"/>
    </row>
    <row r="66" spans="2:2" x14ac:dyDescent="0.3">
      <c r="B66" s="106"/>
    </row>
    <row r="67" spans="2:2" x14ac:dyDescent="0.3">
      <c r="B67" s="106"/>
    </row>
    <row r="68" spans="2:2" x14ac:dyDescent="0.3">
      <c r="B68" s="106"/>
    </row>
    <row r="69" spans="2:2" x14ac:dyDescent="0.3">
      <c r="B69" s="106"/>
    </row>
    <row r="70" spans="2:2" x14ac:dyDescent="0.3">
      <c r="B70" s="106"/>
    </row>
    <row r="71" spans="2:2" x14ac:dyDescent="0.3">
      <c r="B71" s="106"/>
    </row>
  </sheetData>
  <printOptions horizontalCentered="1"/>
  <pageMargins left="0.75" right="0.75" top="1" bottom="1" header="0.5" footer="0.5"/>
  <pageSetup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Redding Electric Utility</Received_x0020_From>
    <Docket_x0020_Number xmlns="8eef3743-c7b3-4cbe-8837-b6e805be353c">15-IEPR-02</Docket_x0020_Number>
    <TaxCatchAll xmlns="8eef3743-c7b3-4cbe-8837-b6e805be353c">
      <Value>18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Agency</TermName>
          <TermId xmlns="http://schemas.microsoft.com/office/infopath/2007/PartnerControls">5e9efa52-72c2-4b4c-ad77-d864509888ed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Z5JXHV6S7NA6-3-71982</_dlc_DocId>
    <_dlc_DocIdUrl xmlns="8eef3743-c7b3-4cbe-8837-b6e805be353c">
      <Url>http://efilingspinternal/_layouts/DocIdRedir.aspx?ID=Z5JXHV6S7NA6-3-71982</Url>
      <Description>Z5JXHV6S7NA6-3-71982</Description>
    </_dlc_DocIdUrl>
  </documentManagement>
</p:properties>
</file>

<file path=customXml/itemProps1.xml><?xml version="1.0" encoding="utf-8"?>
<ds:datastoreItem xmlns:ds="http://schemas.openxmlformats.org/officeDocument/2006/customXml" ds:itemID="{C77941F3-8E3B-41A8-AD50-DA3FCB35A6F7}"/>
</file>

<file path=customXml/itemProps2.xml><?xml version="1.0" encoding="utf-8"?>
<ds:datastoreItem xmlns:ds="http://schemas.openxmlformats.org/officeDocument/2006/customXml" ds:itemID="{7CB9A6AD-9BFE-4FFA-8C50-86EF9A918C73}"/>
</file>

<file path=customXml/itemProps3.xml><?xml version="1.0" encoding="utf-8"?>
<ds:datastoreItem xmlns:ds="http://schemas.openxmlformats.org/officeDocument/2006/customXml" ds:itemID="{B14C5A01-A6F2-4E5F-B519-09DFE9C78925}"/>
</file>

<file path=customXml/itemProps4.xml><?xml version="1.0" encoding="utf-8"?>
<ds:datastoreItem xmlns:ds="http://schemas.openxmlformats.org/officeDocument/2006/customXml" ds:itemID="{5CC46F0A-D228-46DD-BAB0-21CF8307FB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Admin Info</vt:lpstr>
      <vt:lpstr>S-1 CRATs</vt:lpstr>
      <vt:lpstr>S-2 Energy Balance</vt:lpstr>
      <vt:lpstr>S-5 Bilateral Contract A</vt:lpstr>
      <vt:lpstr>S-5 Bilateral Contract B</vt:lpstr>
      <vt:lpstr>S-5 Bilateral Contract C</vt:lpstr>
      <vt:lpstr>S-5 Table</vt:lpstr>
      <vt:lpstr>Sheet1</vt:lpstr>
      <vt:lpstr>'S-1 CRATs'!Print_Titles</vt:lpstr>
      <vt:lpstr>'S-2 Energy Balance'!Print_Titles</vt:lpstr>
      <vt:lpstr>'S-5 Bilateral Contract A'!Print_Titles</vt:lpstr>
      <vt:lpstr>'S-5 Bilateral Contract B'!Print_Titles</vt:lpstr>
      <vt:lpstr>'S-5 Bilateral Contract C'!Print_Titles</vt:lpstr>
      <vt:lpstr>'S-5 Table'!Print_Titles</vt:lpstr>
    </vt:vector>
  </TitlesOfParts>
  <Company>CA Energy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Redding Electric Utility's Electricity Resource Planning Forms</dc:title>
  <dc:creator>CEC</dc:creator>
  <cp:lastModifiedBy>Handy, Steven</cp:lastModifiedBy>
  <cp:lastPrinted>2013-12-14T00:01:16Z</cp:lastPrinted>
  <dcterms:created xsi:type="dcterms:W3CDTF">2004-11-07T17:37:25Z</dcterms:created>
  <dcterms:modified xsi:type="dcterms:W3CDTF">2015-04-22T17:18:10Z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999e2bb0-7e4e-4f0c-9e99-942dae14ef02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http://efilingspinternal/PendingDocuments/15-IEPR-02/20150422T140656_Redding_Electric_Utility's_Electricity_Resource_Planning_Forms.xlsx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18;#Public Agency|5e9efa52-72c2-4b4c-ad77-d864509888ed</vt:lpwstr>
  </property>
  <property fmtid="{D5CDD505-2E9C-101B-9397-08002B2CF9AE}" pid="9" name="Order">
    <vt:r8>378600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