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110" windowHeight="10620" tabRatio="713"/>
  </bookViews>
  <sheets>
    <sheet name="Admin Info" sheetId="10" r:id="rId1"/>
    <sheet name="S-1 CRATs" sheetId="1" r:id="rId2"/>
    <sheet name="S-2 Energy Balance" sheetId="3" r:id="rId3"/>
    <sheet name="S-5 Table" sheetId="12" r:id="rId4"/>
    <sheet name="S-5 Western" sheetId="24" r:id="rId5"/>
    <sheet name="S-5 SVP" sheetId="11" r:id="rId6"/>
    <sheet name="S-5 Blackwell" sheetId="21" r:id="rId7"/>
    <sheet name="S-5 Losthills" sheetId="22" r:id="rId8"/>
    <sheet name="S-5 MacQuarie" sheetId="14" r:id="rId9"/>
    <sheet name="S-5 Shell CY17" sheetId="15" r:id="rId10"/>
    <sheet name="S-5 Shell CY18" sheetId="16" r:id="rId11"/>
    <sheet name="S-5 J Aron" sheetId="18" r:id="rId12"/>
    <sheet name="S-5 ConocoPhillips" sheetId="20" r:id="rId13"/>
    <sheet name="S-5 Excelon" sheetId="19" r:id="rId14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6">'S-5 Blackwell'!$6:$7</definedName>
    <definedName name="_xlnm.Print_Titles" localSheetId="12">'S-5 ConocoPhillips'!$6:$7</definedName>
    <definedName name="_xlnm.Print_Titles" localSheetId="13">'S-5 Excelon'!$6:$7</definedName>
    <definedName name="_xlnm.Print_Titles" localSheetId="11">'S-5 J Aron'!$6:$7</definedName>
    <definedName name="_xlnm.Print_Titles" localSheetId="7">'S-5 Losthills'!$6:$7</definedName>
    <definedName name="_xlnm.Print_Titles" localSheetId="8">'S-5 MacQuarie'!$6:$7</definedName>
    <definedName name="_xlnm.Print_Titles" localSheetId="9">'S-5 Shell CY17'!$6:$7</definedName>
    <definedName name="_xlnm.Print_Titles" localSheetId="10">'S-5 Shell CY18'!$6:$7</definedName>
    <definedName name="_xlnm.Print_Titles" localSheetId="5">'S-5 SVP'!$6:$7</definedName>
    <definedName name="_xlnm.Print_Titles" localSheetId="3">'S-5 Table'!$8:$8</definedName>
    <definedName name="_xlnm.Print_Titles" localSheetId="4">'S-5 Western'!$6:$7</definedName>
  </definedNames>
  <calcPr calcId="145621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L37" i="1"/>
  <c r="M37" i="1"/>
  <c r="N37" i="1"/>
  <c r="C37" i="1"/>
  <c r="D33" i="3"/>
  <c r="E33" i="3"/>
  <c r="F33" i="3"/>
  <c r="G33" i="3"/>
  <c r="H33" i="3"/>
  <c r="I33" i="3"/>
  <c r="J33" i="3"/>
  <c r="K33" i="3"/>
  <c r="L33" i="3"/>
  <c r="M33" i="3"/>
  <c r="N33" i="3"/>
  <c r="C33" i="3"/>
  <c r="D32" i="3" l="1"/>
  <c r="C32" i="3"/>
  <c r="A6" i="24"/>
  <c r="A6" i="22"/>
  <c r="A6" i="21"/>
  <c r="A6" i="20"/>
  <c r="A6" i="19"/>
  <c r="A6" i="18"/>
  <c r="C29" i="3" l="1"/>
  <c r="D27" i="3"/>
  <c r="C27" i="3"/>
  <c r="C41" i="3"/>
  <c r="D41" i="3"/>
  <c r="C19" i="3" l="1"/>
  <c r="D19" i="3"/>
  <c r="D29" i="3"/>
  <c r="D25" i="3"/>
  <c r="D24" i="3" s="1"/>
  <c r="C25" i="3"/>
  <c r="C24" i="3" s="1"/>
  <c r="E14" i="3"/>
  <c r="A6" i="16" l="1"/>
  <c r="A6" i="15"/>
  <c r="A6" i="14"/>
  <c r="C14" i="1" l="1"/>
  <c r="C16" i="1" s="1"/>
  <c r="C20" i="1" s="1"/>
  <c r="D14" i="1"/>
  <c r="D16" i="1" s="1"/>
  <c r="D20" i="1" s="1"/>
  <c r="E31" i="1" l="1"/>
  <c r="E33" i="1"/>
  <c r="E28" i="1"/>
  <c r="F23" i="1" l="1"/>
  <c r="E23" i="1"/>
  <c r="F14" i="1"/>
  <c r="F16" i="1" s="1"/>
  <c r="A6" i="11"/>
  <c r="E16" i="3" l="1"/>
  <c r="F29" i="3"/>
  <c r="F27" i="3"/>
  <c r="F24" i="3"/>
  <c r="F19" i="3"/>
  <c r="F14" i="3"/>
  <c r="F16" i="3" s="1"/>
  <c r="F45" i="3" s="1"/>
  <c r="A6" i="12"/>
  <c r="E19" i="3" l="1"/>
  <c r="N14" i="3"/>
  <c r="N16" i="3" s="1"/>
  <c r="N45" i="3" s="1"/>
  <c r="M14" i="3"/>
  <c r="M16" i="3" s="1"/>
  <c r="M45" i="3" s="1"/>
  <c r="L14" i="3"/>
  <c r="L16" i="3" s="1"/>
  <c r="L45" i="3" s="1"/>
  <c r="K14" i="3"/>
  <c r="K16" i="3" s="1"/>
  <c r="K45" i="3" s="1"/>
  <c r="J14" i="3"/>
  <c r="J16" i="3" s="1"/>
  <c r="J45" i="3" s="1"/>
  <c r="I14" i="3"/>
  <c r="I16" i="3" s="1"/>
  <c r="I45" i="3" s="1"/>
  <c r="H14" i="3"/>
  <c r="H16" i="3" s="1"/>
  <c r="H45" i="3" s="1"/>
  <c r="G14" i="3"/>
  <c r="G16" i="3" s="1"/>
  <c r="G45" i="3" s="1"/>
  <c r="N14" i="1"/>
  <c r="N16" i="1" s="1"/>
  <c r="M14" i="1"/>
  <c r="M16" i="1" s="1"/>
  <c r="L14" i="1"/>
  <c r="L16" i="1" s="1"/>
  <c r="K14" i="1"/>
  <c r="K16" i="1" s="1"/>
  <c r="K17" i="1" s="1"/>
  <c r="J14" i="1"/>
  <c r="J16" i="1" s="1"/>
  <c r="J17" i="1" s="1"/>
  <c r="I14" i="1"/>
  <c r="I16" i="1" s="1"/>
  <c r="I17" i="1" s="1"/>
  <c r="H14" i="1"/>
  <c r="H16" i="1" s="1"/>
  <c r="H17" i="1" s="1"/>
  <c r="G14" i="1"/>
  <c r="G16" i="1" s="1"/>
  <c r="G17" i="1" s="1"/>
  <c r="F17" i="1"/>
  <c r="F20" i="1" s="1"/>
  <c r="E14" i="1"/>
  <c r="E16" i="1" s="1"/>
  <c r="D64" i="1"/>
  <c r="C64" i="1"/>
  <c r="B6" i="3"/>
  <c r="B6" i="1"/>
  <c r="D33" i="1"/>
  <c r="C33" i="1"/>
  <c r="D31" i="1"/>
  <c r="C31" i="1"/>
  <c r="D28" i="1"/>
  <c r="C28" i="1"/>
  <c r="D23" i="1"/>
  <c r="C23" i="1"/>
  <c r="N29" i="3"/>
  <c r="M29" i="3"/>
  <c r="L29" i="3"/>
  <c r="K29" i="3"/>
  <c r="J29" i="3"/>
  <c r="I29" i="3"/>
  <c r="H29" i="3"/>
  <c r="G29" i="3"/>
  <c r="N27" i="3"/>
  <c r="M27" i="3"/>
  <c r="L27" i="3"/>
  <c r="K27" i="3"/>
  <c r="J27" i="3"/>
  <c r="I27" i="3"/>
  <c r="H27" i="3"/>
  <c r="G27" i="3"/>
  <c r="N24" i="3"/>
  <c r="M24" i="3"/>
  <c r="L24" i="3"/>
  <c r="K24" i="3"/>
  <c r="J24" i="3"/>
  <c r="I24" i="3"/>
  <c r="H24" i="3"/>
  <c r="G24" i="3"/>
  <c r="N19" i="3"/>
  <c r="M19" i="3"/>
  <c r="L19" i="3"/>
  <c r="K19" i="3"/>
  <c r="J19" i="3"/>
  <c r="I19" i="3"/>
  <c r="H19" i="3"/>
  <c r="G19" i="3"/>
  <c r="N33" i="1"/>
  <c r="M33" i="1"/>
  <c r="L33" i="1"/>
  <c r="K33" i="1"/>
  <c r="J33" i="1"/>
  <c r="I33" i="1"/>
  <c r="H33" i="1"/>
  <c r="G33" i="1"/>
  <c r="F33" i="1"/>
  <c r="N31" i="1"/>
  <c r="M31" i="1"/>
  <c r="L31" i="1"/>
  <c r="K31" i="1"/>
  <c r="J31" i="1"/>
  <c r="I31" i="1"/>
  <c r="H31" i="1"/>
  <c r="G31" i="1"/>
  <c r="F31" i="1"/>
  <c r="N28" i="1"/>
  <c r="M28" i="1"/>
  <c r="L28" i="1"/>
  <c r="K28" i="1"/>
  <c r="J28" i="1"/>
  <c r="I28" i="1"/>
  <c r="H28" i="1"/>
  <c r="G28" i="1"/>
  <c r="F28" i="1"/>
  <c r="N23" i="1"/>
  <c r="M23" i="1"/>
  <c r="L23" i="1"/>
  <c r="K23" i="1"/>
  <c r="J23" i="1"/>
  <c r="I23" i="1"/>
  <c r="H23" i="1"/>
  <c r="G23" i="1"/>
  <c r="E29" i="3"/>
  <c r="E27" i="3"/>
  <c r="E24" i="3"/>
  <c r="E45" i="3"/>
  <c r="D16" i="3"/>
  <c r="D45" i="3" s="1"/>
  <c r="C16" i="3"/>
  <c r="C45" i="3" s="1"/>
  <c r="D44" i="3" l="1"/>
  <c r="C44" i="3"/>
  <c r="C49" i="1"/>
  <c r="H49" i="1"/>
  <c r="D49" i="1"/>
  <c r="G49" i="1"/>
  <c r="D50" i="1"/>
  <c r="C50" i="1"/>
  <c r="G20" i="1"/>
  <c r="G50" i="1" s="1"/>
  <c r="I20" i="1"/>
  <c r="K20" i="1"/>
  <c r="M17" i="1"/>
  <c r="M20" i="1" s="1"/>
  <c r="F50" i="1"/>
  <c r="H20" i="1"/>
  <c r="H50" i="1" s="1"/>
  <c r="J20" i="1"/>
  <c r="L17" i="1"/>
  <c r="L20" i="1" s="1"/>
  <c r="N17" i="1"/>
  <c r="N20" i="1" s="1"/>
  <c r="E17" i="1"/>
  <c r="E20" i="1" s="1"/>
  <c r="L50" i="1" l="1"/>
  <c r="L49" i="1"/>
  <c r="L51" i="1" s="1"/>
  <c r="M50" i="1"/>
  <c r="M49" i="1"/>
  <c r="J50" i="1"/>
  <c r="J49" i="1"/>
  <c r="K50" i="1"/>
  <c r="K49" i="1"/>
  <c r="E50" i="1"/>
  <c r="E49" i="1"/>
  <c r="I50" i="1"/>
  <c r="N50" i="1"/>
  <c r="N49" i="1"/>
  <c r="N51" i="1" s="1"/>
  <c r="C51" i="1"/>
  <c r="D51" i="1"/>
  <c r="G51" i="1"/>
  <c r="H51" i="1"/>
  <c r="E51" i="1" l="1"/>
  <c r="J51" i="1"/>
  <c r="M51" i="1"/>
  <c r="K51" i="1"/>
  <c r="I49" i="1"/>
  <c r="I51" i="1" s="1"/>
  <c r="F49" i="1" l="1"/>
  <c r="F51" i="1" s="1"/>
  <c r="F44" i="3"/>
  <c r="F46" i="3" s="1"/>
  <c r="K44" i="3"/>
  <c r="K46" i="3" s="1"/>
  <c r="H44" i="3"/>
  <c r="H46" i="3" s="1"/>
  <c r="J44" i="3"/>
  <c r="J46" i="3" s="1"/>
  <c r="N44" i="3"/>
  <c r="N46" i="3" s="1"/>
  <c r="M44" i="3"/>
  <c r="M46" i="3" s="1"/>
  <c r="L44" i="3"/>
  <c r="L46" i="3" s="1"/>
  <c r="G44" i="3"/>
  <c r="G46" i="3" s="1"/>
  <c r="I44" i="3"/>
  <c r="I46" i="3" s="1"/>
  <c r="E44" i="3" l="1"/>
  <c r="E46" i="3" s="1"/>
</calcChain>
</file>

<file path=xl/sharedStrings.xml><?xml version="1.0" encoding="utf-8"?>
<sst xmlns="http://schemas.openxmlformats.org/spreadsheetml/2006/main" count="835" uniqueCount="276">
  <si>
    <t xml:space="preserve">Firm Sales Obligations </t>
  </si>
  <si>
    <t>(1)</t>
  </si>
  <si>
    <t>(2)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</si>
  <si>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</si>
  <si>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</si>
  <si>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</si>
  <si>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</si>
  <si>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</si>
  <si>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</si>
  <si>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</si>
  <si>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</si>
  <si>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</si>
  <si>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</si>
  <si>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</si>
  <si>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</si>
  <si>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</si>
  <si>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</si>
  <si>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</si>
  <si>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</si>
  <si>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</si>
  <si>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</si>
  <si>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</si>
  <si>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</si>
  <si>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</si>
  <si>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</si>
  <si>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</si>
  <si>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</si>
  <si>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</si>
  <si>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</si>
  <si>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</si>
  <si>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</si>
  <si>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</si>
  <si>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</si>
  <si>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19a</t>
  </si>
  <si>
    <t>19b</t>
  </si>
  <si>
    <t>19c</t>
  </si>
  <si>
    <t>19d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</si>
  <si>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</si>
  <si>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</si>
  <si>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</si>
  <si>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</si>
  <si>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</si>
  <si>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</si>
  <si>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</si>
  <si>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</si>
  <si>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</si>
  <si>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</si>
  <si>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</si>
  <si>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</si>
  <si>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</si>
  <si>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</si>
  <si>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</si>
  <si>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>Total: Existing and Planned Capacity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</si>
  <si>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</si>
  <si>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</si>
  <si>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</si>
  <si>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</si>
  <si>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</si>
  <si>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</si>
  <si>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</si>
  <si>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</si>
  <si>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</si>
  <si>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</si>
  <si>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</si>
  <si>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</si>
  <si>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>2019</t>
  </si>
  <si>
    <t>2020</t>
  </si>
  <si>
    <t xml:space="preserve">Yellow pattern cells are used to apply for confidentiality.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</si>
  <si>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</si>
  <si>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</si>
  <si>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</si>
  <si>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</si>
  <si>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</si>
  <si>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</si>
  <si>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</si>
  <si>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</si>
  <si>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</si>
  <si>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</si>
  <si>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</si>
  <si>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</si>
  <si>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</si>
  <si>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</si>
  <si>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</si>
  <si>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Total Dependable Hydroelectric Capacity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</si>
  <si>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</si>
  <si>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</si>
  <si>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</si>
  <si>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</si>
  <si>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</si>
  <si>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</si>
  <si>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</si>
  <si>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</si>
  <si>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</si>
  <si>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</si>
  <si>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</si>
  <si>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</si>
  <si>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</si>
  <si>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</si>
  <si>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</si>
  <si>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</si>
  <si>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</si>
  <si>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</si>
  <si>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</si>
  <si>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</si>
  <si>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</si>
  <si>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</si>
  <si>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</si>
  <si>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</si>
  <si>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</si>
  <si>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</si>
  <si>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</si>
  <si>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</si>
  <si>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</si>
  <si>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</si>
  <si>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</si>
  <si>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</si>
  <si>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</si>
  <si>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</si>
  <si>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</si>
  <si>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</si>
  <si>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</si>
  <si>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CAPACITY BALANCE SUMMARY</t>
  </si>
  <si>
    <t>Historic LSE Peak Load:</t>
  </si>
  <si>
    <t>ENERGY BALANCE SUMMARY</t>
  </si>
  <si>
    <t>Total Energy: Existing and Planned Resources</t>
  </si>
  <si>
    <t>8a</t>
  </si>
  <si>
    <t>8b</t>
  </si>
  <si>
    <t>8c</t>
  </si>
  <si>
    <t>9a</t>
  </si>
  <si>
    <t>10a</t>
  </si>
  <si>
    <t>10b</t>
  </si>
  <si>
    <t>10c</t>
  </si>
  <si>
    <t>11a</t>
  </si>
  <si>
    <t>11b</t>
  </si>
  <si>
    <t>12a</t>
  </si>
  <si>
    <t>12b</t>
  </si>
  <si>
    <t>12c</t>
  </si>
  <si>
    <t>12d</t>
  </si>
  <si>
    <t>13a</t>
  </si>
  <si>
    <t>15d</t>
  </si>
  <si>
    <t>8d</t>
  </si>
  <si>
    <t>15e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</si>
  <si>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</si>
  <si>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</si>
  <si>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</si>
  <si>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</si>
  <si>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</si>
  <si>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</si>
  <si>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</si>
  <si>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</si>
  <si>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</si>
  <si>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</si>
  <si>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</si>
  <si>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</si>
  <si>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</si>
  <si>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</si>
  <si>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</si>
  <si>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</si>
  <si>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</si>
  <si>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</si>
  <si>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</si>
  <si>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</si>
  <si>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</si>
  <si>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</si>
  <si>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</si>
  <si>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</si>
  <si>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</si>
  <si>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</si>
  <si>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</si>
  <si>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</si>
  <si>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</si>
  <si>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</si>
  <si>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</si>
  <si>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</si>
  <si>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</si>
  <si>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</si>
  <si>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</si>
  <si>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</si>
  <si>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Ryan McManus</t>
  </si>
  <si>
    <t>Electric Resources Analyst</t>
  </si>
  <si>
    <t>rmcmanus@roseville.ca.us</t>
  </si>
  <si>
    <t>(916)746-1669</t>
  </si>
  <si>
    <t>2090 Hilltop Cir.</t>
  </si>
  <si>
    <t>Roseville</t>
  </si>
  <si>
    <t>Philip McAvoy</t>
  </si>
  <si>
    <t>Acting Power Supply Manager</t>
  </si>
  <si>
    <t>pmcavoy@roseville.ca.us</t>
  </si>
  <si>
    <t>(916)774-5689</t>
  </si>
  <si>
    <t>City of Roseville, Electric Department</t>
  </si>
  <si>
    <t>Natural Gas: Roseville Energy Park</t>
  </si>
  <si>
    <t>Natural Gas: Roseville Combustion Turbines</t>
  </si>
  <si>
    <t>Natural Gas: NCPA STIG</t>
  </si>
  <si>
    <t>Geothermal: NCPA Geysers</t>
  </si>
  <si>
    <r>
      <t xml:space="preserve">Western System Reserves </t>
    </r>
    <r>
      <rPr>
        <sz val="12"/>
        <color indexed="12"/>
        <rFont val="Times New Roman"/>
        <family val="1"/>
      </rPr>
      <t>(see Note)</t>
    </r>
  </si>
  <si>
    <t>The City purchases 10 MW of Regulation and Frequency Response Service from Western, plus its contractually obligated share (currently estimated at 28 MW) of operating reserves.</t>
  </si>
  <si>
    <t>We don’t account for REP and CTs in self generation</t>
  </si>
  <si>
    <t>18f</t>
  </si>
  <si>
    <t>Exelon</t>
  </si>
  <si>
    <t>MacQuarie</t>
  </si>
  <si>
    <t>19g</t>
  </si>
  <si>
    <t>Jamie Jobes</t>
  </si>
  <si>
    <t>19h</t>
  </si>
  <si>
    <t>SVP</t>
  </si>
  <si>
    <t>City of Santa Clara, dba Silicon Valley Power</t>
  </si>
  <si>
    <t>October 1,2012</t>
  </si>
  <si>
    <t>System Power, Including renewable energy credits (PCC1)</t>
  </si>
  <si>
    <t>CAISO NP15</t>
  </si>
  <si>
    <t>CAISO NP</t>
  </si>
  <si>
    <t>15MW per hour up to contracted amount</t>
  </si>
  <si>
    <t>Yes</t>
  </si>
  <si>
    <t>None</t>
  </si>
  <si>
    <t>not applicable</t>
  </si>
  <si>
    <t>Firmed</t>
  </si>
  <si>
    <t>Index</t>
  </si>
  <si>
    <t>Macquarie</t>
  </si>
  <si>
    <t>Macquarie Energy LLC</t>
  </si>
  <si>
    <t>Electricity</t>
  </si>
  <si>
    <t>25 MW</t>
  </si>
  <si>
    <t>7x24</t>
  </si>
  <si>
    <t>Fixed</t>
  </si>
  <si>
    <t>Shell Energy North America (US), L.P.</t>
  </si>
  <si>
    <t>Shell CY17</t>
  </si>
  <si>
    <t>Shell CY18</t>
  </si>
  <si>
    <t>HLH 6X16</t>
  </si>
  <si>
    <t>Forward</t>
  </si>
  <si>
    <t>7X24</t>
  </si>
  <si>
    <t>J Aron</t>
  </si>
  <si>
    <t xml:space="preserve">J Aron </t>
  </si>
  <si>
    <t>J. Aron &amp; Company</t>
  </si>
  <si>
    <t>75 MW</t>
  </si>
  <si>
    <t>Excelon</t>
  </si>
  <si>
    <t>Excelon Generation Company, LLC</t>
  </si>
  <si>
    <t>ConocoPhillips</t>
  </si>
  <si>
    <t>ConocoPhillips Company</t>
  </si>
  <si>
    <t>No</t>
  </si>
  <si>
    <t>ConocoPhilips</t>
  </si>
  <si>
    <t>19i</t>
  </si>
  <si>
    <t>19j</t>
  </si>
  <si>
    <t>Geothermal: SVP</t>
  </si>
  <si>
    <t>15f</t>
  </si>
  <si>
    <t>15g</t>
  </si>
  <si>
    <t>15h</t>
  </si>
  <si>
    <t>15MW per hour up to contracted amount, most years about 7MW</t>
  </si>
  <si>
    <t>Blackwell Solar LLC</t>
  </si>
  <si>
    <t>All output of 12 MW nameplate PV project until end of 2018 Then less than 0.1MW beginning 2019 (This resource is not an RA resource)</t>
  </si>
  <si>
    <t> City of Roseville</t>
  </si>
  <si>
    <t>PV Solar</t>
  </si>
  <si>
    <t>BLCKWL_6_SOLAR1</t>
  </si>
  <si>
    <t xml:space="preserve">Portfolio Content Category 1 </t>
  </si>
  <si>
    <t>Unit Contingent</t>
  </si>
  <si>
    <t>Blackwell</t>
  </si>
  <si>
    <t>Solar: Blackwell</t>
  </si>
  <si>
    <t>Solar: Losthills</t>
  </si>
  <si>
    <t>Lost Hills Solar LLC</t>
  </si>
  <si>
    <t>All output of 20 MW nameplate PV project until end of 2018 Then less than 0.1MW beginning 2019 (This resource is not an RA resource)</t>
  </si>
  <si>
    <t>LHILLS_6_SOLAR1</t>
  </si>
  <si>
    <t>Lost Hills</t>
  </si>
  <si>
    <t>Portfolio Content Category 1</t>
  </si>
  <si>
    <t>WAPA</t>
  </si>
  <si>
    <t>Western Area Power Administration (WAPA)</t>
  </si>
  <si>
    <t>Variable</t>
  </si>
  <si>
    <t>Hydro</t>
  </si>
  <si>
    <t>Roseville City Gate</t>
  </si>
  <si>
    <t>Central Valley Project, Various Locations</t>
  </si>
  <si>
    <t>Forward Energy Purchases</t>
  </si>
  <si>
    <t>none</t>
  </si>
  <si>
    <t xml:space="preserve">(1)The Western Area Power Administration (WAPA) contract is treated as a load obligation by WAPA and thus includes reserves.  These reserves are accounted for in the City's contractual reserve requirement, but are not counted for meeting a planning reserve, nonetheless, these reserves add to regional reliability.  
</t>
  </si>
  <si>
    <t>Capacity savings figures were reassessed and lowered to be more inline with how the program is operated</t>
  </si>
  <si>
    <t>Electric Compliance Analyst</t>
  </si>
  <si>
    <t>JJobes@roseville.ca.us</t>
  </si>
  <si>
    <t>(916) 746 1687</t>
  </si>
  <si>
    <t>Electric Reg Compl Adminstr</t>
  </si>
  <si>
    <t>Shawn Matchim</t>
  </si>
  <si>
    <t>SMatchim@roseville.ca.us</t>
  </si>
  <si>
    <t>(916) 774 5619</t>
  </si>
  <si>
    <t>Even though the City is not required, it targets a 15% planning reserve margin.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</si>
</sst>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/d/yy;@"/>
    <numFmt numFmtId="169" formatCode="m/d/yyyy;@"/>
  </numFmts>
  <fonts count="47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indexed="17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color rgb="FF4D4D4D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9">
    <xf numFmtId="0" fontId="0" fillId="0" borderId="0"/>
    <xf numFmtId="0" fontId="9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9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6" borderId="0" applyNumberFormat="0" applyBorder="0" applyAlignment="0" applyProtection="0"/>
    <xf numFmtId="0" fontId="30" fillId="10" borderId="0" applyNumberFormat="0" applyBorder="0" applyAlignment="0" applyProtection="0"/>
    <xf numFmtId="0" fontId="31" fillId="27" borderId="8" applyNumberFormat="0" applyAlignment="0" applyProtection="0"/>
    <xf numFmtId="0" fontId="32" fillId="28" borderId="9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14" borderId="8" applyNumberFormat="0" applyAlignment="0" applyProtection="0"/>
    <xf numFmtId="0" fontId="39" fillId="0" borderId="13" applyNumberFormat="0" applyFill="0" applyAlignment="0" applyProtection="0"/>
    <xf numFmtId="0" fontId="40" fillId="29" borderId="0" applyNumberFormat="0" applyBorder="0" applyAlignment="0" applyProtection="0"/>
    <xf numFmtId="0" fontId="28" fillId="30" borderId="14" applyNumberFormat="0" applyFont="0" applyAlignment="0" applyProtection="0"/>
    <xf numFmtId="0" fontId="41" fillId="27" borderId="15" applyNumberFormat="0" applyAlignment="0" applyProtection="0"/>
    <xf numFmtId="9" fontId="1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7" fillId="0" borderId="1" xfId="1" applyFont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horizontal="left" vertical="center" indent="1"/>
    </xf>
    <xf numFmtId="0" fontId="10" fillId="0" borderId="1" xfId="1" applyFont="1" applyFill="1" applyBorder="1" applyAlignment="1">
      <alignment horizontal="left" vertical="center" indent="1"/>
    </xf>
    <xf numFmtId="0" fontId="10" fillId="0" borderId="1" xfId="1" applyFont="1" applyFill="1" applyBorder="1" applyAlignment="1">
      <alignment horizontal="left" vertical="center" wrapText="1" indent="1"/>
    </xf>
    <xf numFmtId="0" fontId="7" fillId="0" borderId="3" xfId="1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3" fillId="0" borderId="1" xfId="0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9" fontId="13" fillId="0" borderId="0" xfId="0" applyNumberFormat="1" applyFont="1" applyFill="1" applyBorder="1" applyAlignment="1">
      <alignment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center" wrapText="1" indent="1"/>
    </xf>
    <xf numFmtId="0" fontId="15" fillId="0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indent="1"/>
    </xf>
    <xf numFmtId="165" fontId="4" fillId="0" borderId="1" xfId="1" applyNumberFormat="1" applyFont="1" applyBorder="1" applyAlignment="1">
      <alignment horizontal="left" vertical="center" wrapText="1" indent="1"/>
    </xf>
    <xf numFmtId="164" fontId="10" fillId="6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167" fontId="7" fillId="0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6" fillId="2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164" fontId="6" fillId="6" borderId="1" xfId="0" applyNumberFormat="1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4" fillId="0" borderId="1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7" fillId="0" borderId="1" xfId="0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16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169" fontId="7" fillId="4" borderId="1" xfId="1" applyNumberFormat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38" fontId="4" fillId="0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8" fontId="13" fillId="0" borderId="1" xfId="0" applyNumberFormat="1" applyFont="1" applyFill="1" applyBorder="1" applyAlignment="1">
      <alignment horizontal="right"/>
    </xf>
    <xf numFmtId="38" fontId="6" fillId="0" borderId="1" xfId="0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3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0" fontId="4" fillId="4" borderId="1" xfId="1" applyFont="1" applyFill="1" applyBorder="1" applyAlignment="1">
      <alignment horizontal="left" vertical="center" wrapText="1" indent="1"/>
    </xf>
    <xf numFmtId="0" fontId="7" fillId="4" borderId="1" xfId="1" applyFont="1" applyFill="1" applyBorder="1" applyAlignment="1">
      <alignment horizontal="left" vertical="center" wrapText="1" indent="1"/>
    </xf>
    <xf numFmtId="169" fontId="7" fillId="4" borderId="1" xfId="1" applyNumberFormat="1" applyFont="1" applyFill="1" applyBorder="1" applyAlignment="1">
      <alignment horizontal="left" vertical="center" wrapText="1" indent="1"/>
    </xf>
    <xf numFmtId="164" fontId="4" fillId="0" borderId="0" xfId="0" applyNumberFormat="1" applyFont="1" applyFill="1" applyBorder="1" applyAlignment="1">
      <alignment horizontal="left" vertical="center" indent="1"/>
    </xf>
    <xf numFmtId="38" fontId="4" fillId="0" borderId="1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24" fillId="0" borderId="0" xfId="2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indent="1"/>
    </xf>
    <xf numFmtId="0" fontId="23" fillId="0" borderId="0" xfId="2" applyFont="1" applyFill="1" applyBorder="1" applyAlignment="1">
      <alignment horizontal="left" vertical="center" wrapText="1" indent="1"/>
    </xf>
    <xf numFmtId="0" fontId="23" fillId="0" borderId="1" xfId="2" applyFont="1" applyFill="1" applyBorder="1" applyAlignment="1">
      <alignment horizontal="left" vertical="center" wrapText="1" indent="1"/>
    </xf>
    <xf numFmtId="0" fontId="24" fillId="0" borderId="0" xfId="2" applyFont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25" fillId="0" borderId="1" xfId="3" applyFont="1" applyFill="1" applyBorder="1" applyAlignment="1" applyProtection="1">
      <alignment horizontal="left" vertical="center" wrapText="1" indent="1"/>
    </xf>
    <xf numFmtId="14" fontId="23" fillId="0" borderId="1" xfId="2" applyNumberFormat="1" applyFont="1" applyFill="1" applyBorder="1" applyAlignment="1">
      <alignment horizontal="left" vertical="center" wrapText="1" indent="1"/>
    </xf>
    <xf numFmtId="14" fontId="23" fillId="0" borderId="0" xfId="2" applyNumberFormat="1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16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169" fontId="4" fillId="0" borderId="0" xfId="0" applyNumberFormat="1" applyFont="1" applyFill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left" vertical="center" indent="1"/>
    </xf>
    <xf numFmtId="169" fontId="4" fillId="3" borderId="0" xfId="0" applyNumberFormat="1" applyFont="1" applyFill="1" applyBorder="1" applyAlignment="1">
      <alignment horizontal="left" vertical="center" indent="1"/>
    </xf>
    <xf numFmtId="0" fontId="12" fillId="0" borderId="6" xfId="1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left" vertical="center" wrapText="1" indent="1"/>
    </xf>
    <xf numFmtId="169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indent="2"/>
    </xf>
    <xf numFmtId="0" fontId="0" fillId="0" borderId="0" xfId="0" applyBorder="1" applyAlignment="1">
      <alignment horizontal="left" vertical="center"/>
    </xf>
    <xf numFmtId="0" fontId="6" fillId="0" borderId="0" xfId="0" applyFont="1" applyFill="1" applyAlignment="1">
      <alignment horizontal="left" vertical="center" indent="1"/>
    </xf>
    <xf numFmtId="0" fontId="4" fillId="8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4" fontId="4" fillId="5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Fill="1" applyAlignment="1">
      <alignment horizontal="left" vertical="center" indent="1"/>
    </xf>
    <xf numFmtId="0" fontId="4" fillId="8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0" fontId="20" fillId="0" borderId="1" xfId="3" applyFill="1" applyBorder="1" applyAlignment="1" applyProtection="1">
      <alignment horizontal="left" vertical="center" wrapText="1" indent="1"/>
    </xf>
    <xf numFmtId="0" fontId="4" fillId="0" borderId="0" xfId="0" applyFont="1" applyAlignment="1">
      <alignment vertical="center"/>
    </xf>
    <xf numFmtId="38" fontId="0" fillId="0" borderId="0" xfId="0" applyNumberForma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1" xfId="5" applyFont="1" applyBorder="1" applyAlignment="1">
      <alignment horizontal="left" vertical="center" wrapText="1" indent="1"/>
    </xf>
    <xf numFmtId="0" fontId="4" fillId="0" borderId="1" xfId="5" applyFont="1" applyBorder="1" applyAlignment="1">
      <alignment horizontal="left" vertical="center" wrapText="1" indent="1"/>
    </xf>
    <xf numFmtId="38" fontId="13" fillId="0" borderId="1" xfId="0" applyNumberFormat="1" applyFont="1" applyFill="1" applyBorder="1" applyAlignment="1">
      <alignment horizontal="right"/>
    </xf>
    <xf numFmtId="0" fontId="4" fillId="0" borderId="1" xfId="5" applyFont="1" applyFill="1" applyBorder="1" applyAlignment="1">
      <alignment horizontal="left" vertical="center" wrapText="1" indent="1"/>
    </xf>
    <xf numFmtId="0" fontId="4" fillId="0" borderId="1" xfId="5" applyFont="1" applyBorder="1" applyAlignment="1">
      <alignment vertical="center" wrapText="1"/>
    </xf>
    <xf numFmtId="0" fontId="27" fillId="0" borderId="1" xfId="5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13" fillId="7" borderId="1" xfId="0" applyFont="1" applyFill="1" applyBorder="1" applyAlignment="1">
      <alignment horizontal="right"/>
    </xf>
    <xf numFmtId="38" fontId="13" fillId="0" borderId="1" xfId="0" applyNumberFormat="1" applyFont="1" applyFill="1" applyBorder="1" applyAlignment="1">
      <alignment horizontal="right"/>
    </xf>
    <xf numFmtId="38" fontId="14" fillId="0" borderId="1" xfId="0" applyNumberFormat="1" applyFont="1" applyFill="1" applyBorder="1" applyAlignment="1">
      <alignment horizontal="right"/>
    </xf>
    <xf numFmtId="38" fontId="6" fillId="0" borderId="1" xfId="0" applyNumberFormat="1" applyFont="1" applyFill="1" applyBorder="1" applyAlignment="1">
      <alignment horizontal="right"/>
    </xf>
    <xf numFmtId="3" fontId="26" fillId="0" borderId="1" xfId="5" applyNumberFormat="1" applyFont="1" applyFill="1" applyBorder="1" applyAlignment="1">
      <alignment vertical="center"/>
    </xf>
    <xf numFmtId="38" fontId="13" fillId="0" borderId="1" xfId="0" applyNumberFormat="1" applyFont="1" applyFill="1" applyBorder="1" applyAlignment="1">
      <alignment horizontal="right"/>
    </xf>
    <xf numFmtId="38" fontId="13" fillId="0" borderId="1" xfId="0" applyNumberFormat="1" applyFont="1" applyFill="1" applyBorder="1" applyAlignment="1">
      <alignment horizontal="right"/>
    </xf>
    <xf numFmtId="38" fontId="26" fillId="0" borderId="1" xfId="5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13" fillId="0" borderId="1" xfId="0" applyNumberFormat="1" applyFont="1" applyFill="1" applyBorder="1" applyAlignment="1">
      <alignment horizontal="right"/>
    </xf>
    <xf numFmtId="0" fontId="4" fillId="0" borderId="1" xfId="5" applyFont="1" applyFill="1" applyBorder="1" applyAlignment="1">
      <alignment horizontal="left" vertical="center" wrapText="1" indent="1"/>
    </xf>
    <xf numFmtId="38" fontId="13" fillId="0" borderId="1" xfId="5" applyNumberFormat="1" applyFont="1" applyFill="1" applyBorder="1" applyAlignment="1">
      <alignment horizontal="right"/>
    </xf>
    <xf numFmtId="0" fontId="4" fillId="31" borderId="1" xfId="0" applyFont="1" applyFill="1" applyBorder="1" applyAlignment="1">
      <alignment horizontal="center" vertical="center"/>
    </xf>
    <xf numFmtId="0" fontId="6" fillId="31" borderId="1" xfId="0" applyFont="1" applyFill="1" applyBorder="1" applyAlignment="1">
      <alignment horizontal="left" vertical="center" wrapText="1" indent="1"/>
    </xf>
    <xf numFmtId="0" fontId="6" fillId="31" borderId="1" xfId="0" applyFont="1" applyFill="1" applyBorder="1" applyAlignment="1">
      <alignment horizontal="right" vertical="center"/>
    </xf>
    <xf numFmtId="0" fontId="4" fillId="32" borderId="1" xfId="0" applyFont="1" applyFill="1" applyBorder="1" applyAlignment="1">
      <alignment horizontal="center" vertical="center"/>
    </xf>
    <xf numFmtId="0" fontId="6" fillId="32" borderId="1" xfId="0" applyFont="1" applyFill="1" applyBorder="1" applyAlignment="1">
      <alignment horizontal="left" vertical="center" wrapText="1" indent="1"/>
    </xf>
    <xf numFmtId="38" fontId="6" fillId="3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 indent="1"/>
    </xf>
    <xf numFmtId="165" fontId="4" fillId="0" borderId="1" xfId="1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10" fillId="0" borderId="1" xfId="1" applyFont="1" applyFill="1" applyBorder="1" applyAlignment="1">
      <alignment horizontal="left" vertical="center" indent="1"/>
    </xf>
    <xf numFmtId="0" fontId="10" fillId="0" borderId="1" xfId="1" applyFont="1" applyFill="1" applyBorder="1" applyAlignment="1">
      <alignment horizontal="left" vertical="center" wrapText="1" indent="1"/>
    </xf>
    <xf numFmtId="0" fontId="12" fillId="0" borderId="0" xfId="1" applyFont="1" applyFill="1" applyBorder="1" applyAlignment="1">
      <alignment horizontal="left" vertical="center" indent="1"/>
    </xf>
    <xf numFmtId="0" fontId="6" fillId="0" borderId="0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center" wrapText="1" indent="1"/>
    </xf>
    <xf numFmtId="165" fontId="4" fillId="0" borderId="1" xfId="1" applyNumberFormat="1" applyFont="1" applyBorder="1" applyAlignment="1">
      <alignment horizontal="left" vertical="center" wrapText="1" indent="1"/>
    </xf>
    <xf numFmtId="0" fontId="4" fillId="0" borderId="1" xfId="5" applyFont="1" applyFill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vertical="center"/>
    </xf>
    <xf numFmtId="3" fontId="0" fillId="0" borderId="0" xfId="0" applyNumberFormat="1"/>
    <xf numFmtId="3" fontId="0" fillId="0" borderId="0" xfId="0" applyNumberFormat="1" applyFill="1"/>
    <xf numFmtId="38" fontId="13" fillId="0" borderId="4" xfId="0" applyNumberFormat="1" applyFont="1" applyFill="1" applyBorder="1" applyAlignment="1">
      <alignment vertical="center"/>
    </xf>
    <xf numFmtId="3" fontId="46" fillId="33" borderId="17" xfId="0" applyNumberFormat="1" applyFont="1" applyFill="1" applyBorder="1" applyAlignment="1">
      <alignment horizontal="right" vertical="top" wrapText="1" readingOrder="1"/>
    </xf>
    <xf numFmtId="38" fontId="13" fillId="0" borderId="19" xfId="0" applyNumberFormat="1" applyFont="1" applyFill="1" applyBorder="1" applyAlignment="1">
      <alignment vertical="center"/>
    </xf>
    <xf numFmtId="38" fontId="6" fillId="0" borderId="2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38" fontId="13" fillId="0" borderId="18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1" applyFont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10" fillId="0" borderId="1" xfId="1" applyFont="1" applyFill="1" applyBorder="1" applyAlignment="1">
      <alignment horizontal="left" vertical="center" indent="1"/>
    </xf>
    <xf numFmtId="0" fontId="10" fillId="0" borderId="1" xfId="1" applyFont="1" applyFill="1" applyBorder="1" applyAlignment="1">
      <alignment horizontal="left" vertical="center" wrapText="1" indent="1"/>
    </xf>
    <xf numFmtId="0" fontId="12" fillId="0" borderId="0" xfId="1" applyFont="1" applyFill="1" applyBorder="1" applyAlignment="1">
      <alignment horizontal="left" vertical="center" indent="1"/>
    </xf>
    <xf numFmtId="38" fontId="13" fillId="0" borderId="1" xfId="0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horizontal="left" vertical="center" wrapText="1" indent="1"/>
    </xf>
    <xf numFmtId="0" fontId="15" fillId="0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165" fontId="4" fillId="0" borderId="1" xfId="1" applyNumberFormat="1" applyFont="1" applyBorder="1" applyAlignment="1">
      <alignment horizontal="left" vertical="center" wrapText="1" indent="1"/>
    </xf>
    <xf numFmtId="38" fontId="13" fillId="0" borderId="1" xfId="0" applyNumberFormat="1" applyFont="1" applyFill="1" applyBorder="1" applyAlignment="1">
      <alignment horizontal="right"/>
    </xf>
    <xf numFmtId="9" fontId="13" fillId="0" borderId="1" xfId="0" applyNumberFormat="1" applyFont="1" applyFill="1" applyBorder="1" applyAlignment="1">
      <alignment horizontal="right"/>
    </xf>
    <xf numFmtId="2" fontId="13" fillId="0" borderId="0" xfId="95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 indent="1"/>
    </xf>
    <xf numFmtId="38" fontId="13" fillId="0" borderId="0" xfId="0" applyNumberFormat="1" applyFont="1" applyFill="1" applyBorder="1" applyAlignment="1">
      <alignment vertical="center"/>
    </xf>
    <xf numFmtId="3" fontId="46" fillId="0" borderId="17" xfId="0" applyNumberFormat="1" applyFont="1" applyBorder="1" applyAlignment="1">
      <alignment horizontal="right" vertical="top" readingOrder="1"/>
    </xf>
    <xf numFmtId="0" fontId="4" fillId="0" borderId="1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1"/>
    </xf>
    <xf numFmtId="165" fontId="4" fillId="0" borderId="1" xfId="1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left" vertical="center" wrapText="1" indent="1"/>
    </xf>
    <xf numFmtId="38" fontId="13" fillId="0" borderId="1" xfId="5" applyNumberFormat="1" applyFont="1" applyFill="1" applyBorder="1" applyAlignment="1">
      <alignment vertical="center"/>
    </xf>
  </cellXfs>
  <cellStyles count="99">
    <cellStyle name="_APNode Hedging Report 2009_11" xfId="12"/>
    <cellStyle name="_Book1" xfId="13"/>
    <cellStyle name="_calculator restructure 04-01-09" xfId="14"/>
    <cellStyle name="_DA vs Actual Load 03-10-2009" xfId="15"/>
    <cellStyle name="_DA_POS" xfId="16"/>
    <cellStyle name="_FY10 Costs and Rates Summary" xfId="17"/>
    <cellStyle name="_FY10 Costs and Rates Summary 2" xfId="82"/>
    <cellStyle name="_GSEC_INTERFACE" xfId="18"/>
    <cellStyle name="_NCPA Resources Sales Report v4_Nov 2009" xfId="19"/>
    <cellStyle name="_Power Supply Daily Position Report 08-16-10 (version 4)" xfId="20"/>
    <cellStyle name="_Power Supply Monthly Portfolio Position Report 12_2010_Test Version" xfId="21"/>
    <cellStyle name="_Power Supply Monthly Position Report 09_2010_v1" xfId="22"/>
    <cellStyle name="_Power Supply Monthly Position Report 12_2010_v1" xfId="23"/>
    <cellStyle name="_Purchase and Sale Report V2_2009_09" xfId="24"/>
    <cellStyle name="_ROSE POS 02-20-09" xfId="25"/>
    <cellStyle name="_ROSE_INTERFACE1.2" xfId="26"/>
    <cellStyle name="_ROSE_INTERFACE1.3" xfId="27"/>
    <cellStyle name="_Savings_Cost Calculator 10-29-09 (version 2)" xfId="28"/>
    <cellStyle name="_Trader Tab" xfId="29"/>
    <cellStyle name="_VCReport_Model 2.0_December 2010_v3" xfId="30"/>
    <cellStyle name="_VCReport_Model 2.0_October 2010_v1" xfId="31"/>
    <cellStyle name="_VCReport_New Format_v1" xfId="32"/>
    <cellStyle name="_WFEC_08-04-06" xfId="33"/>
    <cellStyle name="_WFEC_auto_mm.dd.yy cc" xfId="34"/>
    <cellStyle name="20% - Accent1 2" xfId="35"/>
    <cellStyle name="20% - Accent2 2" xfId="36"/>
    <cellStyle name="20% - Accent3 2" xfId="37"/>
    <cellStyle name="20% - Accent4 2" xfId="38"/>
    <cellStyle name="20% - Accent5 2" xfId="39"/>
    <cellStyle name="20% - Accent6 2" xfId="40"/>
    <cellStyle name="40% - Accent1 2" xfId="41"/>
    <cellStyle name="40% - Accent2 2" xfId="42"/>
    <cellStyle name="40% - Accent3 2" xfId="43"/>
    <cellStyle name="40% - Accent4 2" xfId="44"/>
    <cellStyle name="40% - Accent5 2" xfId="45"/>
    <cellStyle name="40% - Accent6 2" xfId="46"/>
    <cellStyle name="60% - Accent1 2" xfId="47"/>
    <cellStyle name="60% - Accent2 2" xfId="48"/>
    <cellStyle name="60% - Accent3 2" xfId="49"/>
    <cellStyle name="60% - Accent4 2" xfId="50"/>
    <cellStyle name="60% - Accent5 2" xfId="51"/>
    <cellStyle name="60% - Accent6 2" xfId="52"/>
    <cellStyle name="Accent1 2" xfId="53"/>
    <cellStyle name="Accent2 2" xfId="54"/>
    <cellStyle name="Accent3 2" xfId="55"/>
    <cellStyle name="Accent4 2" xfId="56"/>
    <cellStyle name="Accent5 2" xfId="57"/>
    <cellStyle name="Accent6 2" xfId="58"/>
    <cellStyle name="Bad 2" xfId="59"/>
    <cellStyle name="Calculation 2" xfId="60"/>
    <cellStyle name="Check Cell 2" xfId="61"/>
    <cellStyle name="Comma 2" xfId="7"/>
    <cellStyle name="Comma 2 2" xfId="83"/>
    <cellStyle name="Comma 3" xfId="9"/>
    <cellStyle name="Comma 3 2" xfId="62"/>
    <cellStyle name="Comma 3 3" xfId="93"/>
    <cellStyle name="Comma 3 4" xfId="97"/>
    <cellStyle name="Currency 2" xfId="80"/>
    <cellStyle name="Currency 3" xfId="84"/>
    <cellStyle name="Currency 4" xfId="63"/>
    <cellStyle name="Currency 5" xfId="87"/>
    <cellStyle name="Currency 6" xfId="89"/>
    <cellStyle name="Explanatory Text 2" xfId="64"/>
    <cellStyle name="Good 2" xfId="65"/>
    <cellStyle name="Heading 1 2" xfId="66"/>
    <cellStyle name="Heading 2 2" xfId="67"/>
    <cellStyle name="Heading 3 2" xfId="68"/>
    <cellStyle name="Heading 4 2" xfId="69"/>
    <cellStyle name="Hyperlink" xfId="3" builtinId="8"/>
    <cellStyle name="Input 2" xfId="70"/>
    <cellStyle name="Linked Cell 2" xfId="71"/>
    <cellStyle name="Neutral 2" xfId="72"/>
    <cellStyle name="Normal" xfId="0" builtinId="0"/>
    <cellStyle name="Normal 2" xfId="2"/>
    <cellStyle name="Normal 2 2" xfId="6"/>
    <cellStyle name="Normal 2 3" xfId="79"/>
    <cellStyle name="Normal 3" xfId="5"/>
    <cellStyle name="Normal 3 2" xfId="81"/>
    <cellStyle name="Normal 4" xfId="8"/>
    <cellStyle name="Normal 4 2" xfId="88"/>
    <cellStyle name="Normal 4 3" xfId="11"/>
    <cellStyle name="Normal 4 4" xfId="92"/>
    <cellStyle name="Normal 4 5" xfId="96"/>
    <cellStyle name="Normal 5" xfId="90"/>
    <cellStyle name="Normal 6" xfId="91"/>
    <cellStyle name="Normal 7" xfId="10"/>
    <cellStyle name="Normal 7 2" xfId="94"/>
    <cellStyle name="Normal 7 3" xfId="98"/>
    <cellStyle name="Normal 8" xfId="4"/>
    <cellStyle name="Normal_S-5 Bilateral Contracts" xfId="1"/>
    <cellStyle name="Note 2" xfId="73"/>
    <cellStyle name="Output 2" xfId="74"/>
    <cellStyle name="Percent" xfId="95" builtinId="5"/>
    <cellStyle name="Percent 2" xfId="85"/>
    <cellStyle name="Percent 3" xfId="75"/>
    <cellStyle name="Style 1" xfId="86"/>
    <cellStyle name="Title 2" xfId="76"/>
    <cellStyle name="Total 2" xfId="77"/>
    <cellStyle name="Warning Text 2" xfId="78"/>
  </cellStyles>
  <dxfs count="0"/>
  <tableStyles count="0" defaultTableStyle="TableStyleMedium9" defaultPivotStyle="PivotStyleLight16"/>
  <colors>
    <mruColors>
      <color rgb="FFFFFF99"/>
      <color rgb="FFFFFF66"/>
      <color rgb="FFCC9900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mcavoy@roseville.ca.u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2.75" x14ac:dyDescent="0.25"/>
  <cols>
    <col min="1" max="1" width="38.375" style="130" customWidth="1"/>
    <col min="2" max="7" width="23.625" style="130" customWidth="1"/>
    <col min="8" max="16384" width="9" style="130"/>
  </cols>
  <sheetData>
    <row r="1" spans="1:7" ht="15.75" x14ac:dyDescent="0.25">
      <c r="A1" s="124" t="s">
        <v>162</v>
      </c>
    </row>
    <row r="2" spans="1:7" ht="15.75" x14ac:dyDescent="0.25">
      <c r="A2" s="124" t="s">
        <v>163</v>
      </c>
      <c r="B2" s="133"/>
    </row>
    <row r="3" spans="1:7" ht="15.75" x14ac:dyDescent="0.25">
      <c r="A3" s="134" t="s">
        <v>166</v>
      </c>
      <c r="B3" s="133"/>
    </row>
    <row r="4" spans="1:7" ht="15.75" x14ac:dyDescent="0.25">
      <c r="A4" s="160" t="s">
        <v>165</v>
      </c>
      <c r="B4" s="133"/>
    </row>
    <row r="5" spans="1:7" x14ac:dyDescent="0.25">
      <c r="A5" s="135"/>
      <c r="B5" s="133"/>
    </row>
    <row r="6" spans="1:7" ht="25.5" x14ac:dyDescent="0.25">
      <c r="A6" s="133" t="s">
        <v>85</v>
      </c>
      <c r="B6" s="136" t="s">
        <v>188</v>
      </c>
    </row>
    <row r="7" spans="1:7" x14ac:dyDescent="0.25">
      <c r="A7" s="133" t="s">
        <v>100</v>
      </c>
      <c r="B7" s="136" t="s">
        <v>200</v>
      </c>
    </row>
    <row r="8" spans="1:7" x14ac:dyDescent="0.25">
      <c r="A8" s="133"/>
      <c r="B8" s="135"/>
    </row>
    <row r="9" spans="1:7" x14ac:dyDescent="0.25">
      <c r="A9" s="137"/>
      <c r="B9" s="137"/>
    </row>
    <row r="10" spans="1:7" s="138" customFormat="1" x14ac:dyDescent="0.25">
      <c r="A10" s="133" t="s">
        <v>120</v>
      </c>
      <c r="B10" s="133" t="s">
        <v>94</v>
      </c>
      <c r="C10" s="138" t="s">
        <v>95</v>
      </c>
      <c r="D10" s="138" t="s">
        <v>96</v>
      </c>
      <c r="E10" s="138" t="s">
        <v>97</v>
      </c>
      <c r="F10" s="138" t="s">
        <v>98</v>
      </c>
      <c r="G10" s="138" t="s">
        <v>99</v>
      </c>
    </row>
    <row r="11" spans="1:7" x14ac:dyDescent="0.25">
      <c r="A11" s="135" t="s">
        <v>87</v>
      </c>
      <c r="B11" s="136" t="s">
        <v>178</v>
      </c>
      <c r="C11" s="136" t="s">
        <v>178</v>
      </c>
      <c r="D11" s="136" t="s">
        <v>178</v>
      </c>
      <c r="E11" s="136" t="s">
        <v>178</v>
      </c>
      <c r="F11" s="136" t="s">
        <v>200</v>
      </c>
      <c r="G11" s="136" t="s">
        <v>200</v>
      </c>
    </row>
    <row r="12" spans="1:7" x14ac:dyDescent="0.25">
      <c r="A12" s="135" t="s">
        <v>86</v>
      </c>
      <c r="B12" s="136" t="s">
        <v>179</v>
      </c>
      <c r="C12" s="136" t="s">
        <v>179</v>
      </c>
      <c r="D12" s="136" t="s">
        <v>179</v>
      </c>
      <c r="E12" s="136" t="s">
        <v>179</v>
      </c>
      <c r="F12" s="136" t="s">
        <v>268</v>
      </c>
      <c r="G12" s="136" t="s">
        <v>268</v>
      </c>
    </row>
    <row r="13" spans="1:7" x14ac:dyDescent="0.25">
      <c r="A13" s="135" t="s">
        <v>154</v>
      </c>
      <c r="B13" s="139" t="s">
        <v>180</v>
      </c>
      <c r="C13" s="139" t="s">
        <v>180</v>
      </c>
      <c r="D13" s="139" t="s">
        <v>180</v>
      </c>
      <c r="E13" s="139" t="s">
        <v>180</v>
      </c>
      <c r="F13" s="139" t="s">
        <v>269</v>
      </c>
      <c r="G13" s="139" t="s">
        <v>269</v>
      </c>
    </row>
    <row r="14" spans="1:7" x14ac:dyDescent="0.25">
      <c r="A14" s="135" t="s">
        <v>88</v>
      </c>
      <c r="B14" s="136" t="s">
        <v>181</v>
      </c>
      <c r="C14" s="136" t="s">
        <v>181</v>
      </c>
      <c r="D14" s="136" t="s">
        <v>181</v>
      </c>
      <c r="E14" s="136" t="s">
        <v>181</v>
      </c>
      <c r="F14" s="136" t="s">
        <v>270</v>
      </c>
      <c r="G14" s="136" t="s">
        <v>270</v>
      </c>
    </row>
    <row r="15" spans="1:7" x14ac:dyDescent="0.25">
      <c r="A15" s="135" t="s">
        <v>89</v>
      </c>
      <c r="B15" s="136" t="s">
        <v>182</v>
      </c>
      <c r="C15" s="136" t="s">
        <v>182</v>
      </c>
      <c r="D15" s="136" t="s">
        <v>182</v>
      </c>
      <c r="E15" s="136" t="s">
        <v>182</v>
      </c>
      <c r="F15" s="136" t="s">
        <v>182</v>
      </c>
      <c r="G15" s="136" t="s">
        <v>182</v>
      </c>
    </row>
    <row r="16" spans="1:7" x14ac:dyDescent="0.25">
      <c r="A16" s="135" t="s">
        <v>90</v>
      </c>
      <c r="B16" s="136"/>
      <c r="C16" s="136"/>
      <c r="D16" s="136"/>
      <c r="E16" s="136"/>
      <c r="F16" s="136"/>
      <c r="G16" s="136"/>
    </row>
    <row r="17" spans="1:7" x14ac:dyDescent="0.25">
      <c r="A17" s="135" t="s">
        <v>91</v>
      </c>
      <c r="B17" s="136" t="s">
        <v>183</v>
      </c>
      <c r="C17" s="136" t="s">
        <v>183</v>
      </c>
      <c r="D17" s="136" t="s">
        <v>183</v>
      </c>
      <c r="E17" s="136" t="s">
        <v>183</v>
      </c>
      <c r="F17" s="136" t="s">
        <v>183</v>
      </c>
      <c r="G17" s="136" t="s">
        <v>183</v>
      </c>
    </row>
    <row r="18" spans="1:7" x14ac:dyDescent="0.25">
      <c r="A18" s="135" t="s">
        <v>92</v>
      </c>
      <c r="B18" s="136" t="s">
        <v>143</v>
      </c>
      <c r="C18" s="136" t="s">
        <v>143</v>
      </c>
      <c r="D18" s="136" t="s">
        <v>143</v>
      </c>
      <c r="E18" s="136" t="s">
        <v>143</v>
      </c>
      <c r="F18" s="136" t="s">
        <v>143</v>
      </c>
      <c r="G18" s="136" t="s">
        <v>143</v>
      </c>
    </row>
    <row r="19" spans="1:7" x14ac:dyDescent="0.25">
      <c r="A19" s="135" t="s">
        <v>93</v>
      </c>
      <c r="B19" s="136">
        <v>95747</v>
      </c>
      <c r="C19" s="136">
        <v>95747</v>
      </c>
      <c r="D19" s="136">
        <v>95747</v>
      </c>
      <c r="E19" s="136">
        <v>95747</v>
      </c>
      <c r="F19" s="136">
        <v>95747</v>
      </c>
      <c r="G19" s="136">
        <v>95747</v>
      </c>
    </row>
    <row r="20" spans="1:7" x14ac:dyDescent="0.25">
      <c r="A20" s="135" t="s">
        <v>102</v>
      </c>
      <c r="B20" s="140">
        <v>42100</v>
      </c>
      <c r="C20" s="140">
        <v>42100</v>
      </c>
      <c r="D20" s="140">
        <v>42100</v>
      </c>
      <c r="E20" s="140">
        <v>42100</v>
      </c>
      <c r="F20" s="140">
        <v>42100</v>
      </c>
      <c r="G20" s="140">
        <v>42100</v>
      </c>
    </row>
    <row r="21" spans="1:7" x14ac:dyDescent="0.25">
      <c r="A21" s="135" t="s">
        <v>103</v>
      </c>
      <c r="B21" s="140"/>
      <c r="C21" s="140"/>
      <c r="D21" s="140"/>
      <c r="E21" s="140"/>
      <c r="F21" s="140"/>
      <c r="G21" s="140"/>
    </row>
    <row r="22" spans="1:7" x14ac:dyDescent="0.25">
      <c r="A22" s="135"/>
      <c r="B22" s="141"/>
      <c r="C22" s="141"/>
      <c r="D22" s="141"/>
      <c r="E22" s="141"/>
      <c r="F22" s="141"/>
      <c r="G22" s="141"/>
    </row>
    <row r="23" spans="1:7" ht="25.5" x14ac:dyDescent="0.25">
      <c r="A23" s="133" t="s">
        <v>101</v>
      </c>
      <c r="B23" s="135"/>
      <c r="C23" s="135"/>
      <c r="D23" s="135"/>
      <c r="E23" s="135"/>
      <c r="F23" s="135"/>
      <c r="G23" s="135"/>
    </row>
    <row r="24" spans="1:7" x14ac:dyDescent="0.25">
      <c r="A24" s="135" t="s">
        <v>87</v>
      </c>
      <c r="B24" s="136" t="s">
        <v>184</v>
      </c>
      <c r="C24" s="136" t="s">
        <v>184</v>
      </c>
      <c r="D24" s="136" t="s">
        <v>184</v>
      </c>
      <c r="E24" s="136" t="s">
        <v>184</v>
      </c>
      <c r="F24" s="136" t="s">
        <v>272</v>
      </c>
      <c r="G24" s="136" t="s">
        <v>272</v>
      </c>
    </row>
    <row r="25" spans="1:7" x14ac:dyDescent="0.25">
      <c r="A25" s="135" t="s">
        <v>86</v>
      </c>
      <c r="B25" s="136" t="s">
        <v>185</v>
      </c>
      <c r="C25" s="136" t="s">
        <v>185</v>
      </c>
      <c r="D25" s="136" t="s">
        <v>185</v>
      </c>
      <c r="E25" s="136" t="s">
        <v>185</v>
      </c>
      <c r="F25" s="136" t="s">
        <v>271</v>
      </c>
      <c r="G25" s="136" t="s">
        <v>271</v>
      </c>
    </row>
    <row r="26" spans="1:7" x14ac:dyDescent="0.25">
      <c r="A26" s="135" t="s">
        <v>154</v>
      </c>
      <c r="B26" s="173" t="s">
        <v>186</v>
      </c>
      <c r="C26" s="173" t="s">
        <v>186</v>
      </c>
      <c r="D26" s="173" t="s">
        <v>186</v>
      </c>
      <c r="E26" s="173" t="s">
        <v>186</v>
      </c>
      <c r="F26" s="173" t="s">
        <v>273</v>
      </c>
      <c r="G26" s="173" t="s">
        <v>273</v>
      </c>
    </row>
    <row r="27" spans="1:7" x14ac:dyDescent="0.25">
      <c r="A27" s="135" t="s">
        <v>88</v>
      </c>
      <c r="B27" s="136" t="s">
        <v>187</v>
      </c>
      <c r="C27" s="136" t="s">
        <v>187</v>
      </c>
      <c r="D27" s="136" t="s">
        <v>187</v>
      </c>
      <c r="E27" s="136" t="s">
        <v>187</v>
      </c>
      <c r="F27" s="136" t="s">
        <v>274</v>
      </c>
      <c r="G27" s="136" t="s">
        <v>274</v>
      </c>
    </row>
    <row r="28" spans="1:7" x14ac:dyDescent="0.25">
      <c r="A28" s="135" t="s">
        <v>89</v>
      </c>
      <c r="B28" s="136" t="s">
        <v>182</v>
      </c>
      <c r="C28" s="136" t="s">
        <v>182</v>
      </c>
      <c r="D28" s="136" t="s">
        <v>182</v>
      </c>
      <c r="E28" s="136" t="s">
        <v>182</v>
      </c>
      <c r="F28" s="136" t="s">
        <v>182</v>
      </c>
      <c r="G28" s="136" t="s">
        <v>182</v>
      </c>
    </row>
    <row r="29" spans="1:7" x14ac:dyDescent="0.25">
      <c r="A29" s="135" t="s">
        <v>90</v>
      </c>
      <c r="B29" s="136"/>
      <c r="C29" s="136"/>
      <c r="D29" s="136"/>
      <c r="E29" s="136"/>
      <c r="F29" s="136"/>
      <c r="G29" s="136"/>
    </row>
    <row r="30" spans="1:7" x14ac:dyDescent="0.25">
      <c r="A30" s="135" t="s">
        <v>91</v>
      </c>
      <c r="B30" s="136" t="s">
        <v>183</v>
      </c>
      <c r="C30" s="136" t="s">
        <v>183</v>
      </c>
      <c r="D30" s="136" t="s">
        <v>183</v>
      </c>
      <c r="E30" s="136" t="s">
        <v>183</v>
      </c>
      <c r="F30" s="136" t="s">
        <v>183</v>
      </c>
      <c r="G30" s="136" t="s">
        <v>183</v>
      </c>
    </row>
    <row r="31" spans="1:7" x14ac:dyDescent="0.25">
      <c r="A31" s="135" t="s">
        <v>92</v>
      </c>
      <c r="B31" s="136" t="s">
        <v>143</v>
      </c>
      <c r="C31" s="136" t="s">
        <v>143</v>
      </c>
      <c r="D31" s="136" t="s">
        <v>143</v>
      </c>
      <c r="E31" s="136" t="s">
        <v>143</v>
      </c>
      <c r="F31" s="136" t="s">
        <v>143</v>
      </c>
      <c r="G31" s="136" t="s">
        <v>143</v>
      </c>
    </row>
    <row r="32" spans="1:7" x14ac:dyDescent="0.25">
      <c r="A32" s="135" t="s">
        <v>93</v>
      </c>
      <c r="B32" s="136">
        <v>95747</v>
      </c>
      <c r="C32" s="136">
        <v>95747</v>
      </c>
      <c r="D32" s="136">
        <v>95747</v>
      </c>
      <c r="E32" s="136">
        <v>95747</v>
      </c>
      <c r="F32" s="136">
        <v>95747</v>
      </c>
      <c r="G32" s="136">
        <v>95747</v>
      </c>
    </row>
    <row r="33" spans="1:2" x14ac:dyDescent="0.25">
      <c r="A33" s="135"/>
      <c r="B33" s="135"/>
    </row>
  </sheetData>
  <hyperlinks>
    <hyperlink ref="B26" r:id="rId1"/>
  </hyperlinks>
  <pageMargins left="0.7" right="0.7" top="0.75" bottom="0.75" header="0.3" footer="0.3"/>
  <pageSetup pageOrder="overThenDown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5.75" x14ac:dyDescent="0.25"/>
  <cols>
    <col min="1" max="1" width="27.75" style="12" customWidth="1"/>
    <col min="2" max="2" width="54.625" style="124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124" t="s">
        <v>162</v>
      </c>
    </row>
    <row r="2" spans="1:4" x14ac:dyDescent="0.25">
      <c r="A2" s="124" t="s">
        <v>163</v>
      </c>
    </row>
    <row r="3" spans="1:4" s="10" customFormat="1" ht="15.75" customHeight="1" x14ac:dyDescent="0.25">
      <c r="A3" s="134" t="s">
        <v>166</v>
      </c>
      <c r="B3" s="216"/>
      <c r="C3" s="12"/>
      <c r="D3" s="12"/>
    </row>
    <row r="4" spans="1:4" s="10" customFormat="1" ht="15.75" customHeight="1" x14ac:dyDescent="0.25">
      <c r="A4" s="142" t="s">
        <v>167</v>
      </c>
      <c r="B4" s="216"/>
      <c r="C4" s="12"/>
      <c r="D4" s="12"/>
    </row>
    <row r="5" spans="1:4" s="10" customFormat="1" ht="15.75" customHeight="1" x14ac:dyDescent="0.25">
      <c r="A5" s="11"/>
      <c r="B5" s="218"/>
      <c r="C5" s="12"/>
      <c r="D5" s="12"/>
    </row>
    <row r="6" spans="1:4" x14ac:dyDescent="0.25">
      <c r="A6" s="212" t="str">
        <f>'Admin Info'!B6</f>
        <v>City of Roseville, Electric Department</v>
      </c>
      <c r="B6" s="62"/>
      <c r="C6" s="12"/>
      <c r="D6" s="12"/>
    </row>
    <row r="7" spans="1:4" x14ac:dyDescent="0.25">
      <c r="B7" s="158" t="s">
        <v>67</v>
      </c>
      <c r="C7" s="12"/>
      <c r="D7" s="12"/>
    </row>
    <row r="8" spans="1:4" x14ac:dyDescent="0.25">
      <c r="A8" s="215"/>
      <c r="B8" s="62"/>
      <c r="C8" s="12"/>
      <c r="D8" s="12"/>
    </row>
    <row r="9" spans="1:4" x14ac:dyDescent="0.25">
      <c r="A9" s="210" t="s">
        <v>106</v>
      </c>
      <c r="B9" s="217" t="s">
        <v>221</v>
      </c>
      <c r="C9" s="12"/>
      <c r="D9" s="12"/>
    </row>
    <row r="10" spans="1:4" x14ac:dyDescent="0.25">
      <c r="A10" s="19" t="s">
        <v>51</v>
      </c>
      <c r="B10" s="217" t="s">
        <v>220</v>
      </c>
      <c r="C10" s="12"/>
      <c r="D10" s="12"/>
    </row>
    <row r="11" spans="1:4" x14ac:dyDescent="0.25">
      <c r="A11" s="19" t="s">
        <v>5</v>
      </c>
      <c r="B11" s="219">
        <v>42736</v>
      </c>
      <c r="C11" s="12"/>
      <c r="D11" s="12"/>
    </row>
    <row r="12" spans="1:4" x14ac:dyDescent="0.25">
      <c r="A12" s="19" t="s">
        <v>6</v>
      </c>
      <c r="B12" s="219">
        <v>43100</v>
      </c>
      <c r="C12" s="12"/>
      <c r="D12" s="12"/>
    </row>
    <row r="13" spans="1:4" ht="31.5" x14ac:dyDescent="0.25">
      <c r="A13" s="159" t="s">
        <v>170</v>
      </c>
      <c r="B13" s="159" t="s">
        <v>217</v>
      </c>
      <c r="C13" s="12"/>
      <c r="D13" s="12"/>
    </row>
    <row r="14" spans="1:4" x14ac:dyDescent="0.25">
      <c r="A14" s="20" t="s">
        <v>14</v>
      </c>
      <c r="B14" s="217"/>
      <c r="C14" s="12"/>
      <c r="D14" s="12"/>
    </row>
    <row r="15" spans="1:4" x14ac:dyDescent="0.25">
      <c r="A15" s="19" t="s">
        <v>12</v>
      </c>
      <c r="B15" s="217" t="s">
        <v>216</v>
      </c>
      <c r="C15" s="12"/>
      <c r="D15" s="12"/>
    </row>
    <row r="16" spans="1:4" x14ac:dyDescent="0.25">
      <c r="A16" s="211" t="s">
        <v>116</v>
      </c>
      <c r="B16" s="217" t="s">
        <v>206</v>
      </c>
      <c r="C16" s="12"/>
      <c r="D16" s="12"/>
    </row>
    <row r="17" spans="1:4" x14ac:dyDescent="0.25">
      <c r="A17" s="21"/>
      <c r="B17" s="217"/>
      <c r="C17" s="12"/>
      <c r="D17" s="12"/>
    </row>
    <row r="18" spans="1:4" x14ac:dyDescent="0.25">
      <c r="A18" s="211" t="s">
        <v>115</v>
      </c>
      <c r="B18" s="217" t="s">
        <v>207</v>
      </c>
      <c r="C18" s="12"/>
      <c r="D18" s="12"/>
    </row>
    <row r="19" spans="1:4" ht="15.75" customHeight="1" x14ac:dyDescent="0.25">
      <c r="A19" s="24"/>
      <c r="B19" s="217"/>
      <c r="C19" s="12"/>
      <c r="D19" s="12"/>
    </row>
    <row r="20" spans="1:4" x14ac:dyDescent="0.25">
      <c r="A20" s="210" t="s">
        <v>117</v>
      </c>
      <c r="B20" s="217" t="s">
        <v>224</v>
      </c>
      <c r="C20" s="12"/>
      <c r="D20" s="12"/>
    </row>
    <row r="21" spans="1:4" x14ac:dyDescent="0.25">
      <c r="A21" s="20" t="s">
        <v>43</v>
      </c>
      <c r="B21" s="217" t="s">
        <v>218</v>
      </c>
      <c r="C21" s="12"/>
      <c r="D21" s="12"/>
    </row>
    <row r="22" spans="1:4" x14ac:dyDescent="0.25">
      <c r="A22" s="20" t="s">
        <v>7</v>
      </c>
      <c r="B22" s="217" t="s">
        <v>209</v>
      </c>
      <c r="C22" s="12"/>
      <c r="D22" s="12"/>
    </row>
    <row r="23" spans="1:4" x14ac:dyDescent="0.25">
      <c r="A23" s="210" t="s">
        <v>118</v>
      </c>
      <c r="B23" s="217" t="s">
        <v>210</v>
      </c>
      <c r="C23" s="12"/>
      <c r="D23" s="12"/>
    </row>
    <row r="24" spans="1:4" x14ac:dyDescent="0.25">
      <c r="A24" s="210" t="s">
        <v>172</v>
      </c>
      <c r="B24" s="217" t="s">
        <v>211</v>
      </c>
      <c r="C24" s="12"/>
      <c r="D24" s="12"/>
    </row>
    <row r="25" spans="1:4" x14ac:dyDescent="0.25">
      <c r="A25" s="210" t="s">
        <v>119</v>
      </c>
      <c r="B25" s="217" t="s">
        <v>211</v>
      </c>
      <c r="C25" s="12"/>
      <c r="D25" s="12"/>
    </row>
    <row r="26" spans="1:4" x14ac:dyDescent="0.25">
      <c r="A26" s="20" t="s">
        <v>11</v>
      </c>
      <c r="B26" s="217" t="s">
        <v>211</v>
      </c>
      <c r="C26" s="12"/>
      <c r="D26" s="12"/>
    </row>
    <row r="27" spans="1:4" x14ac:dyDescent="0.25">
      <c r="A27" s="20" t="s">
        <v>8</v>
      </c>
      <c r="B27" s="217" t="s">
        <v>209</v>
      </c>
      <c r="C27" s="12"/>
      <c r="D27" s="12"/>
    </row>
    <row r="28" spans="1:4" x14ac:dyDescent="0.25">
      <c r="A28" s="211" t="s">
        <v>114</v>
      </c>
      <c r="B28" s="217" t="s">
        <v>210</v>
      </c>
      <c r="C28" s="12"/>
      <c r="D28" s="12"/>
    </row>
    <row r="29" spans="1:4" x14ac:dyDescent="0.25">
      <c r="A29" s="20" t="s">
        <v>62</v>
      </c>
      <c r="B29" s="217" t="s">
        <v>219</v>
      </c>
      <c r="C29" s="12"/>
      <c r="D29" s="12"/>
    </row>
    <row r="30" spans="1:4" x14ac:dyDescent="0.25">
      <c r="A30" s="213" t="s">
        <v>13</v>
      </c>
      <c r="B30" s="217" t="s">
        <v>211</v>
      </c>
      <c r="C30" s="12"/>
      <c r="D30" s="12"/>
    </row>
    <row r="31" spans="1:4" x14ac:dyDescent="0.25">
      <c r="A31" s="214" t="s">
        <v>9</v>
      </c>
      <c r="B31" s="217" t="s">
        <v>211</v>
      </c>
      <c r="C31" s="12"/>
      <c r="D31" s="12"/>
    </row>
    <row r="32" spans="1:4" x14ac:dyDescent="0.25">
      <c r="A32" s="20" t="s">
        <v>10</v>
      </c>
      <c r="B32" s="217" t="s">
        <v>211</v>
      </c>
      <c r="C32" s="12"/>
      <c r="D32" s="12"/>
    </row>
    <row r="33" spans="1:4" x14ac:dyDescent="0.25">
      <c r="A33" s="20" t="s">
        <v>15</v>
      </c>
      <c r="B33" s="217" t="s">
        <v>1</v>
      </c>
      <c r="C33" s="12"/>
      <c r="D33" s="12"/>
    </row>
    <row r="34" spans="1:4" x14ac:dyDescent="0.25">
      <c r="B34" s="217" t="s">
        <v>2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77"/>
      <c r="C47" s="12"/>
      <c r="D47" s="12"/>
    </row>
    <row r="48" spans="1:4" x14ac:dyDescent="0.25">
      <c r="B48" s="77"/>
      <c r="C48" s="12"/>
      <c r="D48" s="12"/>
    </row>
    <row r="49" spans="2:4" x14ac:dyDescent="0.25">
      <c r="B49" s="77"/>
      <c r="C49" s="12"/>
      <c r="D49" s="12"/>
    </row>
    <row r="50" spans="2:4" x14ac:dyDescent="0.25">
      <c r="B50" s="77"/>
      <c r="C50" s="12"/>
      <c r="D50" s="12"/>
    </row>
    <row r="51" spans="2:4" x14ac:dyDescent="0.25">
      <c r="B51" s="77"/>
      <c r="C51" s="12"/>
      <c r="D51" s="12"/>
    </row>
    <row r="52" spans="2:4" x14ac:dyDescent="0.25">
      <c r="B52" s="77"/>
      <c r="C52" s="12"/>
      <c r="D52" s="12"/>
    </row>
    <row r="53" spans="2:4" x14ac:dyDescent="0.25">
      <c r="B53" s="77"/>
      <c r="C53" s="12"/>
      <c r="D53" s="12"/>
    </row>
    <row r="54" spans="2:4" x14ac:dyDescent="0.25">
      <c r="B54" s="77"/>
      <c r="C54" s="12"/>
      <c r="D54" s="12"/>
    </row>
    <row r="55" spans="2:4" x14ac:dyDescent="0.25">
      <c r="B55" s="77"/>
      <c r="C55" s="12"/>
      <c r="D55" s="12"/>
    </row>
    <row r="56" spans="2:4" x14ac:dyDescent="0.25">
      <c r="B56" s="77"/>
      <c r="C56" s="12"/>
      <c r="D56" s="12"/>
    </row>
    <row r="57" spans="2:4" x14ac:dyDescent="0.25">
      <c r="B57" s="77"/>
      <c r="C57" s="12"/>
      <c r="D57" s="12"/>
    </row>
    <row r="58" spans="2:4" x14ac:dyDescent="0.25">
      <c r="B58" s="77"/>
      <c r="C58" s="12"/>
      <c r="D58" s="12"/>
    </row>
    <row r="59" spans="2:4" x14ac:dyDescent="0.25">
      <c r="B59" s="77"/>
      <c r="C59" s="12"/>
      <c r="D59" s="12"/>
    </row>
    <row r="60" spans="2:4" x14ac:dyDescent="0.25">
      <c r="B60" s="77"/>
      <c r="C60" s="12"/>
      <c r="D60" s="12"/>
    </row>
    <row r="61" spans="2:4" x14ac:dyDescent="0.25">
      <c r="B61" s="77"/>
      <c r="C61" s="12"/>
      <c r="D61" s="12"/>
    </row>
    <row r="62" spans="2:4" x14ac:dyDescent="0.25">
      <c r="B62" s="77"/>
      <c r="C62" s="12"/>
      <c r="D62" s="12"/>
    </row>
    <row r="63" spans="2:4" x14ac:dyDescent="0.25">
      <c r="B63" s="77"/>
      <c r="C63" s="12"/>
      <c r="D63" s="12"/>
    </row>
    <row r="64" spans="2:4" x14ac:dyDescent="0.25">
      <c r="B64" s="77"/>
      <c r="C64" s="12"/>
      <c r="D64" s="12"/>
    </row>
    <row r="65" spans="2:4" x14ac:dyDescent="0.25">
      <c r="B65" s="77"/>
      <c r="C65" s="12"/>
      <c r="D65" s="12"/>
    </row>
    <row r="66" spans="2:4" x14ac:dyDescent="0.25">
      <c r="B66" s="77"/>
      <c r="C66" s="12"/>
      <c r="D66" s="12"/>
    </row>
    <row r="67" spans="2:4" x14ac:dyDescent="0.25">
      <c r="B67" s="77"/>
      <c r="C67" s="12"/>
      <c r="D67" s="12"/>
    </row>
    <row r="68" spans="2:4" x14ac:dyDescent="0.25">
      <c r="B68" s="77"/>
      <c r="C68" s="12"/>
      <c r="D68" s="12"/>
    </row>
    <row r="69" spans="2:4" x14ac:dyDescent="0.25">
      <c r="B69" s="77"/>
      <c r="C69" s="12"/>
      <c r="D69" s="12"/>
    </row>
    <row r="70" spans="2:4" x14ac:dyDescent="0.25">
      <c r="B70" s="77"/>
      <c r="C70" s="12"/>
      <c r="D70" s="12"/>
    </row>
    <row r="71" spans="2:4" x14ac:dyDescent="0.25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5.75" x14ac:dyDescent="0.25"/>
  <cols>
    <col min="1" max="1" width="27.75" style="12" customWidth="1"/>
    <col min="2" max="2" width="54.625" style="124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124" t="s">
        <v>162</v>
      </c>
    </row>
    <row r="2" spans="1:4" x14ac:dyDescent="0.25">
      <c r="A2" s="124" t="s">
        <v>163</v>
      </c>
    </row>
    <row r="3" spans="1:4" s="10" customFormat="1" ht="15.75" customHeight="1" x14ac:dyDescent="0.25">
      <c r="A3" s="134" t="s">
        <v>166</v>
      </c>
      <c r="B3" s="216"/>
      <c r="C3" s="12"/>
      <c r="D3" s="12"/>
    </row>
    <row r="4" spans="1:4" s="10" customFormat="1" ht="15.75" customHeight="1" x14ac:dyDescent="0.25">
      <c r="A4" s="142" t="s">
        <v>167</v>
      </c>
      <c r="B4" s="216"/>
      <c r="C4" s="12"/>
      <c r="D4" s="12"/>
    </row>
    <row r="5" spans="1:4" s="10" customFormat="1" ht="15.75" customHeight="1" x14ac:dyDescent="0.25">
      <c r="A5" s="11"/>
      <c r="B5" s="218"/>
      <c r="C5" s="12"/>
      <c r="D5" s="12"/>
    </row>
    <row r="6" spans="1:4" x14ac:dyDescent="0.25">
      <c r="A6" s="212" t="str">
        <f>'Admin Info'!B6</f>
        <v>City of Roseville, Electric Department</v>
      </c>
      <c r="B6" s="62"/>
      <c r="C6" s="12"/>
      <c r="D6" s="12"/>
    </row>
    <row r="7" spans="1:4" x14ac:dyDescent="0.25">
      <c r="B7" s="158" t="s">
        <v>67</v>
      </c>
      <c r="C7" s="12"/>
      <c r="D7" s="12"/>
    </row>
    <row r="8" spans="1:4" x14ac:dyDescent="0.25">
      <c r="A8" s="215"/>
      <c r="B8" s="62"/>
      <c r="C8" s="12"/>
      <c r="D8" s="12"/>
    </row>
    <row r="9" spans="1:4" x14ac:dyDescent="0.25">
      <c r="A9" s="210" t="s">
        <v>106</v>
      </c>
      <c r="B9" s="217" t="s">
        <v>222</v>
      </c>
      <c r="C9" s="12"/>
      <c r="D9" s="12"/>
    </row>
    <row r="10" spans="1:4" x14ac:dyDescent="0.25">
      <c r="A10" s="19" t="s">
        <v>51</v>
      </c>
      <c r="B10" s="217" t="s">
        <v>220</v>
      </c>
      <c r="C10" s="12"/>
      <c r="D10" s="12"/>
    </row>
    <row r="11" spans="1:4" x14ac:dyDescent="0.25">
      <c r="A11" s="19" t="s">
        <v>5</v>
      </c>
      <c r="B11" s="219">
        <v>43101</v>
      </c>
      <c r="C11" s="12"/>
      <c r="D11" s="12"/>
    </row>
    <row r="12" spans="1:4" x14ac:dyDescent="0.25">
      <c r="A12" s="19" t="s">
        <v>6</v>
      </c>
      <c r="B12" s="219">
        <v>43465</v>
      </c>
      <c r="C12" s="12"/>
      <c r="D12" s="12"/>
    </row>
    <row r="13" spans="1:4" ht="31.5" x14ac:dyDescent="0.25">
      <c r="A13" s="159" t="s">
        <v>170</v>
      </c>
      <c r="B13" s="159" t="s">
        <v>217</v>
      </c>
      <c r="C13" s="12"/>
      <c r="D13" s="12"/>
    </row>
    <row r="14" spans="1:4" x14ac:dyDescent="0.25">
      <c r="A14" s="20" t="s">
        <v>14</v>
      </c>
      <c r="B14" s="217"/>
      <c r="C14" s="12"/>
      <c r="D14" s="12"/>
    </row>
    <row r="15" spans="1:4" x14ac:dyDescent="0.25">
      <c r="A15" s="19" t="s">
        <v>12</v>
      </c>
      <c r="B15" s="217" t="s">
        <v>216</v>
      </c>
      <c r="C15" s="12"/>
      <c r="D15" s="12"/>
    </row>
    <row r="16" spans="1:4" x14ac:dyDescent="0.25">
      <c r="A16" s="211" t="s">
        <v>116</v>
      </c>
      <c r="B16" s="217" t="s">
        <v>206</v>
      </c>
      <c r="C16" s="12"/>
      <c r="D16" s="12"/>
    </row>
    <row r="17" spans="1:4" x14ac:dyDescent="0.25">
      <c r="A17" s="21"/>
      <c r="B17" s="217"/>
      <c r="C17" s="12"/>
      <c r="D17" s="12"/>
    </row>
    <row r="18" spans="1:4" x14ac:dyDescent="0.25">
      <c r="A18" s="211" t="s">
        <v>115</v>
      </c>
      <c r="B18" s="217" t="s">
        <v>207</v>
      </c>
      <c r="C18" s="12"/>
      <c r="D18" s="12"/>
    </row>
    <row r="19" spans="1:4" ht="15.75" customHeight="1" x14ac:dyDescent="0.25">
      <c r="A19" s="24"/>
      <c r="B19" s="217"/>
      <c r="C19" s="12"/>
      <c r="D19" s="12"/>
    </row>
    <row r="20" spans="1:4" x14ac:dyDescent="0.25">
      <c r="A20" s="210" t="s">
        <v>117</v>
      </c>
      <c r="B20" s="217" t="s">
        <v>224</v>
      </c>
      <c r="C20" s="12"/>
      <c r="D20" s="12"/>
    </row>
    <row r="21" spans="1:4" x14ac:dyDescent="0.25">
      <c r="A21" s="20" t="s">
        <v>43</v>
      </c>
      <c r="B21" s="217" t="s">
        <v>223</v>
      </c>
      <c r="C21" s="12"/>
      <c r="D21" s="12"/>
    </row>
    <row r="22" spans="1:4" x14ac:dyDescent="0.25">
      <c r="A22" s="20" t="s">
        <v>7</v>
      </c>
      <c r="B22" s="217" t="s">
        <v>209</v>
      </c>
      <c r="C22" s="12"/>
      <c r="D22" s="12"/>
    </row>
    <row r="23" spans="1:4" x14ac:dyDescent="0.25">
      <c r="A23" s="210" t="s">
        <v>118</v>
      </c>
      <c r="B23" s="217" t="s">
        <v>210</v>
      </c>
      <c r="C23" s="12"/>
      <c r="D23" s="12"/>
    </row>
    <row r="24" spans="1:4" x14ac:dyDescent="0.25">
      <c r="A24" s="210" t="s">
        <v>172</v>
      </c>
      <c r="B24" s="217" t="s">
        <v>211</v>
      </c>
      <c r="C24" s="12"/>
      <c r="D24" s="12"/>
    </row>
    <row r="25" spans="1:4" x14ac:dyDescent="0.25">
      <c r="A25" s="210" t="s">
        <v>119</v>
      </c>
      <c r="B25" s="217" t="s">
        <v>211</v>
      </c>
      <c r="C25" s="12"/>
      <c r="D25" s="12"/>
    </row>
    <row r="26" spans="1:4" x14ac:dyDescent="0.25">
      <c r="A26" s="20" t="s">
        <v>11</v>
      </c>
      <c r="B26" s="217" t="s">
        <v>211</v>
      </c>
      <c r="C26" s="12"/>
      <c r="D26" s="12"/>
    </row>
    <row r="27" spans="1:4" x14ac:dyDescent="0.25">
      <c r="A27" s="20" t="s">
        <v>8</v>
      </c>
      <c r="B27" s="217" t="s">
        <v>209</v>
      </c>
      <c r="C27" s="12"/>
      <c r="D27" s="12"/>
    </row>
    <row r="28" spans="1:4" x14ac:dyDescent="0.25">
      <c r="A28" s="211" t="s">
        <v>114</v>
      </c>
      <c r="B28" s="217" t="s">
        <v>210</v>
      </c>
      <c r="C28" s="12"/>
      <c r="D28" s="12"/>
    </row>
    <row r="29" spans="1:4" x14ac:dyDescent="0.25">
      <c r="A29" s="20" t="s">
        <v>62</v>
      </c>
      <c r="B29" s="217" t="s">
        <v>219</v>
      </c>
      <c r="C29" s="12"/>
      <c r="D29" s="12"/>
    </row>
    <row r="30" spans="1:4" x14ac:dyDescent="0.25">
      <c r="A30" s="213" t="s">
        <v>13</v>
      </c>
      <c r="B30" s="217" t="s">
        <v>211</v>
      </c>
      <c r="C30" s="12"/>
      <c r="D30" s="12"/>
    </row>
    <row r="31" spans="1:4" x14ac:dyDescent="0.25">
      <c r="A31" s="214" t="s">
        <v>9</v>
      </c>
      <c r="B31" s="217" t="s">
        <v>211</v>
      </c>
      <c r="C31" s="12"/>
      <c r="D31" s="12"/>
    </row>
    <row r="32" spans="1:4" x14ac:dyDescent="0.25">
      <c r="A32" s="20" t="s">
        <v>10</v>
      </c>
      <c r="B32" s="217" t="s">
        <v>211</v>
      </c>
      <c r="C32" s="12"/>
      <c r="D32" s="12"/>
    </row>
    <row r="33" spans="1:4" x14ac:dyDescent="0.25">
      <c r="A33" s="20" t="s">
        <v>15</v>
      </c>
      <c r="B33" s="217" t="s">
        <v>1</v>
      </c>
      <c r="C33" s="12"/>
      <c r="D33" s="12"/>
    </row>
    <row r="34" spans="1:4" x14ac:dyDescent="0.25">
      <c r="B34" s="217" t="s">
        <v>2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77"/>
      <c r="C47" s="12"/>
      <c r="D47" s="12"/>
    </row>
    <row r="48" spans="1:4" x14ac:dyDescent="0.25">
      <c r="B48" s="77"/>
      <c r="C48" s="12"/>
      <c r="D48" s="12"/>
    </row>
    <row r="49" spans="2:4" x14ac:dyDescent="0.25">
      <c r="B49" s="77"/>
      <c r="C49" s="12"/>
      <c r="D49" s="12"/>
    </row>
    <row r="50" spans="2:4" x14ac:dyDescent="0.25">
      <c r="B50" s="77"/>
      <c r="C50" s="12"/>
      <c r="D50" s="12"/>
    </row>
    <row r="51" spans="2:4" x14ac:dyDescent="0.25">
      <c r="B51" s="77"/>
      <c r="C51" s="12"/>
      <c r="D51" s="12"/>
    </row>
    <row r="52" spans="2:4" x14ac:dyDescent="0.25">
      <c r="B52" s="77"/>
      <c r="C52" s="12"/>
      <c r="D52" s="12"/>
    </row>
    <row r="53" spans="2:4" x14ac:dyDescent="0.25">
      <c r="B53" s="77"/>
      <c r="C53" s="12"/>
      <c r="D53" s="12"/>
    </row>
    <row r="54" spans="2:4" x14ac:dyDescent="0.25">
      <c r="B54" s="77"/>
      <c r="C54" s="12"/>
      <c r="D54" s="12"/>
    </row>
    <row r="55" spans="2:4" x14ac:dyDescent="0.25">
      <c r="B55" s="77"/>
      <c r="C55" s="12"/>
      <c r="D55" s="12"/>
    </row>
    <row r="56" spans="2:4" x14ac:dyDescent="0.25">
      <c r="B56" s="77"/>
      <c r="C56" s="12"/>
      <c r="D56" s="12"/>
    </row>
    <row r="57" spans="2:4" x14ac:dyDescent="0.25">
      <c r="B57" s="77"/>
      <c r="C57" s="12"/>
      <c r="D57" s="12"/>
    </row>
    <row r="58" spans="2:4" x14ac:dyDescent="0.25">
      <c r="B58" s="77"/>
      <c r="C58" s="12"/>
      <c r="D58" s="12"/>
    </row>
    <row r="59" spans="2:4" x14ac:dyDescent="0.25">
      <c r="B59" s="77"/>
      <c r="C59" s="12"/>
      <c r="D59" s="12"/>
    </row>
    <row r="60" spans="2:4" x14ac:dyDescent="0.25">
      <c r="B60" s="77"/>
      <c r="C60" s="12"/>
      <c r="D60" s="12"/>
    </row>
    <row r="61" spans="2:4" x14ac:dyDescent="0.25">
      <c r="B61" s="77"/>
      <c r="C61" s="12"/>
      <c r="D61" s="12"/>
    </row>
    <row r="62" spans="2:4" x14ac:dyDescent="0.25">
      <c r="B62" s="77"/>
      <c r="C62" s="12"/>
      <c r="D62" s="12"/>
    </row>
    <row r="63" spans="2:4" x14ac:dyDescent="0.25">
      <c r="B63" s="77"/>
      <c r="C63" s="12"/>
      <c r="D63" s="12"/>
    </row>
    <row r="64" spans="2:4" x14ac:dyDescent="0.25">
      <c r="B64" s="77"/>
      <c r="C64" s="12"/>
      <c r="D64" s="12"/>
    </row>
    <row r="65" spans="2:4" x14ac:dyDescent="0.25">
      <c r="B65" s="77"/>
      <c r="C65" s="12"/>
      <c r="D65" s="12"/>
    </row>
    <row r="66" spans="2:4" x14ac:dyDescent="0.25">
      <c r="B66" s="77"/>
      <c r="C66" s="12"/>
      <c r="D66" s="12"/>
    </row>
    <row r="67" spans="2:4" x14ac:dyDescent="0.25">
      <c r="B67" s="77"/>
      <c r="C67" s="12"/>
      <c r="D67" s="12"/>
    </row>
    <row r="68" spans="2:4" x14ac:dyDescent="0.25">
      <c r="B68" s="77"/>
      <c r="C68" s="12"/>
      <c r="D68" s="12"/>
    </row>
    <row r="69" spans="2:4" x14ac:dyDescent="0.25">
      <c r="B69" s="77"/>
      <c r="C69" s="12"/>
      <c r="D69" s="12"/>
    </row>
    <row r="70" spans="2:4" x14ac:dyDescent="0.25">
      <c r="B70" s="77"/>
      <c r="C70" s="12"/>
      <c r="D70" s="12"/>
    </row>
    <row r="71" spans="2:4" x14ac:dyDescent="0.25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5.75" x14ac:dyDescent="0.25"/>
  <cols>
    <col min="1" max="1" width="27.75" style="12" customWidth="1"/>
    <col min="2" max="2" width="54.625" style="124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124" t="s">
        <v>162</v>
      </c>
    </row>
    <row r="2" spans="1:4" x14ac:dyDescent="0.25">
      <c r="A2" s="124" t="s">
        <v>163</v>
      </c>
    </row>
    <row r="3" spans="1:4" s="10" customFormat="1" ht="15.75" customHeight="1" x14ac:dyDescent="0.25">
      <c r="A3" s="134" t="s">
        <v>166</v>
      </c>
      <c r="B3" s="216"/>
      <c r="C3" s="12"/>
      <c r="D3" s="12"/>
    </row>
    <row r="4" spans="1:4" s="10" customFormat="1" ht="15.75" customHeight="1" x14ac:dyDescent="0.25">
      <c r="A4" s="142" t="s">
        <v>167</v>
      </c>
      <c r="B4" s="216"/>
      <c r="C4" s="12"/>
      <c r="D4" s="12"/>
    </row>
    <row r="5" spans="1:4" s="10" customFormat="1" ht="15.75" customHeight="1" x14ac:dyDescent="0.25">
      <c r="A5" s="11"/>
      <c r="B5" s="218"/>
      <c r="C5" s="12"/>
      <c r="D5" s="12"/>
    </row>
    <row r="6" spans="1:4" x14ac:dyDescent="0.25">
      <c r="A6" s="212" t="str">
        <f>'Admin Info'!B6</f>
        <v>City of Roseville, Electric Department</v>
      </c>
      <c r="B6" s="62"/>
      <c r="C6" s="12"/>
      <c r="D6" s="12"/>
    </row>
    <row r="7" spans="1:4" x14ac:dyDescent="0.25">
      <c r="B7" s="158" t="s">
        <v>67</v>
      </c>
      <c r="C7" s="12"/>
      <c r="D7" s="12"/>
    </row>
    <row r="8" spans="1:4" x14ac:dyDescent="0.25">
      <c r="A8" s="215"/>
      <c r="B8" s="62"/>
      <c r="C8" s="12"/>
      <c r="D8" s="12"/>
    </row>
    <row r="9" spans="1:4" x14ac:dyDescent="0.25">
      <c r="A9" s="210" t="s">
        <v>106</v>
      </c>
      <c r="B9" s="217" t="s">
        <v>227</v>
      </c>
      <c r="C9" s="12"/>
      <c r="D9" s="12"/>
    </row>
    <row r="10" spans="1:4" x14ac:dyDescent="0.25">
      <c r="A10" s="19" t="s">
        <v>51</v>
      </c>
      <c r="B10" s="217" t="s">
        <v>228</v>
      </c>
      <c r="C10" s="12"/>
      <c r="D10" s="12"/>
    </row>
    <row r="11" spans="1:4" x14ac:dyDescent="0.25">
      <c r="A11" s="19" t="s">
        <v>5</v>
      </c>
      <c r="B11" s="219">
        <v>42186</v>
      </c>
      <c r="C11" s="12"/>
      <c r="D11" s="12"/>
    </row>
    <row r="12" spans="1:4" x14ac:dyDescent="0.25">
      <c r="A12" s="19" t="s">
        <v>6</v>
      </c>
      <c r="B12" s="219">
        <v>42277</v>
      </c>
      <c r="C12" s="12"/>
      <c r="D12" s="12"/>
    </row>
    <row r="13" spans="1:4" ht="31.5" x14ac:dyDescent="0.25">
      <c r="A13" s="159" t="s">
        <v>170</v>
      </c>
      <c r="B13" s="159" t="s">
        <v>229</v>
      </c>
      <c r="C13" s="12"/>
      <c r="D13" s="12"/>
    </row>
    <row r="14" spans="1:4" x14ac:dyDescent="0.25">
      <c r="A14" s="20" t="s">
        <v>14</v>
      </c>
      <c r="B14" s="217"/>
      <c r="C14" s="12"/>
      <c r="D14" s="12"/>
    </row>
    <row r="15" spans="1:4" x14ac:dyDescent="0.25">
      <c r="A15" s="19" t="s">
        <v>12</v>
      </c>
      <c r="B15" s="217" t="s">
        <v>216</v>
      </c>
      <c r="C15" s="12"/>
      <c r="D15" s="12"/>
    </row>
    <row r="16" spans="1:4" x14ac:dyDescent="0.25">
      <c r="A16" s="211" t="s">
        <v>116</v>
      </c>
      <c r="B16" s="217" t="s">
        <v>206</v>
      </c>
      <c r="C16" s="12"/>
      <c r="D16" s="12"/>
    </row>
    <row r="17" spans="1:4" x14ac:dyDescent="0.25">
      <c r="A17" s="21"/>
      <c r="B17" s="217"/>
      <c r="C17" s="12"/>
      <c r="D17" s="12"/>
    </row>
    <row r="18" spans="1:4" x14ac:dyDescent="0.25">
      <c r="A18" s="211" t="s">
        <v>115</v>
      </c>
      <c r="B18" s="217" t="s">
        <v>207</v>
      </c>
      <c r="C18" s="12"/>
      <c r="D18" s="12"/>
    </row>
    <row r="19" spans="1:4" ht="15.75" customHeight="1" x14ac:dyDescent="0.25">
      <c r="A19" s="24"/>
      <c r="B19" s="217"/>
      <c r="C19" s="12"/>
      <c r="D19" s="12"/>
    </row>
    <row r="20" spans="1:4" x14ac:dyDescent="0.25">
      <c r="A20" s="210" t="s">
        <v>117</v>
      </c>
      <c r="B20" s="217" t="s">
        <v>224</v>
      </c>
      <c r="C20" s="12"/>
      <c r="D20" s="12"/>
    </row>
    <row r="21" spans="1:4" x14ac:dyDescent="0.25">
      <c r="A21" s="20" t="s">
        <v>43</v>
      </c>
      <c r="B21" s="217" t="s">
        <v>223</v>
      </c>
      <c r="C21" s="12"/>
      <c r="D21" s="12"/>
    </row>
    <row r="22" spans="1:4" x14ac:dyDescent="0.25">
      <c r="A22" s="20" t="s">
        <v>7</v>
      </c>
      <c r="B22" s="217" t="s">
        <v>209</v>
      </c>
      <c r="C22" s="12"/>
      <c r="D22" s="12"/>
    </row>
    <row r="23" spans="1:4" x14ac:dyDescent="0.25">
      <c r="A23" s="210" t="s">
        <v>118</v>
      </c>
      <c r="B23" s="217" t="s">
        <v>210</v>
      </c>
      <c r="C23" s="12"/>
      <c r="D23" s="12"/>
    </row>
    <row r="24" spans="1:4" x14ac:dyDescent="0.25">
      <c r="A24" s="210" t="s">
        <v>172</v>
      </c>
      <c r="B24" s="217" t="s">
        <v>211</v>
      </c>
      <c r="C24" s="12"/>
      <c r="D24" s="12"/>
    </row>
    <row r="25" spans="1:4" x14ac:dyDescent="0.25">
      <c r="A25" s="210" t="s">
        <v>119</v>
      </c>
      <c r="B25" s="217" t="s">
        <v>211</v>
      </c>
      <c r="C25" s="12"/>
      <c r="D25" s="12"/>
    </row>
    <row r="26" spans="1:4" x14ac:dyDescent="0.25">
      <c r="A26" s="20" t="s">
        <v>11</v>
      </c>
      <c r="B26" s="217" t="s">
        <v>211</v>
      </c>
      <c r="C26" s="12"/>
      <c r="D26" s="12"/>
    </row>
    <row r="27" spans="1:4" x14ac:dyDescent="0.25">
      <c r="A27" s="20" t="s">
        <v>8</v>
      </c>
      <c r="B27" s="217" t="s">
        <v>209</v>
      </c>
      <c r="C27" s="12"/>
      <c r="D27" s="12"/>
    </row>
    <row r="28" spans="1:4" x14ac:dyDescent="0.25">
      <c r="A28" s="211" t="s">
        <v>114</v>
      </c>
      <c r="B28" s="217" t="s">
        <v>210</v>
      </c>
      <c r="C28" s="12"/>
      <c r="D28" s="12"/>
    </row>
    <row r="29" spans="1:4" x14ac:dyDescent="0.25">
      <c r="A29" s="20" t="s">
        <v>62</v>
      </c>
      <c r="B29" s="217" t="s">
        <v>219</v>
      </c>
      <c r="C29" s="12"/>
      <c r="D29" s="12"/>
    </row>
    <row r="30" spans="1:4" x14ac:dyDescent="0.25">
      <c r="A30" s="213" t="s">
        <v>13</v>
      </c>
      <c r="B30" s="217" t="s">
        <v>211</v>
      </c>
      <c r="C30" s="12"/>
      <c r="D30" s="12"/>
    </row>
    <row r="31" spans="1:4" x14ac:dyDescent="0.25">
      <c r="A31" s="214" t="s">
        <v>9</v>
      </c>
      <c r="B31" s="217" t="s">
        <v>211</v>
      </c>
      <c r="C31" s="12"/>
      <c r="D31" s="12"/>
    </row>
    <row r="32" spans="1:4" x14ac:dyDescent="0.25">
      <c r="A32" s="20" t="s">
        <v>10</v>
      </c>
      <c r="B32" s="217" t="s">
        <v>211</v>
      </c>
      <c r="C32" s="12"/>
      <c r="D32" s="12"/>
    </row>
    <row r="33" spans="1:4" x14ac:dyDescent="0.25">
      <c r="A33" s="20" t="s">
        <v>15</v>
      </c>
      <c r="B33" s="217" t="s">
        <v>1</v>
      </c>
      <c r="C33" s="12"/>
      <c r="D33" s="12"/>
    </row>
    <row r="34" spans="1:4" x14ac:dyDescent="0.25">
      <c r="B34" s="217" t="s">
        <v>2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77"/>
      <c r="C47" s="12"/>
      <c r="D47" s="12"/>
    </row>
    <row r="48" spans="1:4" x14ac:dyDescent="0.25">
      <c r="B48" s="77"/>
      <c r="C48" s="12"/>
      <c r="D48" s="12"/>
    </row>
    <row r="49" spans="2:4" x14ac:dyDescent="0.25">
      <c r="B49" s="77"/>
      <c r="C49" s="12"/>
      <c r="D49" s="12"/>
    </row>
    <row r="50" spans="2:4" x14ac:dyDescent="0.25">
      <c r="B50" s="77"/>
      <c r="C50" s="12"/>
      <c r="D50" s="12"/>
    </row>
    <row r="51" spans="2:4" x14ac:dyDescent="0.25">
      <c r="B51" s="77"/>
      <c r="C51" s="12"/>
      <c r="D51" s="12"/>
    </row>
    <row r="52" spans="2:4" x14ac:dyDescent="0.25">
      <c r="B52" s="77"/>
      <c r="C52" s="12"/>
      <c r="D52" s="12"/>
    </row>
    <row r="53" spans="2:4" x14ac:dyDescent="0.25">
      <c r="B53" s="77"/>
      <c r="C53" s="12"/>
      <c r="D53" s="12"/>
    </row>
    <row r="54" spans="2:4" x14ac:dyDescent="0.25">
      <c r="B54" s="77"/>
      <c r="C54" s="12"/>
      <c r="D54" s="12"/>
    </row>
    <row r="55" spans="2:4" x14ac:dyDescent="0.25">
      <c r="B55" s="77"/>
      <c r="C55" s="12"/>
      <c r="D55" s="12"/>
    </row>
    <row r="56" spans="2:4" x14ac:dyDescent="0.25">
      <c r="B56" s="77"/>
      <c r="C56" s="12"/>
      <c r="D56" s="12"/>
    </row>
    <row r="57" spans="2:4" x14ac:dyDescent="0.25">
      <c r="B57" s="77"/>
      <c r="C57" s="12"/>
      <c r="D57" s="12"/>
    </row>
    <row r="58" spans="2:4" x14ac:dyDescent="0.25">
      <c r="B58" s="77"/>
      <c r="C58" s="12"/>
      <c r="D58" s="12"/>
    </row>
    <row r="59" spans="2:4" x14ac:dyDescent="0.25">
      <c r="B59" s="77"/>
      <c r="C59" s="12"/>
      <c r="D59" s="12"/>
    </row>
    <row r="60" spans="2:4" x14ac:dyDescent="0.25">
      <c r="B60" s="77"/>
      <c r="C60" s="12"/>
      <c r="D60" s="12"/>
    </row>
    <row r="61" spans="2:4" x14ac:dyDescent="0.25">
      <c r="B61" s="77"/>
      <c r="C61" s="12"/>
      <c r="D61" s="12"/>
    </row>
    <row r="62" spans="2:4" x14ac:dyDescent="0.25">
      <c r="B62" s="77"/>
      <c r="C62" s="12"/>
      <c r="D62" s="12"/>
    </row>
    <row r="63" spans="2:4" x14ac:dyDescent="0.25">
      <c r="B63" s="77"/>
      <c r="C63" s="12"/>
      <c r="D63" s="12"/>
    </row>
    <row r="64" spans="2:4" x14ac:dyDescent="0.25">
      <c r="B64" s="77"/>
      <c r="C64" s="12"/>
      <c r="D64" s="12"/>
    </row>
    <row r="65" spans="2:4" x14ac:dyDescent="0.25">
      <c r="B65" s="77"/>
      <c r="C65" s="12"/>
      <c r="D65" s="12"/>
    </row>
    <row r="66" spans="2:4" x14ac:dyDescent="0.25">
      <c r="B66" s="77"/>
      <c r="C66" s="12"/>
      <c r="D66" s="12"/>
    </row>
    <row r="67" spans="2:4" x14ac:dyDescent="0.25">
      <c r="B67" s="77"/>
      <c r="C67" s="12"/>
      <c r="D67" s="12"/>
    </row>
    <row r="68" spans="2:4" x14ac:dyDescent="0.25">
      <c r="B68" s="77"/>
      <c r="C68" s="12"/>
      <c r="D68" s="12"/>
    </row>
    <row r="69" spans="2:4" x14ac:dyDescent="0.25">
      <c r="B69" s="77"/>
      <c r="C69" s="12"/>
      <c r="D69" s="12"/>
    </row>
    <row r="70" spans="2:4" x14ac:dyDescent="0.25">
      <c r="B70" s="77"/>
      <c r="C70" s="12"/>
      <c r="D70" s="12"/>
    </row>
    <row r="71" spans="2:4" x14ac:dyDescent="0.25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5.75" x14ac:dyDescent="0.25"/>
  <cols>
    <col min="1" max="1" width="27.75" style="12" customWidth="1"/>
    <col min="2" max="2" width="54.625" style="124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124" t="s">
        <v>162</v>
      </c>
    </row>
    <row r="2" spans="1:4" x14ac:dyDescent="0.25">
      <c r="A2" s="124" t="s">
        <v>163</v>
      </c>
    </row>
    <row r="3" spans="1:4" s="10" customFormat="1" ht="15.75" customHeight="1" x14ac:dyDescent="0.25">
      <c r="A3" s="134" t="s">
        <v>166</v>
      </c>
      <c r="B3" s="216"/>
      <c r="C3" s="12"/>
      <c r="D3" s="12"/>
    </row>
    <row r="4" spans="1:4" s="10" customFormat="1" ht="15.75" customHeight="1" x14ac:dyDescent="0.25">
      <c r="A4" s="142" t="s">
        <v>167</v>
      </c>
      <c r="B4" s="216"/>
      <c r="C4" s="12"/>
      <c r="D4" s="12"/>
    </row>
    <row r="5" spans="1:4" s="10" customFormat="1" ht="15.75" customHeight="1" x14ac:dyDescent="0.25">
      <c r="A5" s="11"/>
      <c r="B5" s="218"/>
      <c r="C5" s="12"/>
      <c r="D5" s="12"/>
    </row>
    <row r="6" spans="1:4" x14ac:dyDescent="0.25">
      <c r="A6" s="212" t="str">
        <f>'Admin Info'!B6</f>
        <v>City of Roseville, Electric Department</v>
      </c>
      <c r="B6" s="62"/>
      <c r="C6" s="12"/>
      <c r="D6" s="12"/>
    </row>
    <row r="7" spans="1:4" x14ac:dyDescent="0.25">
      <c r="B7" s="158" t="s">
        <v>67</v>
      </c>
      <c r="C7" s="12"/>
      <c r="D7" s="12"/>
    </row>
    <row r="8" spans="1:4" x14ac:dyDescent="0.25">
      <c r="A8" s="215"/>
      <c r="B8" s="62"/>
      <c r="C8" s="12"/>
      <c r="D8" s="12"/>
    </row>
    <row r="9" spans="1:4" x14ac:dyDescent="0.25">
      <c r="A9" s="210" t="s">
        <v>106</v>
      </c>
      <c r="B9" s="217" t="s">
        <v>232</v>
      </c>
      <c r="C9" s="12"/>
      <c r="D9" s="12"/>
    </row>
    <row r="10" spans="1:4" x14ac:dyDescent="0.25">
      <c r="A10" s="19" t="s">
        <v>51</v>
      </c>
      <c r="B10" s="217" t="s">
        <v>233</v>
      </c>
      <c r="C10" s="12"/>
      <c r="D10" s="12"/>
    </row>
    <row r="11" spans="1:4" x14ac:dyDescent="0.25">
      <c r="A11" s="19" t="s">
        <v>5</v>
      </c>
      <c r="B11" s="219">
        <v>42278</v>
      </c>
      <c r="C11" s="12"/>
      <c r="D11" s="12"/>
    </row>
    <row r="12" spans="1:4" x14ac:dyDescent="0.25">
      <c r="A12" s="19" t="s">
        <v>6</v>
      </c>
      <c r="B12" s="219">
        <v>42369</v>
      </c>
      <c r="C12" s="12"/>
      <c r="D12" s="12"/>
    </row>
    <row r="13" spans="1:4" ht="31.5" x14ac:dyDescent="0.25">
      <c r="A13" s="159" t="s">
        <v>170</v>
      </c>
      <c r="B13" s="159" t="s">
        <v>217</v>
      </c>
      <c r="C13" s="12"/>
      <c r="D13" s="12"/>
    </row>
    <row r="14" spans="1:4" x14ac:dyDescent="0.25">
      <c r="A14" s="20" t="s">
        <v>14</v>
      </c>
      <c r="B14" s="217"/>
      <c r="C14" s="12"/>
      <c r="D14" s="12"/>
    </row>
    <row r="15" spans="1:4" x14ac:dyDescent="0.25">
      <c r="A15" s="19" t="s">
        <v>12</v>
      </c>
      <c r="B15" s="217" t="s">
        <v>216</v>
      </c>
      <c r="C15" s="12"/>
      <c r="D15" s="12"/>
    </row>
    <row r="16" spans="1:4" x14ac:dyDescent="0.25">
      <c r="A16" s="211" t="s">
        <v>116</v>
      </c>
      <c r="B16" s="217" t="s">
        <v>206</v>
      </c>
      <c r="C16" s="12"/>
      <c r="D16" s="12"/>
    </row>
    <row r="17" spans="1:4" x14ac:dyDescent="0.25">
      <c r="A17" s="21"/>
      <c r="B17" s="217"/>
      <c r="C17" s="12"/>
      <c r="D17" s="12"/>
    </row>
    <row r="18" spans="1:4" x14ac:dyDescent="0.25">
      <c r="A18" s="211" t="s">
        <v>115</v>
      </c>
      <c r="B18" s="217" t="s">
        <v>207</v>
      </c>
      <c r="C18" s="12"/>
      <c r="D18" s="12"/>
    </row>
    <row r="19" spans="1:4" ht="15.75" customHeight="1" x14ac:dyDescent="0.25">
      <c r="A19" s="24"/>
      <c r="B19" s="217"/>
      <c r="C19" s="12"/>
      <c r="D19" s="12"/>
    </row>
    <row r="20" spans="1:4" x14ac:dyDescent="0.25">
      <c r="A20" s="210" t="s">
        <v>117</v>
      </c>
      <c r="B20" s="217" t="s">
        <v>224</v>
      </c>
      <c r="C20" s="12"/>
      <c r="D20" s="12"/>
    </row>
    <row r="21" spans="1:4" x14ac:dyDescent="0.25">
      <c r="A21" s="20" t="s">
        <v>43</v>
      </c>
      <c r="B21" s="217" t="s">
        <v>223</v>
      </c>
      <c r="C21" s="12"/>
      <c r="D21" s="12"/>
    </row>
    <row r="22" spans="1:4" x14ac:dyDescent="0.25">
      <c r="A22" s="20" t="s">
        <v>7</v>
      </c>
      <c r="B22" s="217" t="s">
        <v>209</v>
      </c>
      <c r="C22" s="12"/>
      <c r="D22" s="12"/>
    </row>
    <row r="23" spans="1:4" x14ac:dyDescent="0.25">
      <c r="A23" s="210" t="s">
        <v>118</v>
      </c>
      <c r="B23" s="217" t="s">
        <v>210</v>
      </c>
      <c r="C23" s="12"/>
      <c r="D23" s="12"/>
    </row>
    <row r="24" spans="1:4" x14ac:dyDescent="0.25">
      <c r="A24" s="210" t="s">
        <v>172</v>
      </c>
      <c r="B24" s="217" t="s">
        <v>211</v>
      </c>
      <c r="C24" s="12"/>
      <c r="D24" s="12"/>
    </row>
    <row r="25" spans="1:4" x14ac:dyDescent="0.25">
      <c r="A25" s="210" t="s">
        <v>119</v>
      </c>
      <c r="B25" s="217" t="s">
        <v>211</v>
      </c>
      <c r="C25" s="12"/>
      <c r="D25" s="12"/>
    </row>
    <row r="26" spans="1:4" x14ac:dyDescent="0.25">
      <c r="A26" s="20" t="s">
        <v>11</v>
      </c>
      <c r="B26" s="217" t="s">
        <v>211</v>
      </c>
      <c r="C26" s="12"/>
      <c r="D26" s="12"/>
    </row>
    <row r="27" spans="1:4" x14ac:dyDescent="0.25">
      <c r="A27" s="20" t="s">
        <v>8</v>
      </c>
      <c r="B27" s="217" t="s">
        <v>209</v>
      </c>
      <c r="C27" s="12"/>
      <c r="D27" s="12"/>
    </row>
    <row r="28" spans="1:4" x14ac:dyDescent="0.25">
      <c r="A28" s="211" t="s">
        <v>114</v>
      </c>
      <c r="B28" s="217" t="s">
        <v>210</v>
      </c>
      <c r="C28" s="12"/>
      <c r="D28" s="12"/>
    </row>
    <row r="29" spans="1:4" x14ac:dyDescent="0.25">
      <c r="A29" s="20" t="s">
        <v>62</v>
      </c>
      <c r="B29" s="217" t="s">
        <v>219</v>
      </c>
      <c r="C29" s="12"/>
      <c r="D29" s="12"/>
    </row>
    <row r="30" spans="1:4" x14ac:dyDescent="0.25">
      <c r="A30" s="213" t="s">
        <v>13</v>
      </c>
      <c r="B30" s="217" t="s">
        <v>211</v>
      </c>
      <c r="C30" s="12"/>
      <c r="D30" s="12"/>
    </row>
    <row r="31" spans="1:4" x14ac:dyDescent="0.25">
      <c r="A31" s="214" t="s">
        <v>9</v>
      </c>
      <c r="B31" s="217" t="s">
        <v>211</v>
      </c>
      <c r="C31" s="12"/>
      <c r="D31" s="12"/>
    </row>
    <row r="32" spans="1:4" x14ac:dyDescent="0.25">
      <c r="A32" s="20" t="s">
        <v>10</v>
      </c>
      <c r="B32" s="217" t="s">
        <v>211</v>
      </c>
      <c r="C32" s="12"/>
      <c r="D32" s="12"/>
    </row>
    <row r="33" spans="1:4" x14ac:dyDescent="0.25">
      <c r="A33" s="20" t="s">
        <v>15</v>
      </c>
      <c r="B33" s="217" t="s">
        <v>1</v>
      </c>
      <c r="C33" s="12"/>
      <c r="D33" s="12"/>
    </row>
    <row r="34" spans="1:4" x14ac:dyDescent="0.25">
      <c r="B34" s="217" t="s">
        <v>2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77"/>
      <c r="C47" s="12"/>
      <c r="D47" s="12"/>
    </row>
    <row r="48" spans="1:4" x14ac:dyDescent="0.25">
      <c r="B48" s="77"/>
      <c r="C48" s="12"/>
      <c r="D48" s="12"/>
    </row>
    <row r="49" spans="2:4" x14ac:dyDescent="0.25">
      <c r="B49" s="77"/>
      <c r="C49" s="12"/>
      <c r="D49" s="12"/>
    </row>
    <row r="50" spans="2:4" x14ac:dyDescent="0.25">
      <c r="B50" s="77"/>
      <c r="C50" s="12"/>
      <c r="D50" s="12"/>
    </row>
    <row r="51" spans="2:4" x14ac:dyDescent="0.25">
      <c r="B51" s="77"/>
      <c r="C51" s="12"/>
      <c r="D51" s="12"/>
    </row>
    <row r="52" spans="2:4" x14ac:dyDescent="0.25">
      <c r="B52" s="77"/>
      <c r="C52" s="12"/>
      <c r="D52" s="12"/>
    </row>
    <row r="53" spans="2:4" x14ac:dyDescent="0.25">
      <c r="B53" s="77"/>
      <c r="C53" s="12"/>
      <c r="D53" s="12"/>
    </row>
    <row r="54" spans="2:4" x14ac:dyDescent="0.25">
      <c r="B54" s="77"/>
      <c r="C54" s="12"/>
      <c r="D54" s="12"/>
    </row>
    <row r="55" spans="2:4" x14ac:dyDescent="0.25">
      <c r="B55" s="77"/>
      <c r="C55" s="12"/>
      <c r="D55" s="12"/>
    </row>
    <row r="56" spans="2:4" x14ac:dyDescent="0.25">
      <c r="B56" s="77"/>
      <c r="C56" s="12"/>
      <c r="D56" s="12"/>
    </row>
    <row r="57" spans="2:4" x14ac:dyDescent="0.25">
      <c r="B57" s="77"/>
      <c r="C57" s="12"/>
      <c r="D57" s="12"/>
    </row>
    <row r="58" spans="2:4" x14ac:dyDescent="0.25">
      <c r="B58" s="77"/>
      <c r="C58" s="12"/>
      <c r="D58" s="12"/>
    </row>
    <row r="59" spans="2:4" x14ac:dyDescent="0.25">
      <c r="B59" s="77"/>
      <c r="C59" s="12"/>
      <c r="D59" s="12"/>
    </row>
    <row r="60" spans="2:4" x14ac:dyDescent="0.25">
      <c r="B60" s="77"/>
      <c r="C60" s="12"/>
      <c r="D60" s="12"/>
    </row>
    <row r="61" spans="2:4" x14ac:dyDescent="0.25">
      <c r="B61" s="77"/>
      <c r="C61" s="12"/>
      <c r="D61" s="12"/>
    </row>
    <row r="62" spans="2:4" x14ac:dyDescent="0.25">
      <c r="B62" s="77"/>
      <c r="C62" s="12"/>
      <c r="D62" s="12"/>
    </row>
    <row r="63" spans="2:4" x14ac:dyDescent="0.25">
      <c r="B63" s="77"/>
      <c r="C63" s="12"/>
      <c r="D63" s="12"/>
    </row>
    <row r="64" spans="2:4" x14ac:dyDescent="0.25">
      <c r="B64" s="77"/>
      <c r="C64" s="12"/>
      <c r="D64" s="12"/>
    </row>
    <row r="65" spans="2:4" x14ac:dyDescent="0.25">
      <c r="B65" s="77"/>
      <c r="C65" s="12"/>
      <c r="D65" s="12"/>
    </row>
    <row r="66" spans="2:4" x14ac:dyDescent="0.25">
      <c r="B66" s="77"/>
      <c r="C66" s="12"/>
      <c r="D66" s="12"/>
    </row>
    <row r="67" spans="2:4" x14ac:dyDescent="0.25">
      <c r="B67" s="77"/>
      <c r="C67" s="12"/>
      <c r="D67" s="12"/>
    </row>
    <row r="68" spans="2:4" x14ac:dyDescent="0.25">
      <c r="B68" s="77"/>
      <c r="C68" s="12"/>
      <c r="D68" s="12"/>
    </row>
    <row r="69" spans="2:4" x14ac:dyDescent="0.25">
      <c r="B69" s="77"/>
      <c r="C69" s="12"/>
      <c r="D69" s="12"/>
    </row>
    <row r="70" spans="2:4" x14ac:dyDescent="0.25">
      <c r="B70" s="77"/>
      <c r="C70" s="12"/>
      <c r="D70" s="12"/>
    </row>
    <row r="71" spans="2:4" x14ac:dyDescent="0.25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activeCell="D19" sqref="D19"/>
      <selection pane="topRight" activeCell="D19" sqref="D19"/>
      <selection pane="bottomLeft" activeCell="D19" sqref="D19"/>
      <selection pane="bottomRight" activeCell="H34" sqref="H34"/>
    </sheetView>
  </sheetViews>
  <sheetFormatPr defaultRowHeight="15.75" x14ac:dyDescent="0.25"/>
  <cols>
    <col min="1" max="1" width="27.75" style="12" customWidth="1"/>
    <col min="2" max="2" width="54.625" style="124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124" t="s">
        <v>162</v>
      </c>
    </row>
    <row r="2" spans="1:4" x14ac:dyDescent="0.25">
      <c r="A2" s="124" t="s">
        <v>163</v>
      </c>
    </row>
    <row r="3" spans="1:4" s="10" customFormat="1" ht="15.75" customHeight="1" x14ac:dyDescent="0.25">
      <c r="A3" s="134" t="s">
        <v>166</v>
      </c>
      <c r="B3" s="216"/>
      <c r="C3" s="12"/>
      <c r="D3" s="12"/>
    </row>
    <row r="4" spans="1:4" s="10" customFormat="1" ht="15.75" customHeight="1" x14ac:dyDescent="0.25">
      <c r="A4" s="142" t="s">
        <v>167</v>
      </c>
      <c r="B4" s="216"/>
      <c r="C4" s="12"/>
      <c r="D4" s="12"/>
    </row>
    <row r="5" spans="1:4" s="10" customFormat="1" ht="15.75" customHeight="1" x14ac:dyDescent="0.25">
      <c r="A5" s="11"/>
      <c r="B5" s="218"/>
      <c r="C5" s="12"/>
      <c r="D5" s="12"/>
    </row>
    <row r="6" spans="1:4" x14ac:dyDescent="0.25">
      <c r="A6" s="212" t="str">
        <f>'Admin Info'!B6</f>
        <v>City of Roseville, Electric Department</v>
      </c>
      <c r="B6" s="62"/>
      <c r="C6" s="12"/>
      <c r="D6" s="12"/>
    </row>
    <row r="7" spans="1:4" x14ac:dyDescent="0.25">
      <c r="B7" s="158" t="s">
        <v>67</v>
      </c>
      <c r="C7" s="12"/>
      <c r="D7" s="12"/>
    </row>
    <row r="8" spans="1:4" x14ac:dyDescent="0.25">
      <c r="A8" s="215"/>
      <c r="B8" s="62"/>
      <c r="C8" s="12"/>
      <c r="D8" s="12"/>
    </row>
    <row r="9" spans="1:4" x14ac:dyDescent="0.25">
      <c r="A9" s="210" t="s">
        <v>106</v>
      </c>
      <c r="B9" s="217" t="s">
        <v>230</v>
      </c>
      <c r="C9" s="12"/>
      <c r="D9" s="12"/>
    </row>
    <row r="10" spans="1:4" x14ac:dyDescent="0.25">
      <c r="A10" s="19" t="s">
        <v>51</v>
      </c>
      <c r="B10" s="217" t="s">
        <v>231</v>
      </c>
      <c r="C10" s="12"/>
      <c r="D10" s="12"/>
    </row>
    <row r="11" spans="1:4" x14ac:dyDescent="0.25">
      <c r="A11" s="19" t="s">
        <v>5</v>
      </c>
      <c r="B11" s="219">
        <v>42552</v>
      </c>
      <c r="C11" s="12"/>
      <c r="D11" s="12"/>
    </row>
    <row r="12" spans="1:4" x14ac:dyDescent="0.25">
      <c r="A12" s="19" t="s">
        <v>6</v>
      </c>
      <c r="B12" s="219">
        <v>42643</v>
      </c>
      <c r="C12" s="12"/>
      <c r="D12" s="12"/>
    </row>
    <row r="13" spans="1:4" ht="31.5" x14ac:dyDescent="0.25">
      <c r="A13" s="159" t="s">
        <v>170</v>
      </c>
      <c r="B13" s="159" t="s">
        <v>217</v>
      </c>
      <c r="C13" s="12"/>
      <c r="D13" s="12"/>
    </row>
    <row r="14" spans="1:4" x14ac:dyDescent="0.25">
      <c r="A14" s="20" t="s">
        <v>14</v>
      </c>
      <c r="B14" s="217"/>
      <c r="C14" s="12"/>
      <c r="D14" s="12"/>
    </row>
    <row r="15" spans="1:4" x14ac:dyDescent="0.25">
      <c r="A15" s="19" t="s">
        <v>12</v>
      </c>
      <c r="B15" s="217" t="s">
        <v>216</v>
      </c>
      <c r="C15" s="12"/>
      <c r="D15" s="12"/>
    </row>
    <row r="16" spans="1:4" x14ac:dyDescent="0.25">
      <c r="A16" s="211" t="s">
        <v>116</v>
      </c>
      <c r="B16" s="217" t="s">
        <v>206</v>
      </c>
      <c r="C16" s="12"/>
      <c r="D16" s="12"/>
    </row>
    <row r="17" spans="1:4" x14ac:dyDescent="0.25">
      <c r="A17" s="21"/>
      <c r="B17" s="217"/>
      <c r="C17" s="12"/>
      <c r="D17" s="12"/>
    </row>
    <row r="18" spans="1:4" x14ac:dyDescent="0.25">
      <c r="A18" s="211" t="s">
        <v>115</v>
      </c>
      <c r="B18" s="217" t="s">
        <v>207</v>
      </c>
      <c r="C18" s="12"/>
      <c r="D18" s="12"/>
    </row>
    <row r="19" spans="1:4" ht="15.75" customHeight="1" x14ac:dyDescent="0.25">
      <c r="A19" s="24"/>
      <c r="B19" s="217"/>
      <c r="C19" s="12"/>
      <c r="D19" s="12"/>
    </row>
    <row r="20" spans="1:4" x14ac:dyDescent="0.25">
      <c r="A20" s="210" t="s">
        <v>117</v>
      </c>
      <c r="B20" s="217" t="s">
        <v>224</v>
      </c>
      <c r="C20" s="12"/>
      <c r="D20" s="12"/>
    </row>
    <row r="21" spans="1:4" x14ac:dyDescent="0.25">
      <c r="A21" s="20" t="s">
        <v>43</v>
      </c>
      <c r="B21" s="217" t="s">
        <v>225</v>
      </c>
      <c r="C21" s="12"/>
      <c r="D21" s="12"/>
    </row>
    <row r="22" spans="1:4" x14ac:dyDescent="0.25">
      <c r="A22" s="20" t="s">
        <v>7</v>
      </c>
      <c r="B22" s="217" t="s">
        <v>209</v>
      </c>
      <c r="C22" s="12"/>
      <c r="D22" s="12"/>
    </row>
    <row r="23" spans="1:4" x14ac:dyDescent="0.25">
      <c r="A23" s="210" t="s">
        <v>118</v>
      </c>
      <c r="B23" s="217" t="s">
        <v>210</v>
      </c>
      <c r="C23" s="12"/>
      <c r="D23" s="12"/>
    </row>
    <row r="24" spans="1:4" x14ac:dyDescent="0.25">
      <c r="A24" s="210" t="s">
        <v>172</v>
      </c>
      <c r="B24" s="217" t="s">
        <v>211</v>
      </c>
      <c r="C24" s="12"/>
      <c r="D24" s="12"/>
    </row>
    <row r="25" spans="1:4" x14ac:dyDescent="0.25">
      <c r="A25" s="210" t="s">
        <v>119</v>
      </c>
      <c r="B25" s="217" t="s">
        <v>211</v>
      </c>
      <c r="C25" s="12"/>
      <c r="D25" s="12"/>
    </row>
    <row r="26" spans="1:4" x14ac:dyDescent="0.25">
      <c r="A26" s="20" t="s">
        <v>11</v>
      </c>
      <c r="B26" s="217" t="s">
        <v>211</v>
      </c>
      <c r="C26" s="12"/>
      <c r="D26" s="12"/>
    </row>
    <row r="27" spans="1:4" x14ac:dyDescent="0.25">
      <c r="A27" s="20" t="s">
        <v>8</v>
      </c>
      <c r="B27" s="217" t="s">
        <v>209</v>
      </c>
      <c r="C27" s="12"/>
      <c r="D27" s="12"/>
    </row>
    <row r="28" spans="1:4" x14ac:dyDescent="0.25">
      <c r="A28" s="211" t="s">
        <v>114</v>
      </c>
      <c r="B28" s="217" t="s">
        <v>210</v>
      </c>
      <c r="C28" s="12"/>
      <c r="D28" s="12"/>
    </row>
    <row r="29" spans="1:4" x14ac:dyDescent="0.25">
      <c r="A29" s="20" t="s">
        <v>62</v>
      </c>
      <c r="B29" s="217" t="s">
        <v>219</v>
      </c>
      <c r="C29" s="12"/>
      <c r="D29" s="12"/>
    </row>
    <row r="30" spans="1:4" x14ac:dyDescent="0.25">
      <c r="A30" s="213" t="s">
        <v>13</v>
      </c>
      <c r="B30" s="217" t="s">
        <v>211</v>
      </c>
      <c r="C30" s="12"/>
      <c r="D30" s="12"/>
    </row>
    <row r="31" spans="1:4" x14ac:dyDescent="0.25">
      <c r="A31" s="214" t="s">
        <v>9</v>
      </c>
      <c r="B31" s="217" t="s">
        <v>211</v>
      </c>
      <c r="C31" s="12"/>
      <c r="D31" s="12"/>
    </row>
    <row r="32" spans="1:4" x14ac:dyDescent="0.25">
      <c r="A32" s="20" t="s">
        <v>10</v>
      </c>
      <c r="B32" s="217" t="s">
        <v>211</v>
      </c>
      <c r="C32" s="12"/>
      <c r="D32" s="12"/>
    </row>
    <row r="33" spans="1:4" x14ac:dyDescent="0.25">
      <c r="A33" s="20" t="s">
        <v>15</v>
      </c>
      <c r="B33" s="217" t="s">
        <v>1</v>
      </c>
      <c r="C33" s="12"/>
      <c r="D33" s="12"/>
    </row>
    <row r="34" spans="1:4" x14ac:dyDescent="0.25">
      <c r="B34" s="217" t="s">
        <v>2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77"/>
      <c r="C47" s="12"/>
      <c r="D47" s="12"/>
    </row>
    <row r="48" spans="1:4" x14ac:dyDescent="0.25">
      <c r="B48" s="77"/>
      <c r="C48" s="12"/>
      <c r="D48" s="12"/>
    </row>
    <row r="49" spans="2:4" x14ac:dyDescent="0.25">
      <c r="B49" s="77"/>
      <c r="C49" s="12"/>
      <c r="D49" s="12"/>
    </row>
    <row r="50" spans="2:4" x14ac:dyDescent="0.25">
      <c r="B50" s="77"/>
      <c r="C50" s="12"/>
      <c r="D50" s="12"/>
    </row>
    <row r="51" spans="2:4" x14ac:dyDescent="0.25">
      <c r="B51" s="77"/>
      <c r="C51" s="12"/>
      <c r="D51" s="12"/>
    </row>
    <row r="52" spans="2:4" x14ac:dyDescent="0.25">
      <c r="B52" s="77"/>
      <c r="C52" s="12"/>
      <c r="D52" s="12"/>
    </row>
    <row r="53" spans="2:4" x14ac:dyDescent="0.25">
      <c r="B53" s="77"/>
      <c r="C53" s="12"/>
      <c r="D53" s="12"/>
    </row>
    <row r="54" spans="2:4" x14ac:dyDescent="0.25">
      <c r="B54" s="77"/>
      <c r="C54" s="12"/>
      <c r="D54" s="12"/>
    </row>
    <row r="55" spans="2:4" x14ac:dyDescent="0.25">
      <c r="B55" s="77"/>
      <c r="C55" s="12"/>
      <c r="D55" s="12"/>
    </row>
    <row r="56" spans="2:4" x14ac:dyDescent="0.25">
      <c r="B56" s="77"/>
      <c r="C56" s="12"/>
      <c r="D56" s="12"/>
    </row>
    <row r="57" spans="2:4" x14ac:dyDescent="0.25">
      <c r="B57" s="77"/>
      <c r="C57" s="12"/>
      <c r="D57" s="12"/>
    </row>
    <row r="58" spans="2:4" x14ac:dyDescent="0.25">
      <c r="B58" s="77"/>
      <c r="C58" s="12"/>
      <c r="D58" s="12"/>
    </row>
    <row r="59" spans="2:4" x14ac:dyDescent="0.25">
      <c r="B59" s="77"/>
      <c r="C59" s="12"/>
      <c r="D59" s="12"/>
    </row>
    <row r="60" spans="2:4" x14ac:dyDescent="0.25">
      <c r="B60" s="77"/>
      <c r="C60" s="12"/>
      <c r="D60" s="12"/>
    </row>
    <row r="61" spans="2:4" x14ac:dyDescent="0.25">
      <c r="B61" s="77"/>
      <c r="C61" s="12"/>
      <c r="D61" s="12"/>
    </row>
    <row r="62" spans="2:4" x14ac:dyDescent="0.25">
      <c r="B62" s="77"/>
      <c r="C62" s="12"/>
      <c r="D62" s="12"/>
    </row>
    <row r="63" spans="2:4" x14ac:dyDescent="0.25">
      <c r="B63" s="77"/>
      <c r="C63" s="12"/>
      <c r="D63" s="12"/>
    </row>
    <row r="64" spans="2:4" x14ac:dyDescent="0.25">
      <c r="B64" s="77"/>
      <c r="C64" s="12"/>
      <c r="D64" s="12"/>
    </row>
    <row r="65" spans="2:4" x14ac:dyDescent="0.25">
      <c r="B65" s="77"/>
      <c r="C65" s="12"/>
      <c r="D65" s="12"/>
    </row>
    <row r="66" spans="2:4" x14ac:dyDescent="0.25">
      <c r="B66" s="77"/>
      <c r="C66" s="12"/>
      <c r="D66" s="12"/>
    </row>
    <row r="67" spans="2:4" x14ac:dyDescent="0.25">
      <c r="B67" s="77"/>
      <c r="C67" s="12"/>
      <c r="D67" s="12"/>
    </row>
    <row r="68" spans="2:4" x14ac:dyDescent="0.25">
      <c r="B68" s="77"/>
      <c r="C68" s="12"/>
      <c r="D68" s="12"/>
    </row>
    <row r="69" spans="2:4" x14ac:dyDescent="0.25">
      <c r="B69" s="77"/>
      <c r="C69" s="12"/>
      <c r="D69" s="12"/>
    </row>
    <row r="70" spans="2:4" x14ac:dyDescent="0.25">
      <c r="B70" s="77"/>
      <c r="C70" s="12"/>
      <c r="D70" s="12"/>
    </row>
    <row r="71" spans="2:4" x14ac:dyDescent="0.25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U71"/>
  <sheetViews>
    <sheetView zoomScale="90" zoomScaleNormal="90" workbookViewId="0">
      <pane ySplit="9" topLeftCell="A34" activePane="bottomLeft" state="frozen"/>
      <selection pane="bottomLeft" activeCell="I61" sqref="I61"/>
    </sheetView>
  </sheetViews>
  <sheetFormatPr defaultRowHeight="15.75" x14ac:dyDescent="0.25"/>
  <cols>
    <col min="1" max="1" width="3.875" style="1" customWidth="1"/>
    <col min="2" max="2" width="51.625" style="63" customWidth="1"/>
    <col min="3" max="3" width="9.75" style="1" bestFit="1" customWidth="1"/>
    <col min="4" max="5" width="9.75" style="1" customWidth="1"/>
    <col min="6" max="6" width="9.75" style="18" customWidth="1"/>
    <col min="7" max="14" width="9.75" style="8" customWidth="1"/>
    <col min="15" max="15" width="2.625" style="8" customWidth="1"/>
    <col min="16" max="129" width="7.125" style="2" customWidth="1"/>
    <col min="130" max="16384" width="9" style="2"/>
  </cols>
  <sheetData>
    <row r="1" spans="1:21" s="3" customFormat="1" x14ac:dyDescent="0.25">
      <c r="A1" s="34"/>
      <c r="B1" s="81" t="s">
        <v>162</v>
      </c>
      <c r="C1" s="25"/>
      <c r="D1" s="25"/>
      <c r="E1" s="95"/>
      <c r="F1" s="95"/>
      <c r="G1" s="5"/>
      <c r="H1" s="5"/>
      <c r="I1" s="5"/>
      <c r="J1" s="5"/>
      <c r="K1" s="5"/>
      <c r="L1" s="5"/>
      <c r="M1" s="5"/>
      <c r="N1" s="5"/>
    </row>
    <row r="2" spans="1:21" s="3" customFormat="1" x14ac:dyDescent="0.25">
      <c r="A2" s="34"/>
      <c r="B2" s="81" t="s">
        <v>163</v>
      </c>
      <c r="C2" s="25"/>
      <c r="D2" s="25"/>
      <c r="E2" s="95"/>
      <c r="F2" s="95"/>
      <c r="G2" s="5"/>
      <c r="H2" s="5"/>
      <c r="I2" s="5"/>
      <c r="J2" s="5"/>
      <c r="K2" s="5"/>
      <c r="L2" s="5"/>
      <c r="M2" s="5"/>
      <c r="N2" s="5"/>
    </row>
    <row r="3" spans="1:21" s="4" customFormat="1" x14ac:dyDescent="0.25">
      <c r="A3" s="40"/>
      <c r="B3" s="134" t="s">
        <v>166</v>
      </c>
      <c r="C3" s="34"/>
      <c r="D3" s="34"/>
      <c r="E3" s="34"/>
      <c r="F3" s="34"/>
    </row>
    <row r="4" spans="1:21" s="4" customFormat="1" x14ac:dyDescent="0.25">
      <c r="A4" s="40"/>
      <c r="B4" s="132" t="s">
        <v>164</v>
      </c>
      <c r="C4" s="34"/>
      <c r="D4" s="34"/>
      <c r="E4" s="34"/>
      <c r="F4" s="170" t="s">
        <v>142</v>
      </c>
      <c r="G4" s="167"/>
      <c r="H4" s="167"/>
      <c r="I4" s="167"/>
      <c r="J4" s="167"/>
      <c r="K4" s="167"/>
      <c r="L4" s="167"/>
      <c r="M4" s="167"/>
    </row>
    <row r="5" spans="1:21" s="4" customFormat="1" x14ac:dyDescent="0.25">
      <c r="A5" s="40"/>
      <c r="B5" s="132"/>
      <c r="C5" s="34"/>
      <c r="D5" s="34"/>
      <c r="E5" s="34"/>
      <c r="F5" s="171" t="s">
        <v>53</v>
      </c>
      <c r="G5" s="167"/>
      <c r="H5" s="167"/>
      <c r="I5" s="167"/>
      <c r="J5" s="167"/>
      <c r="K5" s="167"/>
      <c r="L5" s="167"/>
      <c r="M5" s="167"/>
    </row>
    <row r="6" spans="1:21" s="4" customFormat="1" ht="15.75" customHeight="1" x14ac:dyDescent="0.25">
      <c r="B6" s="81" t="str">
        <f>'Admin Info'!B6</f>
        <v>City of Roseville, Electric Department</v>
      </c>
      <c r="E6" s="71"/>
      <c r="F6" s="172" t="s">
        <v>168</v>
      </c>
      <c r="G6" s="172"/>
      <c r="H6" s="172"/>
      <c r="I6" s="172"/>
      <c r="J6" s="172"/>
      <c r="K6" s="172"/>
      <c r="L6" s="167"/>
      <c r="M6" s="167"/>
      <c r="N6" s="9"/>
      <c r="O6" s="9"/>
    </row>
    <row r="7" spans="1:21" s="4" customFormat="1" x14ac:dyDescent="0.25">
      <c r="B7" s="82"/>
      <c r="E7" s="128"/>
      <c r="F7" s="169" t="s">
        <v>82</v>
      </c>
      <c r="G7" s="169"/>
      <c r="H7" s="169"/>
      <c r="I7" s="169"/>
      <c r="J7" s="169"/>
      <c r="K7" s="169"/>
      <c r="L7" s="167"/>
      <c r="M7" s="167"/>
      <c r="N7" s="167"/>
      <c r="O7" s="9"/>
    </row>
    <row r="8" spans="1:21" s="4" customFormat="1" x14ac:dyDescent="0.25">
      <c r="B8" s="82"/>
      <c r="E8" s="157"/>
      <c r="F8" s="168"/>
      <c r="G8" s="167"/>
      <c r="H8" s="167"/>
      <c r="I8" s="167"/>
      <c r="J8" s="167"/>
      <c r="K8" s="167"/>
      <c r="L8" s="167"/>
      <c r="M8" s="167"/>
      <c r="N8" s="39"/>
      <c r="O8" s="9"/>
    </row>
    <row r="9" spans="1:21" s="15" customFormat="1" x14ac:dyDescent="0.25">
      <c r="A9" s="56" t="s">
        <v>3</v>
      </c>
      <c r="B9" s="83" t="s">
        <v>173</v>
      </c>
      <c r="C9" s="57" t="s">
        <v>41</v>
      </c>
      <c r="D9" s="57" t="s">
        <v>16</v>
      </c>
      <c r="E9" s="57" t="s">
        <v>17</v>
      </c>
      <c r="F9" s="57" t="s">
        <v>18</v>
      </c>
      <c r="G9" s="57" t="s">
        <v>19</v>
      </c>
      <c r="H9" s="57" t="s">
        <v>20</v>
      </c>
      <c r="I9" s="57" t="s">
        <v>65</v>
      </c>
      <c r="J9" s="57" t="s">
        <v>66</v>
      </c>
      <c r="K9" s="57" t="s">
        <v>144</v>
      </c>
      <c r="L9" s="57" t="s">
        <v>145</v>
      </c>
      <c r="M9" s="57" t="s">
        <v>155</v>
      </c>
      <c r="N9" s="57" t="s">
        <v>156</v>
      </c>
    </row>
    <row r="10" spans="1:21" s="6" customFormat="1" ht="17.25" customHeight="1" x14ac:dyDescent="0.25">
      <c r="A10" s="30"/>
      <c r="B10" s="84" t="s">
        <v>176</v>
      </c>
      <c r="C10" s="78" t="s">
        <v>80</v>
      </c>
      <c r="D10" s="31"/>
      <c r="E10" s="129" t="s">
        <v>159</v>
      </c>
      <c r="F10" s="47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5"/>
      <c r="S10" s="15"/>
      <c r="T10" s="15"/>
      <c r="U10" s="15"/>
    </row>
    <row r="11" spans="1:21" ht="20.25" customHeight="1" x14ac:dyDescent="0.25">
      <c r="A11" s="7">
        <v>1</v>
      </c>
      <c r="B11" s="85" t="s">
        <v>57</v>
      </c>
      <c r="C11" s="189">
        <v>329.89651000000003</v>
      </c>
      <c r="D11" s="189">
        <v>330.51155</v>
      </c>
      <c r="E11" s="113">
        <v>341.18776563625198</v>
      </c>
      <c r="F11" s="113">
        <v>355.74074598903502</v>
      </c>
      <c r="G11" s="113">
        <v>355.915572130908</v>
      </c>
      <c r="H11" s="113">
        <v>354.09535049215498</v>
      </c>
      <c r="I11" s="113">
        <v>352.67707909487001</v>
      </c>
      <c r="J11" s="113">
        <v>337.15764561550998</v>
      </c>
      <c r="K11" s="113">
        <v>349.99041305817701</v>
      </c>
      <c r="L11" s="113">
        <v>349.05746053843899</v>
      </c>
      <c r="M11" s="113">
        <v>346.75524044216201</v>
      </c>
      <c r="N11" s="113">
        <v>343.63270002863402</v>
      </c>
      <c r="O11" s="2"/>
    </row>
    <row r="12" spans="1:21" x14ac:dyDescent="0.25">
      <c r="A12" s="7">
        <v>3</v>
      </c>
      <c r="B12" s="85" t="s">
        <v>158</v>
      </c>
      <c r="C12" s="185"/>
      <c r="D12" s="185"/>
      <c r="E12" s="111"/>
      <c r="F12" s="187"/>
      <c r="G12" s="187"/>
      <c r="H12" s="187"/>
      <c r="I12" s="187"/>
      <c r="J12" s="187"/>
      <c r="K12" s="187"/>
      <c r="L12" s="187"/>
      <c r="M12" s="187"/>
      <c r="N12" s="187"/>
      <c r="O12" s="2"/>
    </row>
    <row r="13" spans="1:21" x14ac:dyDescent="0.25">
      <c r="A13" s="7">
        <v>4</v>
      </c>
      <c r="B13" s="85" t="s">
        <v>42</v>
      </c>
      <c r="C13" s="112">
        <v>-5</v>
      </c>
      <c r="D13" s="112">
        <v>-5</v>
      </c>
      <c r="E13" s="112">
        <v>-1.2666666666666666</v>
      </c>
      <c r="F13" s="112">
        <v>-1.2666666666666666</v>
      </c>
      <c r="G13" s="112">
        <v>-1.2666666666666666</v>
      </c>
      <c r="H13" s="112">
        <v>-1.2666666666666666</v>
      </c>
      <c r="I13" s="112">
        <v>-1.2666666666666666</v>
      </c>
      <c r="J13" s="112">
        <v>-1.2666666666666666</v>
      </c>
      <c r="K13" s="112">
        <v>-1.2666666666666666</v>
      </c>
      <c r="L13" s="112">
        <v>-1.2666666666666666</v>
      </c>
      <c r="M13" s="112">
        <v>-1.2666666666666666</v>
      </c>
      <c r="N13" s="112">
        <v>-1.2666666666666666</v>
      </c>
      <c r="O13" s="2"/>
    </row>
    <row r="14" spans="1:21" x14ac:dyDescent="0.25">
      <c r="A14" s="7">
        <v>5</v>
      </c>
      <c r="B14" s="86" t="s">
        <v>58</v>
      </c>
      <c r="C14" s="188">
        <f t="shared" ref="C14:N14" si="0">C11+C12+C13</f>
        <v>324.89651000000003</v>
      </c>
      <c r="D14" s="188">
        <f t="shared" si="0"/>
        <v>325.51155</v>
      </c>
      <c r="E14" s="114">
        <f t="shared" si="0"/>
        <v>339.92109896958533</v>
      </c>
      <c r="F14" s="114">
        <f t="shared" si="0"/>
        <v>354.47407932236837</v>
      </c>
      <c r="G14" s="114">
        <f t="shared" si="0"/>
        <v>354.64890546424135</v>
      </c>
      <c r="H14" s="114">
        <f t="shared" si="0"/>
        <v>352.82868382548833</v>
      </c>
      <c r="I14" s="114">
        <f t="shared" si="0"/>
        <v>351.41041242820336</v>
      </c>
      <c r="J14" s="114">
        <f t="shared" si="0"/>
        <v>335.89097894884333</v>
      </c>
      <c r="K14" s="114">
        <f t="shared" si="0"/>
        <v>348.72374639151036</v>
      </c>
      <c r="L14" s="114">
        <f t="shared" si="0"/>
        <v>347.79079387177234</v>
      </c>
      <c r="M14" s="114">
        <f t="shared" si="0"/>
        <v>345.48857377549535</v>
      </c>
      <c r="N14" s="114">
        <f t="shared" si="0"/>
        <v>342.36603336196737</v>
      </c>
      <c r="O14" s="2"/>
    </row>
    <row r="15" spans="1:21" x14ac:dyDescent="0.25">
      <c r="A15" s="7">
        <v>6</v>
      </c>
      <c r="B15" s="85" t="s">
        <v>21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2"/>
    </row>
    <row r="16" spans="1:21" x14ac:dyDescent="0.25">
      <c r="A16" s="7">
        <v>7</v>
      </c>
      <c r="B16" s="86" t="s">
        <v>45</v>
      </c>
      <c r="C16" s="188">
        <f t="shared" ref="C16:D16" si="1">C14+C15</f>
        <v>324.89651000000003</v>
      </c>
      <c r="D16" s="188">
        <f t="shared" si="1"/>
        <v>325.51155</v>
      </c>
      <c r="E16" s="114">
        <f>E14+E15</f>
        <v>339.92109896958533</v>
      </c>
      <c r="F16" s="114">
        <f>F14+F15</f>
        <v>354.47407932236837</v>
      </c>
      <c r="G16" s="114">
        <f t="shared" ref="G16:N16" si="2">G14+G15</f>
        <v>354.64890546424135</v>
      </c>
      <c r="H16" s="114">
        <f t="shared" si="2"/>
        <v>352.82868382548833</v>
      </c>
      <c r="I16" s="114">
        <f t="shared" si="2"/>
        <v>351.41041242820336</v>
      </c>
      <c r="J16" s="114">
        <f t="shared" si="2"/>
        <v>335.89097894884333</v>
      </c>
      <c r="K16" s="114">
        <f t="shared" si="2"/>
        <v>348.72374639151036</v>
      </c>
      <c r="L16" s="114">
        <f t="shared" si="2"/>
        <v>347.79079387177234</v>
      </c>
      <c r="M16" s="114">
        <f t="shared" si="2"/>
        <v>345.48857377549535</v>
      </c>
      <c r="N16" s="114">
        <f t="shared" si="2"/>
        <v>342.36603336196737</v>
      </c>
      <c r="O16" s="2"/>
    </row>
    <row r="17" spans="1:15" x14ac:dyDescent="0.25">
      <c r="A17" s="7">
        <v>8</v>
      </c>
      <c r="B17" s="85" t="s">
        <v>69</v>
      </c>
      <c r="C17" s="186">
        <v>48.734476500000007</v>
      </c>
      <c r="D17" s="186">
        <v>48.826732499999999</v>
      </c>
      <c r="E17" s="113">
        <f>E16*0.15</f>
        <v>50.988164845437801</v>
      </c>
      <c r="F17" s="113">
        <f t="shared" ref="F17:N17" si="3">F16*0.15</f>
        <v>53.171111898355257</v>
      </c>
      <c r="G17" s="113">
        <f t="shared" si="3"/>
        <v>53.197335819636201</v>
      </c>
      <c r="H17" s="113">
        <f t="shared" si="3"/>
        <v>52.924302573823248</v>
      </c>
      <c r="I17" s="113">
        <f t="shared" si="3"/>
        <v>52.711561864230504</v>
      </c>
      <c r="J17" s="113">
        <f t="shared" si="3"/>
        <v>50.383646842326499</v>
      </c>
      <c r="K17" s="113">
        <f t="shared" si="3"/>
        <v>52.30856195872655</v>
      </c>
      <c r="L17" s="113">
        <f t="shared" si="3"/>
        <v>52.168619080765851</v>
      </c>
      <c r="M17" s="113">
        <f t="shared" si="3"/>
        <v>51.8232860663243</v>
      </c>
      <c r="N17" s="113">
        <f t="shared" si="3"/>
        <v>51.354905004295105</v>
      </c>
      <c r="O17" s="2"/>
    </row>
    <row r="18" spans="1:15" x14ac:dyDescent="0.25">
      <c r="A18" s="27">
        <v>9</v>
      </c>
      <c r="B18" s="85" t="s">
        <v>70</v>
      </c>
      <c r="C18" s="186"/>
      <c r="D18" s="186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2"/>
    </row>
    <row r="19" spans="1:15" x14ac:dyDescent="0.25">
      <c r="A19" s="7">
        <v>10</v>
      </c>
      <c r="B19" s="85" t="s">
        <v>0</v>
      </c>
      <c r="C19" s="186"/>
      <c r="D19" s="186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2"/>
    </row>
    <row r="20" spans="1:15" x14ac:dyDescent="0.25">
      <c r="A20" s="7">
        <v>11</v>
      </c>
      <c r="B20" s="86" t="s">
        <v>59</v>
      </c>
      <c r="C20" s="188">
        <f t="shared" ref="C20:D20" si="4">C16+C17+C18+C19</f>
        <v>373.63098650000006</v>
      </c>
      <c r="D20" s="188">
        <f t="shared" si="4"/>
        <v>374.33828249999999</v>
      </c>
      <c r="E20" s="114">
        <f>E16+E17+E18+E19</f>
        <v>390.90926381502311</v>
      </c>
      <c r="F20" s="114">
        <f>F16+F17+F18+F19</f>
        <v>407.64519122072363</v>
      </c>
      <c r="G20" s="114">
        <f t="shared" ref="G20:N20" si="5">G16+G17+G18+G19</f>
        <v>407.84624128387753</v>
      </c>
      <c r="H20" s="114">
        <f t="shared" si="5"/>
        <v>405.75298639931157</v>
      </c>
      <c r="I20" s="114">
        <f t="shared" si="5"/>
        <v>404.12197429243383</v>
      </c>
      <c r="J20" s="114">
        <f t="shared" si="5"/>
        <v>386.2746257911698</v>
      </c>
      <c r="K20" s="114">
        <f t="shared" si="5"/>
        <v>401.03230835023692</v>
      </c>
      <c r="L20" s="114">
        <f t="shared" si="5"/>
        <v>399.95941295253817</v>
      </c>
      <c r="M20" s="114">
        <f t="shared" si="5"/>
        <v>397.31185984181968</v>
      </c>
      <c r="N20" s="114">
        <f t="shared" si="5"/>
        <v>393.72093836626249</v>
      </c>
      <c r="O20" s="2"/>
    </row>
    <row r="21" spans="1:15" ht="15" customHeight="1" x14ac:dyDescent="0.25">
      <c r="A21" s="33"/>
      <c r="B21" s="87"/>
      <c r="C21" s="115"/>
      <c r="D21" s="115"/>
      <c r="E21" s="116"/>
      <c r="F21" s="117"/>
      <c r="G21" s="117"/>
      <c r="H21" s="117"/>
      <c r="I21" s="117"/>
      <c r="J21" s="117"/>
      <c r="K21" s="117"/>
      <c r="L21" s="117"/>
      <c r="M21" s="117"/>
      <c r="N21" s="117"/>
      <c r="O21" s="2"/>
    </row>
    <row r="22" spans="1:15" x14ac:dyDescent="0.25">
      <c r="A22" s="32"/>
      <c r="B22" s="86" t="s">
        <v>77</v>
      </c>
      <c r="C22" s="118"/>
      <c r="D22" s="118"/>
      <c r="E22" s="119"/>
      <c r="F22" s="120"/>
      <c r="G22" s="120"/>
      <c r="H22" s="120"/>
      <c r="I22" s="120"/>
      <c r="J22" s="120"/>
      <c r="K22" s="120"/>
      <c r="L22" s="120"/>
      <c r="M22" s="120"/>
      <c r="N22" s="120"/>
      <c r="O22" s="2"/>
    </row>
    <row r="23" spans="1:15" x14ac:dyDescent="0.25">
      <c r="A23" s="49" t="s">
        <v>134</v>
      </c>
      <c r="B23" s="86" t="s">
        <v>79</v>
      </c>
      <c r="C23" s="114">
        <f t="shared" ref="C23:N23" si="6">SUM(C24:C26)</f>
        <v>220.91</v>
      </c>
      <c r="D23" s="114">
        <f t="shared" si="6"/>
        <v>220.91</v>
      </c>
      <c r="E23" s="114">
        <f t="shared" si="6"/>
        <v>220.91</v>
      </c>
      <c r="F23" s="114">
        <f t="shared" si="6"/>
        <v>220.91</v>
      </c>
      <c r="G23" s="114">
        <f t="shared" si="6"/>
        <v>220.91</v>
      </c>
      <c r="H23" s="114">
        <f t="shared" si="6"/>
        <v>220.91</v>
      </c>
      <c r="I23" s="114">
        <f t="shared" si="6"/>
        <v>220.91</v>
      </c>
      <c r="J23" s="114">
        <f t="shared" si="6"/>
        <v>220.91</v>
      </c>
      <c r="K23" s="114">
        <f t="shared" si="6"/>
        <v>220.91</v>
      </c>
      <c r="L23" s="114">
        <f t="shared" si="6"/>
        <v>220.91</v>
      </c>
      <c r="M23" s="114">
        <f t="shared" si="6"/>
        <v>220.91</v>
      </c>
      <c r="N23" s="114">
        <f t="shared" si="6"/>
        <v>220.91</v>
      </c>
      <c r="O23" s="2"/>
    </row>
    <row r="24" spans="1:15" ht="15" customHeight="1" x14ac:dyDescent="0.25">
      <c r="A24" s="49" t="s">
        <v>135</v>
      </c>
      <c r="B24" s="177" t="s">
        <v>189</v>
      </c>
      <c r="C24" s="190">
        <v>152.19</v>
      </c>
      <c r="D24" s="190">
        <v>152.19</v>
      </c>
      <c r="E24" s="196">
        <v>152.19</v>
      </c>
      <c r="F24" s="196">
        <v>152.19</v>
      </c>
      <c r="G24" s="196">
        <v>152.19</v>
      </c>
      <c r="H24" s="196">
        <v>152.19</v>
      </c>
      <c r="I24" s="196">
        <v>152.19</v>
      </c>
      <c r="J24" s="196">
        <v>152.19</v>
      </c>
      <c r="K24" s="196">
        <v>152.19</v>
      </c>
      <c r="L24" s="196">
        <v>152.19</v>
      </c>
      <c r="M24" s="196">
        <v>152.19</v>
      </c>
      <c r="N24" s="196">
        <v>152.19</v>
      </c>
      <c r="O24" s="2"/>
    </row>
    <row r="25" spans="1:15" x14ac:dyDescent="0.25">
      <c r="A25" s="49" t="s">
        <v>136</v>
      </c>
      <c r="B25" s="177" t="s">
        <v>190</v>
      </c>
      <c r="C25" s="190">
        <v>48.4</v>
      </c>
      <c r="D25" s="196">
        <v>48.4</v>
      </c>
      <c r="E25" s="196">
        <v>48.4</v>
      </c>
      <c r="F25" s="196">
        <v>48.4</v>
      </c>
      <c r="G25" s="196">
        <v>48.4</v>
      </c>
      <c r="H25" s="196">
        <v>48.4</v>
      </c>
      <c r="I25" s="196">
        <v>48.4</v>
      </c>
      <c r="J25" s="196">
        <v>48.4</v>
      </c>
      <c r="K25" s="196">
        <v>48.4</v>
      </c>
      <c r="L25" s="196">
        <v>48.4</v>
      </c>
      <c r="M25" s="196">
        <v>48.4</v>
      </c>
      <c r="N25" s="196">
        <v>48.4</v>
      </c>
      <c r="O25" s="2"/>
    </row>
    <row r="26" spans="1:15" x14ac:dyDescent="0.25">
      <c r="A26" s="49" t="s">
        <v>137</v>
      </c>
      <c r="B26" s="177" t="s">
        <v>191</v>
      </c>
      <c r="C26" s="190">
        <v>20.32</v>
      </c>
      <c r="D26" s="190">
        <v>20.32</v>
      </c>
      <c r="E26" s="196">
        <v>20.32</v>
      </c>
      <c r="F26" s="196">
        <v>20.32</v>
      </c>
      <c r="G26" s="196">
        <v>20.32</v>
      </c>
      <c r="H26" s="196">
        <v>20.32</v>
      </c>
      <c r="I26" s="196">
        <v>20.32</v>
      </c>
      <c r="J26" s="196">
        <v>20.32</v>
      </c>
      <c r="K26" s="196">
        <v>20.32</v>
      </c>
      <c r="L26" s="196">
        <v>20.32</v>
      </c>
      <c r="M26" s="196">
        <v>20.32</v>
      </c>
      <c r="N26" s="196">
        <v>20.32</v>
      </c>
      <c r="O26" s="2"/>
    </row>
    <row r="27" spans="1:15" x14ac:dyDescent="0.25">
      <c r="A27" s="202" t="s">
        <v>138</v>
      </c>
      <c r="B27" s="203" t="s">
        <v>26</v>
      </c>
      <c r="C27" s="204">
        <v>0</v>
      </c>
      <c r="D27" s="204">
        <v>0</v>
      </c>
      <c r="E27" s="204">
        <v>0</v>
      </c>
      <c r="F27" s="204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"/>
    </row>
    <row r="28" spans="1:15" x14ac:dyDescent="0.25">
      <c r="A28" s="49" t="s">
        <v>22</v>
      </c>
      <c r="B28" s="86" t="s">
        <v>83</v>
      </c>
      <c r="C28" s="114">
        <f t="shared" ref="C28:N28" si="7">SUM(C29:C30)</f>
        <v>88.053208179435501</v>
      </c>
      <c r="D28" s="114">
        <f t="shared" si="7"/>
        <v>89.641604089717802</v>
      </c>
      <c r="E28" s="114">
        <f t="shared" si="7"/>
        <v>88.358741237459</v>
      </c>
      <c r="F28" s="114">
        <f t="shared" si="7"/>
        <v>89.794370618729502</v>
      </c>
      <c r="G28" s="114">
        <f t="shared" si="7"/>
        <v>92.89</v>
      </c>
      <c r="H28" s="114">
        <f t="shared" si="7"/>
        <v>92.89</v>
      </c>
      <c r="I28" s="114">
        <f t="shared" si="7"/>
        <v>92.89</v>
      </c>
      <c r="J28" s="114">
        <f t="shared" si="7"/>
        <v>92.89</v>
      </c>
      <c r="K28" s="114">
        <f t="shared" si="7"/>
        <v>92.89</v>
      </c>
      <c r="L28" s="114">
        <f t="shared" si="7"/>
        <v>92.89</v>
      </c>
      <c r="M28" s="114">
        <f t="shared" si="7"/>
        <v>92.89</v>
      </c>
      <c r="N28" s="114">
        <f t="shared" si="7"/>
        <v>92.89</v>
      </c>
      <c r="O28" s="2"/>
    </row>
    <row r="29" spans="1:15" ht="18.75" customHeight="1" x14ac:dyDescent="0.25">
      <c r="A29" s="49" t="s">
        <v>23</v>
      </c>
      <c r="B29" s="85" t="s">
        <v>112</v>
      </c>
      <c r="C29" s="191">
        <v>87.353208179435498</v>
      </c>
      <c r="D29" s="191">
        <v>88.941604089717799</v>
      </c>
      <c r="E29" s="113">
        <v>87.658741237458997</v>
      </c>
      <c r="F29" s="113">
        <v>89.094370618729499</v>
      </c>
      <c r="G29" s="113">
        <v>92.19</v>
      </c>
      <c r="H29" s="113">
        <v>92.19</v>
      </c>
      <c r="I29" s="113">
        <v>92.19</v>
      </c>
      <c r="J29" s="113">
        <v>92.19</v>
      </c>
      <c r="K29" s="113">
        <v>92.19</v>
      </c>
      <c r="L29" s="113">
        <v>92.19</v>
      </c>
      <c r="M29" s="113">
        <v>92.19</v>
      </c>
      <c r="N29" s="113">
        <v>92.19</v>
      </c>
      <c r="O29" s="2"/>
    </row>
    <row r="30" spans="1:15" x14ac:dyDescent="0.25">
      <c r="A30" s="49" t="s">
        <v>24</v>
      </c>
      <c r="B30" s="85" t="s">
        <v>71</v>
      </c>
      <c r="C30" s="192">
        <v>0.7</v>
      </c>
      <c r="D30" s="192">
        <v>0.7</v>
      </c>
      <c r="E30" s="113">
        <v>0.7</v>
      </c>
      <c r="F30" s="113">
        <v>0.7</v>
      </c>
      <c r="G30" s="113">
        <v>0.7</v>
      </c>
      <c r="H30" s="113">
        <v>0.7</v>
      </c>
      <c r="I30" s="113">
        <v>0.7</v>
      </c>
      <c r="J30" s="113">
        <v>0.7</v>
      </c>
      <c r="K30" s="113">
        <v>0.7</v>
      </c>
      <c r="L30" s="113">
        <v>0.7</v>
      </c>
      <c r="M30" s="113">
        <v>0.7</v>
      </c>
      <c r="N30" s="113">
        <v>0.7</v>
      </c>
      <c r="O30" s="2"/>
    </row>
    <row r="31" spans="1:15" x14ac:dyDescent="0.25">
      <c r="A31" s="49" t="s">
        <v>27</v>
      </c>
      <c r="B31" s="86" t="s">
        <v>76</v>
      </c>
      <c r="C31" s="114">
        <f t="shared" ref="C31:N31" si="8">SUM(C32:C32)</f>
        <v>7.4279113892344002</v>
      </c>
      <c r="D31" s="114">
        <f t="shared" si="8"/>
        <v>7.2131273637454001</v>
      </c>
      <c r="E31" s="114">
        <f t="shared" si="8"/>
        <v>7.6499005376344096</v>
      </c>
      <c r="F31" s="114">
        <f t="shared" si="8"/>
        <v>7.4485873655913997</v>
      </c>
      <c r="G31" s="114">
        <f t="shared" si="8"/>
        <v>7.2578696236559104</v>
      </c>
      <c r="H31" s="114">
        <f t="shared" si="8"/>
        <v>7.0883427419354801</v>
      </c>
      <c r="I31" s="114">
        <f t="shared" si="8"/>
        <v>6.9708441662654499</v>
      </c>
      <c r="J31" s="114">
        <f t="shared" si="8"/>
        <v>6.4900962927299002</v>
      </c>
      <c r="K31" s="114">
        <f t="shared" si="8"/>
        <v>6.6435658062047098</v>
      </c>
      <c r="L31" s="114">
        <f t="shared" si="8"/>
        <v>6.49934144414404</v>
      </c>
      <c r="M31" s="114">
        <f t="shared" si="8"/>
        <v>6.34772096095206</v>
      </c>
      <c r="N31" s="114">
        <f t="shared" si="8"/>
        <v>6.2229114168611002</v>
      </c>
      <c r="O31" s="3"/>
    </row>
    <row r="32" spans="1:15" ht="18" customHeight="1" x14ac:dyDescent="0.25">
      <c r="A32" s="49" t="s">
        <v>28</v>
      </c>
      <c r="B32" s="178" t="s">
        <v>192</v>
      </c>
      <c r="C32" s="196">
        <v>7.4279113892344002</v>
      </c>
      <c r="D32" s="196">
        <v>7.2131273637454001</v>
      </c>
      <c r="E32" s="113">
        <v>7.6499005376344096</v>
      </c>
      <c r="F32" s="113">
        <v>7.4485873655913997</v>
      </c>
      <c r="G32" s="113">
        <v>7.2578696236559104</v>
      </c>
      <c r="H32" s="113">
        <v>7.0883427419354801</v>
      </c>
      <c r="I32" s="113">
        <v>6.9708441662654499</v>
      </c>
      <c r="J32" s="113">
        <v>6.4900962927299002</v>
      </c>
      <c r="K32" s="113">
        <v>6.6435658062047098</v>
      </c>
      <c r="L32" s="113">
        <v>6.49934144414404</v>
      </c>
      <c r="M32" s="113">
        <v>6.34772096095206</v>
      </c>
      <c r="N32" s="113">
        <v>6.2229114168611002</v>
      </c>
      <c r="O32" s="2"/>
    </row>
    <row r="33" spans="1:15" x14ac:dyDescent="0.25">
      <c r="A33" s="49" t="s">
        <v>30</v>
      </c>
      <c r="B33" s="86" t="s">
        <v>110</v>
      </c>
      <c r="C33" s="114">
        <f t="shared" ref="C33:N33" si="9">SUM(C34:C36)</f>
        <v>7.4279113892344002</v>
      </c>
      <c r="D33" s="114">
        <f t="shared" si="9"/>
        <v>7.2131273637454001</v>
      </c>
      <c r="E33" s="114">
        <f t="shared" si="9"/>
        <v>39.022208229977402</v>
      </c>
      <c r="F33" s="114">
        <f t="shared" si="9"/>
        <v>38.837448987320592</v>
      </c>
      <c r="G33" s="114">
        <f t="shared" si="9"/>
        <v>38.663391576074659</v>
      </c>
      <c r="H33" s="114">
        <f t="shared" si="9"/>
        <v>38.498447118297101</v>
      </c>
      <c r="I33" s="114">
        <f t="shared" si="9"/>
        <v>6.5417043186410799</v>
      </c>
      <c r="J33" s="114">
        <f t="shared" si="9"/>
        <v>6.3922518817597505</v>
      </c>
      <c r="K33" s="114">
        <f t="shared" si="9"/>
        <v>6.2491785123062904</v>
      </c>
      <c r="L33" s="114">
        <f t="shared" si="9"/>
        <v>6.1133955056275298</v>
      </c>
      <c r="M33" s="114">
        <f t="shared" si="9"/>
        <v>0.2</v>
      </c>
      <c r="N33" s="114">
        <f t="shared" si="9"/>
        <v>0.2</v>
      </c>
      <c r="O33" s="2"/>
    </row>
    <row r="34" spans="1:15" x14ac:dyDescent="0.25">
      <c r="A34" s="49" t="s">
        <v>31</v>
      </c>
      <c r="B34" s="88" t="s">
        <v>251</v>
      </c>
      <c r="C34" s="248"/>
      <c r="D34" s="248"/>
      <c r="E34" s="248">
        <v>12</v>
      </c>
      <c r="F34" s="248">
        <v>12</v>
      </c>
      <c r="G34" s="248">
        <v>12</v>
      </c>
      <c r="H34" s="248">
        <v>12</v>
      </c>
      <c r="I34" s="248">
        <v>0.1</v>
      </c>
      <c r="J34" s="248">
        <v>0.1</v>
      </c>
      <c r="K34" s="248">
        <v>0.1</v>
      </c>
      <c r="L34" s="248">
        <v>0.1</v>
      </c>
      <c r="M34" s="248">
        <v>0.1</v>
      </c>
      <c r="N34" s="248">
        <v>0.1</v>
      </c>
      <c r="O34" s="2"/>
    </row>
    <row r="35" spans="1:15" s="193" customFormat="1" x14ac:dyDescent="0.25">
      <c r="A35" s="49" t="s">
        <v>32</v>
      </c>
      <c r="B35" s="88" t="s">
        <v>252</v>
      </c>
      <c r="C35" s="248"/>
      <c r="D35" s="248"/>
      <c r="E35" s="248">
        <v>20</v>
      </c>
      <c r="F35" s="248">
        <v>20</v>
      </c>
      <c r="G35" s="248">
        <v>20</v>
      </c>
      <c r="H35" s="248">
        <v>20</v>
      </c>
      <c r="I35" s="248">
        <v>0.1</v>
      </c>
      <c r="J35" s="248">
        <v>0.1</v>
      </c>
      <c r="K35" s="248">
        <v>0.1</v>
      </c>
      <c r="L35" s="248">
        <v>0.1</v>
      </c>
      <c r="M35" s="248">
        <v>0.1</v>
      </c>
      <c r="N35" s="248">
        <v>0.1</v>
      </c>
    </row>
    <row r="36" spans="1:15" x14ac:dyDescent="0.25">
      <c r="A36" s="195" t="s">
        <v>196</v>
      </c>
      <c r="B36" s="88" t="s">
        <v>238</v>
      </c>
      <c r="C36" s="248">
        <v>7.4279113892344002</v>
      </c>
      <c r="D36" s="248">
        <v>7.2131273637454001</v>
      </c>
      <c r="E36" s="248">
        <v>7.0222082299773998</v>
      </c>
      <c r="F36" s="248">
        <v>6.8374489873205899</v>
      </c>
      <c r="G36" s="248">
        <v>6.6633915760746598</v>
      </c>
      <c r="H36" s="248">
        <v>6.4984471182970998</v>
      </c>
      <c r="I36" s="248">
        <v>6.3417043186410798</v>
      </c>
      <c r="J36" s="248">
        <v>6.1922518817597503</v>
      </c>
      <c r="K36" s="248">
        <v>6.0491785123062902</v>
      </c>
      <c r="L36" s="248">
        <v>5.9133955056275296</v>
      </c>
      <c r="M36" s="248">
        <v>0</v>
      </c>
      <c r="N36" s="248">
        <v>0</v>
      </c>
      <c r="O36" s="2"/>
    </row>
    <row r="37" spans="1:15" x14ac:dyDescent="0.25">
      <c r="A37" s="49" t="s">
        <v>33</v>
      </c>
      <c r="B37" s="86" t="s">
        <v>111</v>
      </c>
      <c r="C37" s="114">
        <f>SUM(C38:C45)</f>
        <v>25</v>
      </c>
      <c r="D37" s="188">
        <f t="shared" ref="D37:N37" si="10">SUM(D38:D45)</f>
        <v>25</v>
      </c>
      <c r="E37" s="188">
        <f t="shared" si="10"/>
        <v>125</v>
      </c>
      <c r="F37" s="188">
        <f t="shared" si="10"/>
        <v>75</v>
      </c>
      <c r="G37" s="188">
        <f t="shared" si="10"/>
        <v>50</v>
      </c>
      <c r="H37" s="188">
        <f t="shared" si="10"/>
        <v>50</v>
      </c>
      <c r="I37" s="188">
        <f t="shared" si="10"/>
        <v>25</v>
      </c>
      <c r="J37" s="188">
        <f t="shared" si="10"/>
        <v>25</v>
      </c>
      <c r="K37" s="188">
        <f t="shared" si="10"/>
        <v>25</v>
      </c>
      <c r="L37" s="188">
        <f t="shared" si="10"/>
        <v>25</v>
      </c>
      <c r="M37" s="188">
        <f t="shared" si="10"/>
        <v>25</v>
      </c>
      <c r="N37" s="188">
        <f t="shared" si="10"/>
        <v>25</v>
      </c>
      <c r="O37" s="2"/>
    </row>
    <row r="38" spans="1:15" x14ac:dyDescent="0.25">
      <c r="A38" s="49" t="s">
        <v>34</v>
      </c>
      <c r="B38" s="85" t="s">
        <v>61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2"/>
    </row>
    <row r="39" spans="1:15" x14ac:dyDescent="0.25">
      <c r="A39" s="49" t="s">
        <v>35</v>
      </c>
      <c r="B39" s="180" t="s">
        <v>193</v>
      </c>
      <c r="C39" s="179">
        <v>25</v>
      </c>
      <c r="D39" s="179">
        <v>25</v>
      </c>
      <c r="E39" s="179">
        <v>25</v>
      </c>
      <c r="F39" s="179">
        <v>25</v>
      </c>
      <c r="G39" s="179">
        <v>25</v>
      </c>
      <c r="H39" s="179">
        <v>25</v>
      </c>
      <c r="I39" s="179">
        <v>25</v>
      </c>
      <c r="J39" s="179">
        <v>25</v>
      </c>
      <c r="K39" s="179">
        <v>25</v>
      </c>
      <c r="L39" s="179">
        <v>25</v>
      </c>
      <c r="M39" s="179">
        <v>25</v>
      </c>
      <c r="N39" s="179">
        <v>25</v>
      </c>
      <c r="O39" s="2"/>
    </row>
    <row r="40" spans="1:15" s="193" customFormat="1" x14ac:dyDescent="0.25">
      <c r="A40" s="195" t="s">
        <v>36</v>
      </c>
      <c r="B40" s="197" t="s">
        <v>197</v>
      </c>
      <c r="C40" s="196"/>
      <c r="D40" s="196"/>
      <c r="E40" s="196"/>
      <c r="F40" s="196">
        <v>25</v>
      </c>
      <c r="G40" s="196"/>
      <c r="H40" s="196"/>
      <c r="I40" s="196"/>
      <c r="J40" s="196"/>
      <c r="K40" s="196"/>
      <c r="L40" s="196"/>
      <c r="M40" s="196"/>
      <c r="N40" s="196"/>
    </row>
    <row r="41" spans="1:15" x14ac:dyDescent="0.25">
      <c r="A41" s="195" t="s">
        <v>74</v>
      </c>
      <c r="B41" s="197" t="s">
        <v>198</v>
      </c>
      <c r="C41" s="113"/>
      <c r="D41" s="113"/>
      <c r="E41" s="196"/>
      <c r="F41" s="196">
        <v>25</v>
      </c>
      <c r="G41" s="196"/>
      <c r="H41" s="196"/>
      <c r="I41" s="113"/>
      <c r="J41" s="113"/>
      <c r="K41" s="113"/>
      <c r="L41" s="113"/>
      <c r="M41" s="113"/>
      <c r="N41" s="113"/>
      <c r="O41" s="2"/>
    </row>
    <row r="42" spans="1:15" x14ac:dyDescent="0.25">
      <c r="A42" s="195" t="s">
        <v>199</v>
      </c>
      <c r="B42" s="197" t="s">
        <v>221</v>
      </c>
      <c r="C42" s="113"/>
      <c r="D42" s="113"/>
      <c r="E42" s="196"/>
      <c r="F42" s="196"/>
      <c r="G42" s="196">
        <v>25</v>
      </c>
      <c r="H42" s="196"/>
      <c r="I42" s="113"/>
      <c r="J42" s="113"/>
      <c r="K42" s="113"/>
      <c r="L42" s="113"/>
      <c r="M42" s="113"/>
      <c r="N42" s="113"/>
      <c r="O42" s="2"/>
    </row>
    <row r="43" spans="1:15" s="193" customFormat="1" x14ac:dyDescent="0.25">
      <c r="A43" s="195" t="s">
        <v>201</v>
      </c>
      <c r="B43" s="220" t="s">
        <v>222</v>
      </c>
      <c r="C43" s="196"/>
      <c r="D43" s="196"/>
      <c r="E43" s="196"/>
      <c r="F43" s="196"/>
      <c r="G43" s="196"/>
      <c r="H43" s="196">
        <v>25</v>
      </c>
      <c r="I43" s="196"/>
      <c r="J43" s="196"/>
      <c r="K43" s="196"/>
      <c r="L43" s="196"/>
      <c r="M43" s="196"/>
      <c r="N43" s="196"/>
    </row>
    <row r="44" spans="1:15" s="193" customFormat="1" x14ac:dyDescent="0.25">
      <c r="A44" s="195" t="s">
        <v>236</v>
      </c>
      <c r="B44" s="220" t="s">
        <v>226</v>
      </c>
      <c r="C44" s="196"/>
      <c r="D44" s="196"/>
      <c r="E44" s="196">
        <v>75</v>
      </c>
      <c r="F44" s="196"/>
      <c r="G44" s="196"/>
      <c r="H44" s="196"/>
      <c r="I44" s="196"/>
      <c r="J44" s="196"/>
      <c r="K44" s="196"/>
      <c r="L44" s="196"/>
      <c r="M44" s="196"/>
      <c r="N44" s="196"/>
    </row>
    <row r="45" spans="1:15" s="193" customFormat="1" x14ac:dyDescent="0.25">
      <c r="A45" s="195" t="s">
        <v>237</v>
      </c>
      <c r="B45" s="220" t="s">
        <v>235</v>
      </c>
      <c r="C45" s="196"/>
      <c r="D45" s="196"/>
      <c r="E45" s="196">
        <v>25</v>
      </c>
      <c r="F45" s="196"/>
      <c r="G45" s="196"/>
      <c r="H45" s="196"/>
      <c r="I45" s="196"/>
      <c r="J45" s="196"/>
      <c r="K45" s="196"/>
      <c r="L45" s="196"/>
      <c r="M45" s="196"/>
      <c r="N45" s="196"/>
    </row>
    <row r="46" spans="1:15" x14ac:dyDescent="0.25">
      <c r="A46" s="49">
        <v>20</v>
      </c>
      <c r="B46" s="89" t="s">
        <v>46</v>
      </c>
      <c r="C46" s="198">
        <v>25</v>
      </c>
      <c r="D46" s="198">
        <v>25</v>
      </c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"/>
    </row>
    <row r="47" spans="1:15" ht="15" customHeight="1" x14ac:dyDescent="0.25">
      <c r="A47" s="33"/>
      <c r="B47" s="87"/>
      <c r="C47" s="115"/>
      <c r="D47" s="115"/>
      <c r="E47" s="116"/>
      <c r="F47" s="117"/>
      <c r="G47" s="117"/>
      <c r="H47" s="117"/>
      <c r="I47" s="117"/>
      <c r="J47" s="117"/>
      <c r="K47" s="117"/>
      <c r="L47" s="117"/>
      <c r="M47" s="117"/>
      <c r="N47" s="117"/>
      <c r="O47" s="2"/>
    </row>
    <row r="48" spans="1:15" x14ac:dyDescent="0.25">
      <c r="A48" s="32"/>
      <c r="B48" s="86" t="s">
        <v>121</v>
      </c>
      <c r="C48" s="118"/>
      <c r="D48" s="118"/>
      <c r="E48" s="119"/>
      <c r="F48" s="120"/>
      <c r="G48" s="120"/>
      <c r="H48" s="120"/>
      <c r="I48" s="120"/>
      <c r="J48" s="120"/>
      <c r="K48" s="120"/>
      <c r="L48" s="120"/>
      <c r="M48" s="120"/>
      <c r="N48" s="120"/>
      <c r="O48" s="2"/>
    </row>
    <row r="49" spans="1:15" s="3" customFormat="1" x14ac:dyDescent="0.25">
      <c r="A49" s="7">
        <v>21</v>
      </c>
      <c r="B49" s="89" t="s">
        <v>52</v>
      </c>
      <c r="C49" s="114">
        <f t="shared" ref="C49:N49" si="11">C23+C27+C28+C31+C33+C37+C46</f>
        <v>373.81903095790426</v>
      </c>
      <c r="D49" s="114">
        <f t="shared" si="11"/>
        <v>374.97785881720858</v>
      </c>
      <c r="E49" s="114">
        <f t="shared" si="11"/>
        <v>480.94085000507084</v>
      </c>
      <c r="F49" s="114">
        <f t="shared" si="11"/>
        <v>431.99040697164151</v>
      </c>
      <c r="G49" s="114">
        <f t="shared" si="11"/>
        <v>409.72126119973058</v>
      </c>
      <c r="H49" s="114">
        <f t="shared" si="11"/>
        <v>409.38678986023262</v>
      </c>
      <c r="I49" s="114">
        <f t="shared" si="11"/>
        <v>352.31254848490653</v>
      </c>
      <c r="J49" s="114">
        <f t="shared" si="11"/>
        <v>351.68234817448968</v>
      </c>
      <c r="K49" s="114">
        <f t="shared" si="11"/>
        <v>351.69274431851102</v>
      </c>
      <c r="L49" s="114">
        <f t="shared" si="11"/>
        <v>351.41273694977156</v>
      </c>
      <c r="M49" s="114">
        <f t="shared" si="11"/>
        <v>345.34772096095207</v>
      </c>
      <c r="N49" s="114">
        <f t="shared" si="11"/>
        <v>345.22291141686111</v>
      </c>
    </row>
    <row r="50" spans="1:15" x14ac:dyDescent="0.25">
      <c r="A50" s="7">
        <v>22</v>
      </c>
      <c r="B50" s="85" t="s">
        <v>59</v>
      </c>
      <c r="C50" s="114">
        <f t="shared" ref="C50:N50" si="12">C20</f>
        <v>373.63098650000006</v>
      </c>
      <c r="D50" s="114">
        <f t="shared" si="12"/>
        <v>374.33828249999999</v>
      </c>
      <c r="E50" s="114">
        <f t="shared" si="12"/>
        <v>390.90926381502311</v>
      </c>
      <c r="F50" s="114">
        <f t="shared" si="12"/>
        <v>407.64519122072363</v>
      </c>
      <c r="G50" s="114">
        <f t="shared" si="12"/>
        <v>407.84624128387753</v>
      </c>
      <c r="H50" s="114">
        <f t="shared" si="12"/>
        <v>405.75298639931157</v>
      </c>
      <c r="I50" s="114">
        <f t="shared" si="12"/>
        <v>404.12197429243383</v>
      </c>
      <c r="J50" s="114">
        <f t="shared" si="12"/>
        <v>386.2746257911698</v>
      </c>
      <c r="K50" s="114">
        <f t="shared" si="12"/>
        <v>401.03230835023692</v>
      </c>
      <c r="L50" s="114">
        <f t="shared" si="12"/>
        <v>399.95941295253817</v>
      </c>
      <c r="M50" s="114">
        <f t="shared" si="12"/>
        <v>397.31185984181968</v>
      </c>
      <c r="N50" s="114">
        <f t="shared" si="12"/>
        <v>393.72093836626249</v>
      </c>
      <c r="O50" s="2"/>
    </row>
    <row r="51" spans="1:15" x14ac:dyDescent="0.25">
      <c r="A51" s="27">
        <v>23</v>
      </c>
      <c r="B51" s="90" t="s">
        <v>146</v>
      </c>
      <c r="C51" s="114">
        <f t="shared" ref="C51:D51" si="13">C49-C50</f>
        <v>0.18804445790419777</v>
      </c>
      <c r="D51" s="114">
        <f t="shared" si="13"/>
        <v>0.63957631720859354</v>
      </c>
      <c r="E51" s="114">
        <f>E49-E50</f>
        <v>90.031586190047733</v>
      </c>
      <c r="F51" s="114">
        <f t="shared" ref="F51:N51" si="14">F49-F50</f>
        <v>24.345215750917873</v>
      </c>
      <c r="G51" s="114">
        <f t="shared" si="14"/>
        <v>1.8750199158530449</v>
      </c>
      <c r="H51" s="114">
        <f t="shared" si="14"/>
        <v>3.6338034609210581</v>
      </c>
      <c r="I51" s="114">
        <f t="shared" si="14"/>
        <v>-51.809425807527305</v>
      </c>
      <c r="J51" s="114">
        <f t="shared" si="14"/>
        <v>-34.592277616680121</v>
      </c>
      <c r="K51" s="114">
        <f t="shared" si="14"/>
        <v>-49.339564031725899</v>
      </c>
      <c r="L51" s="114">
        <f t="shared" si="14"/>
        <v>-48.546676002766617</v>
      </c>
      <c r="M51" s="114">
        <f t="shared" si="14"/>
        <v>-51.964138880867608</v>
      </c>
      <c r="N51" s="114">
        <f t="shared" si="14"/>
        <v>-48.498026949401378</v>
      </c>
      <c r="O51" s="2"/>
    </row>
    <row r="52" spans="1:15" x14ac:dyDescent="0.25">
      <c r="A52" s="49">
        <v>24</v>
      </c>
      <c r="B52" s="85" t="s">
        <v>63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232"/>
    </row>
    <row r="53" spans="1:15" x14ac:dyDescent="0.25">
      <c r="A53" s="49">
        <v>25</v>
      </c>
      <c r="B53" s="85" t="s">
        <v>64</v>
      </c>
      <c r="C53" s="113"/>
      <c r="D53" s="113"/>
      <c r="E53" s="113">
        <v>0</v>
      </c>
      <c r="F53" s="248">
        <v>0</v>
      </c>
      <c r="G53" s="248">
        <v>0</v>
      </c>
      <c r="H53" s="248">
        <v>0</v>
      </c>
      <c r="I53" s="248">
        <v>51.809425807527305</v>
      </c>
      <c r="J53" s="248">
        <v>34.592277616680121</v>
      </c>
      <c r="K53" s="248">
        <v>49.339564031725899</v>
      </c>
      <c r="L53" s="248">
        <v>48.546676002766617</v>
      </c>
      <c r="M53" s="248">
        <v>51.964138880867608</v>
      </c>
      <c r="N53" s="248">
        <v>48.498026949401378</v>
      </c>
      <c r="O53" s="232"/>
    </row>
    <row r="54" spans="1:15" s="3" customFormat="1" x14ac:dyDescent="0.25">
      <c r="A54" s="7">
        <v>26</v>
      </c>
      <c r="B54" s="85" t="s">
        <v>60</v>
      </c>
      <c r="C54" s="121"/>
      <c r="D54" s="121"/>
      <c r="E54" s="121">
        <v>0.15</v>
      </c>
      <c r="F54" s="249">
        <v>0.15</v>
      </c>
      <c r="G54" s="249">
        <v>0.15</v>
      </c>
      <c r="H54" s="249">
        <v>0.15</v>
      </c>
      <c r="I54" s="249">
        <v>0.15</v>
      </c>
      <c r="J54" s="249">
        <v>0.15</v>
      </c>
      <c r="K54" s="249">
        <v>0.15</v>
      </c>
      <c r="L54" s="249">
        <v>0.15</v>
      </c>
      <c r="M54" s="249">
        <v>0.15</v>
      </c>
      <c r="N54" s="249">
        <v>0.15</v>
      </c>
    </row>
    <row r="55" spans="1:15" s="3" customFormat="1" x14ac:dyDescent="0.25">
      <c r="A55" s="34"/>
      <c r="B55" s="81"/>
      <c r="D55" s="41"/>
      <c r="E55" s="250"/>
      <c r="F55" s="41"/>
      <c r="G55" s="41"/>
      <c r="H55" s="41"/>
      <c r="I55" s="41"/>
      <c r="J55" s="41"/>
      <c r="K55" s="41"/>
      <c r="L55" s="41"/>
      <c r="M55" s="41"/>
    </row>
    <row r="56" spans="1:15" ht="24" customHeight="1" x14ac:dyDescent="0.25">
      <c r="C56" s="38" t="s">
        <v>44</v>
      </c>
      <c r="D56" s="38" t="s">
        <v>44</v>
      </c>
      <c r="E56" s="18"/>
      <c r="F56" s="8"/>
      <c r="O56" s="2"/>
    </row>
    <row r="57" spans="1:15" x14ac:dyDescent="0.25">
      <c r="A57" s="66" t="s">
        <v>3</v>
      </c>
      <c r="B57" s="91" t="s">
        <v>122</v>
      </c>
      <c r="C57" s="67" t="s">
        <v>160</v>
      </c>
      <c r="D57" s="67" t="s">
        <v>161</v>
      </c>
      <c r="E57" s="18"/>
      <c r="F57" s="8"/>
      <c r="O57" s="2"/>
    </row>
    <row r="58" spans="1:15" ht="19.5" customHeight="1" x14ac:dyDescent="0.25">
      <c r="A58" s="27">
        <v>27</v>
      </c>
      <c r="B58" s="85" t="s">
        <v>107</v>
      </c>
      <c r="C58" s="122">
        <v>339.79199999999997</v>
      </c>
      <c r="D58" s="123">
        <v>340.03199999999998</v>
      </c>
      <c r="E58" s="175"/>
      <c r="F58" s="8"/>
      <c r="O58" s="2"/>
    </row>
    <row r="59" spans="1:15" x14ac:dyDescent="0.25">
      <c r="A59" s="27">
        <v>28</v>
      </c>
      <c r="B59" s="85" t="s">
        <v>47</v>
      </c>
      <c r="C59" s="96">
        <v>42198</v>
      </c>
      <c r="D59" s="96">
        <v>42199</v>
      </c>
      <c r="E59" s="18"/>
      <c r="F59" s="8"/>
      <c r="O59" s="2"/>
    </row>
    <row r="60" spans="1:15" x14ac:dyDescent="0.25">
      <c r="A60" s="27">
        <v>29</v>
      </c>
      <c r="B60" s="85" t="s">
        <v>48</v>
      </c>
      <c r="C60" s="69">
        <v>18</v>
      </c>
      <c r="D60" s="69">
        <v>17</v>
      </c>
      <c r="E60" s="18"/>
      <c r="F60" s="8"/>
      <c r="I60" s="194"/>
      <c r="J60" s="194"/>
      <c r="K60" s="194"/>
      <c r="L60" s="194"/>
      <c r="M60" s="194"/>
      <c r="N60" s="194"/>
      <c r="O60" s="2"/>
    </row>
    <row r="61" spans="1:15" x14ac:dyDescent="0.25">
      <c r="A61" s="27">
        <v>30</v>
      </c>
      <c r="B61" s="85" t="s">
        <v>68</v>
      </c>
      <c r="C61" s="70">
        <v>0</v>
      </c>
      <c r="D61" s="70">
        <v>0</v>
      </c>
      <c r="E61" s="18"/>
      <c r="F61" s="8"/>
      <c r="O61" s="2"/>
    </row>
    <row r="62" spans="1:15" x14ac:dyDescent="0.25">
      <c r="A62" s="27">
        <v>31</v>
      </c>
      <c r="B62" s="85" t="s">
        <v>104</v>
      </c>
      <c r="C62" s="70">
        <v>0</v>
      </c>
      <c r="D62" s="70">
        <v>0</v>
      </c>
      <c r="E62" s="18"/>
      <c r="F62" s="8"/>
      <c r="O62" s="2"/>
    </row>
    <row r="63" spans="1:15" x14ac:dyDescent="0.25">
      <c r="A63" s="27">
        <v>32</v>
      </c>
      <c r="B63" s="85" t="s">
        <v>105</v>
      </c>
      <c r="C63" s="70">
        <v>0</v>
      </c>
      <c r="D63" s="70">
        <v>0</v>
      </c>
      <c r="E63" s="18"/>
      <c r="F63" s="8"/>
      <c r="O63" s="2"/>
    </row>
    <row r="64" spans="1:15" x14ac:dyDescent="0.25">
      <c r="A64" s="27">
        <v>33</v>
      </c>
      <c r="B64" s="85" t="s">
        <v>49</v>
      </c>
      <c r="C64" s="68">
        <f>C58+C61+C62+C63</f>
        <v>339.79199999999997</v>
      </c>
      <c r="D64" s="68">
        <f>D58+D61+D62+D63</f>
        <v>340.03199999999998</v>
      </c>
      <c r="E64" s="18"/>
      <c r="F64" s="8"/>
      <c r="O64" s="2"/>
    </row>
    <row r="65" spans="1:15" x14ac:dyDescent="0.25">
      <c r="E65" s="18"/>
      <c r="F65" s="8"/>
      <c r="O65" s="2"/>
    </row>
    <row r="66" spans="1:15" x14ac:dyDescent="0.25">
      <c r="A66" s="72" t="s">
        <v>3</v>
      </c>
      <c r="B66" s="92" t="s">
        <v>72</v>
      </c>
      <c r="E66" s="18"/>
      <c r="F66" s="8"/>
      <c r="O66" s="2"/>
    </row>
    <row r="67" spans="1:15" s="193" customFormat="1" ht="31.5" x14ac:dyDescent="0.25">
      <c r="A67" s="182">
        <v>4</v>
      </c>
      <c r="B67" s="181" t="s">
        <v>267</v>
      </c>
      <c r="C67" s="58"/>
      <c r="D67" s="58"/>
      <c r="E67" s="233"/>
      <c r="F67" s="194"/>
      <c r="G67" s="194"/>
      <c r="H67" s="194"/>
      <c r="I67" s="194"/>
      <c r="J67" s="194"/>
      <c r="K67" s="194"/>
      <c r="L67" s="194"/>
      <c r="M67" s="194"/>
      <c r="N67" s="194"/>
    </row>
    <row r="68" spans="1:15" ht="47.25" x14ac:dyDescent="0.25">
      <c r="A68" s="182" t="s">
        <v>35</v>
      </c>
      <c r="B68" s="181" t="s">
        <v>194</v>
      </c>
      <c r="C68" s="34"/>
      <c r="D68" s="34"/>
      <c r="E68" s="34"/>
      <c r="F68" s="95"/>
      <c r="G68" s="5"/>
    </row>
    <row r="69" spans="1:15" s="193" customFormat="1" ht="31.5" x14ac:dyDescent="0.25">
      <c r="A69" s="182">
        <v>26</v>
      </c>
      <c r="B69" s="181" t="s">
        <v>275</v>
      </c>
      <c r="C69" s="34"/>
      <c r="D69" s="34"/>
      <c r="E69" s="34"/>
      <c r="F69" s="95"/>
      <c r="G69" s="5"/>
      <c r="H69" s="194"/>
      <c r="I69" s="194"/>
      <c r="J69" s="194"/>
      <c r="K69" s="194"/>
      <c r="L69" s="194"/>
      <c r="M69" s="194"/>
      <c r="N69" s="194"/>
      <c r="O69" s="194"/>
    </row>
    <row r="70" spans="1:15" x14ac:dyDescent="0.25">
      <c r="A70" s="183">
        <v>31</v>
      </c>
      <c r="B70" s="184" t="s">
        <v>195</v>
      </c>
      <c r="C70" s="94"/>
      <c r="D70" s="34"/>
      <c r="E70" s="34"/>
      <c r="F70" s="95"/>
      <c r="G70" s="5"/>
    </row>
    <row r="71" spans="1:15" x14ac:dyDescent="0.25">
      <c r="A71" s="73"/>
    </row>
  </sheetData>
  <phoneticPr fontId="5" type="noConversion"/>
  <printOptions horizontalCentered="1"/>
  <pageMargins left="0.44" right="0.5" top="0.52" bottom="0.42" header="0.52" footer="0.4"/>
  <pageSetup pageOrder="overThenDown" orientation="landscape" r:id="rId1"/>
  <headerFooter alignWithMargins="0"/>
  <ignoredErrors>
    <ignoredError sqref="C37:N3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V62"/>
  <sheetViews>
    <sheetView zoomScale="90" zoomScaleNormal="90" workbookViewId="0">
      <pane xSplit="2" ySplit="9" topLeftCell="C28" activePane="bottomRight" state="frozen"/>
      <selection pane="topRight" activeCell="C1" sqref="C1"/>
      <selection pane="bottomLeft" activeCell="A7" sqref="A7"/>
      <selection pane="bottomRight" activeCell="E52" sqref="E52"/>
    </sheetView>
  </sheetViews>
  <sheetFormatPr defaultColWidth="7.125" defaultRowHeight="15.75" x14ac:dyDescent="0.25"/>
  <cols>
    <col min="1" max="1" width="3.875" style="1" customWidth="1"/>
    <col min="2" max="2" width="51.625" style="63" customWidth="1"/>
    <col min="3" max="4" width="9.75" style="26" customWidth="1"/>
    <col min="5" max="6" width="9.75" style="18" customWidth="1"/>
    <col min="7" max="14" width="9.75" style="8" customWidth="1"/>
    <col min="15" max="21" width="7.125" style="2"/>
    <col min="22" max="22" width="7.375" style="2" bestFit="1" customWidth="1"/>
    <col min="23" max="16384" width="7.125" style="2"/>
  </cols>
  <sheetData>
    <row r="1" spans="1:18" x14ac:dyDescent="0.25">
      <c r="A1" s="58"/>
      <c r="B1" s="124" t="s">
        <v>162</v>
      </c>
    </row>
    <row r="2" spans="1:18" x14ac:dyDescent="0.25">
      <c r="A2" s="58"/>
      <c r="B2" s="124" t="s">
        <v>163</v>
      </c>
      <c r="P2" s="176"/>
      <c r="Q2" s="176"/>
      <c r="R2" s="176"/>
    </row>
    <row r="3" spans="1:18" s="4" customFormat="1" ht="15.75" customHeight="1" x14ac:dyDescent="0.25">
      <c r="B3" s="134" t="s">
        <v>166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  <c r="P3" s="176"/>
      <c r="Q3" s="176"/>
      <c r="R3" s="176"/>
    </row>
    <row r="4" spans="1:18" s="4" customFormat="1" ht="15.75" customHeight="1" x14ac:dyDescent="0.25">
      <c r="B4" s="132" t="s">
        <v>177</v>
      </c>
      <c r="C4" s="25"/>
      <c r="D4" s="25"/>
      <c r="E4" s="17"/>
      <c r="F4" s="164" t="s">
        <v>142</v>
      </c>
      <c r="G4" s="161"/>
      <c r="H4" s="161"/>
      <c r="I4" s="161"/>
      <c r="J4" s="161"/>
      <c r="K4" s="161"/>
      <c r="L4" s="9"/>
      <c r="M4" s="9"/>
      <c r="N4" s="9"/>
      <c r="P4" s="176"/>
      <c r="Q4" s="176"/>
      <c r="R4" s="176"/>
    </row>
    <row r="5" spans="1:18" s="4" customFormat="1" ht="15.75" customHeight="1" x14ac:dyDescent="0.25">
      <c r="B5" s="131"/>
      <c r="C5" s="25"/>
      <c r="D5" s="25"/>
      <c r="E5" s="17"/>
      <c r="F5" s="166" t="s">
        <v>53</v>
      </c>
      <c r="G5" s="161"/>
      <c r="H5" s="161"/>
      <c r="I5" s="161"/>
      <c r="J5" s="161"/>
      <c r="K5" s="161"/>
      <c r="L5" s="9"/>
      <c r="M5" s="9"/>
      <c r="N5" s="9"/>
    </row>
    <row r="6" spans="1:18" s="4" customFormat="1" ht="15.75" customHeight="1" x14ac:dyDescent="0.25">
      <c r="B6" s="81" t="str">
        <f>'Admin Info'!B6</f>
        <v>City of Roseville, Electric Department</v>
      </c>
      <c r="E6" s="71"/>
      <c r="F6" s="165" t="s">
        <v>157</v>
      </c>
      <c r="G6" s="165"/>
      <c r="H6" s="165"/>
      <c r="I6" s="165"/>
      <c r="J6" s="165"/>
      <c r="K6" s="161"/>
      <c r="L6" s="9"/>
      <c r="M6" s="9"/>
      <c r="N6" s="9"/>
      <c r="O6" s="9"/>
    </row>
    <row r="7" spans="1:18" s="4" customFormat="1" x14ac:dyDescent="0.25">
      <c r="B7" s="82"/>
      <c r="E7" s="128"/>
      <c r="F7" s="163" t="s">
        <v>82</v>
      </c>
      <c r="G7" s="163"/>
      <c r="H7" s="163"/>
      <c r="I7" s="163"/>
      <c r="J7" s="163"/>
      <c r="K7" s="161"/>
      <c r="L7" s="161"/>
      <c r="M7" s="161"/>
      <c r="N7" s="161"/>
      <c r="O7" s="9"/>
    </row>
    <row r="8" spans="1:18" s="4" customFormat="1" x14ac:dyDescent="0.25">
      <c r="B8" s="82"/>
      <c r="E8" s="80"/>
      <c r="F8" s="162"/>
      <c r="G8" s="161"/>
      <c r="H8" s="161"/>
      <c r="I8" s="161"/>
      <c r="J8" s="161"/>
      <c r="K8" s="161"/>
      <c r="L8" s="39"/>
      <c r="M8" s="39"/>
      <c r="N8" s="39"/>
      <c r="O8" s="9"/>
    </row>
    <row r="9" spans="1:18" s="6" customFormat="1" x14ac:dyDescent="0.25">
      <c r="A9" s="42" t="s">
        <v>3</v>
      </c>
      <c r="B9" s="97" t="s">
        <v>174</v>
      </c>
      <c r="C9" s="43" t="s">
        <v>41</v>
      </c>
      <c r="D9" s="43" t="s">
        <v>16</v>
      </c>
      <c r="E9" s="43" t="s">
        <v>17</v>
      </c>
      <c r="F9" s="44">
        <v>2016</v>
      </c>
      <c r="G9" s="43" t="s">
        <v>19</v>
      </c>
      <c r="H9" s="43" t="s">
        <v>20</v>
      </c>
      <c r="I9" s="44">
        <v>2019</v>
      </c>
      <c r="J9" s="44" t="s">
        <v>66</v>
      </c>
      <c r="K9" s="44" t="s">
        <v>144</v>
      </c>
      <c r="L9" s="44" t="s">
        <v>145</v>
      </c>
      <c r="M9" s="44" t="s">
        <v>155</v>
      </c>
      <c r="N9" s="44" t="s">
        <v>156</v>
      </c>
    </row>
    <row r="10" spans="1:18" s="6" customFormat="1" x14ac:dyDescent="0.25">
      <c r="A10" s="45"/>
      <c r="B10" s="84" t="s">
        <v>175</v>
      </c>
      <c r="C10" s="79" t="s">
        <v>81</v>
      </c>
      <c r="D10" s="46"/>
      <c r="E10" s="129" t="s">
        <v>159</v>
      </c>
      <c r="F10" s="47"/>
      <c r="G10" s="48"/>
      <c r="H10" s="48"/>
      <c r="I10" s="48"/>
      <c r="J10" s="48"/>
      <c r="K10" s="48"/>
      <c r="L10" s="48"/>
      <c r="M10" s="48"/>
      <c r="N10" s="48"/>
    </row>
    <row r="11" spans="1:18" x14ac:dyDescent="0.25">
      <c r="A11" s="7">
        <v>1</v>
      </c>
      <c r="B11" s="85" t="s">
        <v>39</v>
      </c>
      <c r="C11" s="75"/>
      <c r="D11" s="75"/>
      <c r="E11" s="35">
        <v>1228.6863403508301</v>
      </c>
      <c r="F11" s="35">
        <v>1231.65544020176</v>
      </c>
      <c r="G11" s="35">
        <v>1230.8180801620599</v>
      </c>
      <c r="H11" s="35">
        <v>1226.26669008618</v>
      </c>
      <c r="I11" s="35">
        <v>1222.9812600761099</v>
      </c>
      <c r="J11" s="35">
        <v>1219.57948015438</v>
      </c>
      <c r="K11" s="35">
        <v>1216.8295301587</v>
      </c>
      <c r="L11" s="35">
        <v>1214.73354020034</v>
      </c>
      <c r="M11" s="35">
        <v>1204.6916001591601</v>
      </c>
      <c r="N11" s="35">
        <v>1195.0179100673499</v>
      </c>
    </row>
    <row r="12" spans="1:18" x14ac:dyDescent="0.25">
      <c r="A12" s="7">
        <v>3</v>
      </c>
      <c r="B12" s="85" t="s">
        <v>158</v>
      </c>
      <c r="C12" s="75"/>
      <c r="D12" s="75"/>
      <c r="E12" s="35">
        <v>7.7850000000000001</v>
      </c>
      <c r="F12" s="35">
        <v>7.8280000000000003</v>
      </c>
      <c r="G12" s="35">
        <v>7.8550000000000004</v>
      </c>
      <c r="H12" s="35">
        <v>8.1720000000000006</v>
      </c>
      <c r="I12" s="35">
        <v>7.8689999999999998</v>
      </c>
      <c r="J12" s="35">
        <v>7.8970000000000002</v>
      </c>
      <c r="K12" s="35">
        <v>7.8970000000000002</v>
      </c>
      <c r="L12" s="35">
        <v>7.8970000000000002</v>
      </c>
      <c r="M12" s="35">
        <v>7.8970000000000002</v>
      </c>
      <c r="N12" s="35">
        <v>7.8970000000000002</v>
      </c>
      <c r="O12" s="174"/>
    </row>
    <row r="13" spans="1:18" x14ac:dyDescent="0.25">
      <c r="A13" s="7">
        <v>4</v>
      </c>
      <c r="B13" s="85" t="s">
        <v>42</v>
      </c>
      <c r="C13" s="221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</row>
    <row r="14" spans="1:18" x14ac:dyDescent="0.25">
      <c r="A14" s="7">
        <v>5</v>
      </c>
      <c r="B14" s="86" t="s">
        <v>40</v>
      </c>
      <c r="C14" s="50">
        <v>1231.3779999999999</v>
      </c>
      <c r="D14" s="50">
        <v>1241.665</v>
      </c>
      <c r="E14" s="50">
        <f t="shared" ref="E14:N14" si="0">E11+E12+E13</f>
        <v>1236.4713403508301</v>
      </c>
      <c r="F14" s="50">
        <f t="shared" si="0"/>
        <v>1239.48344020176</v>
      </c>
      <c r="G14" s="36">
        <f t="shared" si="0"/>
        <v>1238.6730801620599</v>
      </c>
      <c r="H14" s="36">
        <f t="shared" si="0"/>
        <v>1234.43869008618</v>
      </c>
      <c r="I14" s="36">
        <f t="shared" si="0"/>
        <v>1230.8502600761099</v>
      </c>
      <c r="J14" s="36">
        <f t="shared" si="0"/>
        <v>1227.4764801543799</v>
      </c>
      <c r="K14" s="36">
        <f t="shared" si="0"/>
        <v>1224.7265301586999</v>
      </c>
      <c r="L14" s="36">
        <f t="shared" si="0"/>
        <v>1222.63054020034</v>
      </c>
      <c r="M14" s="36">
        <f t="shared" si="0"/>
        <v>1212.58860015916</v>
      </c>
      <c r="N14" s="36">
        <f t="shared" si="0"/>
        <v>1202.9149100673499</v>
      </c>
    </row>
    <row r="15" spans="1:18" x14ac:dyDescent="0.25">
      <c r="A15" s="7">
        <v>6</v>
      </c>
      <c r="B15" s="85" t="s">
        <v>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8" x14ac:dyDescent="0.25">
      <c r="A16" s="7">
        <v>7</v>
      </c>
      <c r="B16" s="86" t="s">
        <v>54</v>
      </c>
      <c r="C16" s="50">
        <f>SUM(C14:C15)</f>
        <v>1231.3779999999999</v>
      </c>
      <c r="D16" s="50">
        <f>SUM(D14:D15)</f>
        <v>1241.665</v>
      </c>
      <c r="E16" s="50">
        <f>SUM(E14:E15)</f>
        <v>1236.4713403508301</v>
      </c>
      <c r="F16" s="36">
        <f>SUM(F14:F15)</f>
        <v>1239.48344020176</v>
      </c>
      <c r="G16" s="36">
        <f t="shared" ref="G16:N16" si="1">SUM(G14:G15)</f>
        <v>1238.6730801620599</v>
      </c>
      <c r="H16" s="36">
        <f t="shared" si="1"/>
        <v>1234.43869008618</v>
      </c>
      <c r="I16" s="36">
        <f t="shared" si="1"/>
        <v>1230.8502600761099</v>
      </c>
      <c r="J16" s="36">
        <f t="shared" si="1"/>
        <v>1227.4764801543799</v>
      </c>
      <c r="K16" s="36">
        <f t="shared" si="1"/>
        <v>1224.7265301586999</v>
      </c>
      <c r="L16" s="36">
        <f t="shared" si="1"/>
        <v>1222.63054020034</v>
      </c>
      <c r="M16" s="36">
        <f t="shared" si="1"/>
        <v>1212.58860015916</v>
      </c>
      <c r="N16" s="36">
        <f t="shared" si="1"/>
        <v>1202.9149100673499</v>
      </c>
    </row>
    <row r="17" spans="1:15" x14ac:dyDescent="0.25">
      <c r="A17" s="51"/>
      <c r="B17" s="98"/>
      <c r="C17" s="52"/>
      <c r="D17" s="52"/>
      <c r="E17" s="53"/>
      <c r="F17" s="53"/>
      <c r="G17" s="54"/>
      <c r="H17" s="54"/>
      <c r="I17" s="54"/>
      <c r="J17" s="54"/>
      <c r="K17" s="54"/>
      <c r="L17" s="54"/>
      <c r="M17" s="54"/>
      <c r="N17" s="54"/>
    </row>
    <row r="18" spans="1:15" x14ac:dyDescent="0.25">
      <c r="A18" s="7"/>
      <c r="B18" s="86" t="s">
        <v>78</v>
      </c>
      <c r="C18" s="55"/>
      <c r="D18" s="55"/>
      <c r="E18" s="37"/>
      <c r="F18" s="37"/>
      <c r="G18" s="16"/>
      <c r="H18" s="16"/>
      <c r="I18" s="16"/>
      <c r="J18" s="16"/>
      <c r="K18" s="16"/>
      <c r="L18" s="16"/>
      <c r="M18" s="16"/>
      <c r="N18" s="16"/>
    </row>
    <row r="19" spans="1:15" x14ac:dyDescent="0.25">
      <c r="A19" s="49" t="s">
        <v>125</v>
      </c>
      <c r="B19" s="86" t="s">
        <v>37</v>
      </c>
      <c r="C19" s="36">
        <f>(SUM(C20:C22))</f>
        <v>558.48500000000001</v>
      </c>
      <c r="D19" s="36">
        <f>(SUM(D20:D22))</f>
        <v>538.57400000000007</v>
      </c>
      <c r="E19" s="36">
        <f t="shared" ref="E19:N19" si="2">SUM(E20:E22)</f>
        <v>656.73991233300944</v>
      </c>
      <c r="F19" s="36">
        <f t="shared" ref="F19" si="3">SUM(F20:F22)</f>
        <v>749.9982696385681</v>
      </c>
      <c r="G19" s="36">
        <f t="shared" si="2"/>
        <v>662.86559632511319</v>
      </c>
      <c r="H19" s="36">
        <f t="shared" si="2"/>
        <v>627.38151909516614</v>
      </c>
      <c r="I19" s="36">
        <f t="shared" si="2"/>
        <v>643.64061646365769</v>
      </c>
      <c r="J19" s="36">
        <f t="shared" si="2"/>
        <v>736.41071142327337</v>
      </c>
      <c r="K19" s="36">
        <f t="shared" si="2"/>
        <v>772.8642145135359</v>
      </c>
      <c r="L19" s="36">
        <f t="shared" si="2"/>
        <v>698.34227219460149</v>
      </c>
      <c r="M19" s="36">
        <f t="shared" si="2"/>
        <v>758.87805496714668</v>
      </c>
      <c r="N19" s="36">
        <f t="shared" si="2"/>
        <v>752.98890718050302</v>
      </c>
    </row>
    <row r="20" spans="1:15" x14ac:dyDescent="0.25">
      <c r="A20" s="49" t="s">
        <v>126</v>
      </c>
      <c r="B20" s="85" t="s">
        <v>189</v>
      </c>
      <c r="C20" s="35">
        <v>556.63900000000001</v>
      </c>
      <c r="D20" s="35">
        <v>536.59299999999996</v>
      </c>
      <c r="E20" s="35">
        <v>652.16200775483401</v>
      </c>
      <c r="F20" s="35">
        <v>740.13586968729498</v>
      </c>
      <c r="G20" s="35">
        <v>653.80456837761506</v>
      </c>
      <c r="H20" s="35">
        <v>616.64778243170099</v>
      </c>
      <c r="I20" s="35">
        <v>634.24718603941096</v>
      </c>
      <c r="J20" s="35">
        <v>728.22211909943701</v>
      </c>
      <c r="K20" s="35">
        <v>764.13852882951096</v>
      </c>
      <c r="L20" s="35">
        <v>688.83865741351701</v>
      </c>
      <c r="M20" s="35">
        <v>749.01926126624301</v>
      </c>
      <c r="N20" s="35">
        <v>744.11201572528705</v>
      </c>
    </row>
    <row r="21" spans="1:15" x14ac:dyDescent="0.25">
      <c r="A21" s="49" t="s">
        <v>127</v>
      </c>
      <c r="B21" s="85" t="s">
        <v>190</v>
      </c>
      <c r="C21" s="35">
        <v>1.1819999999999999</v>
      </c>
      <c r="D21" s="35">
        <v>0.61799999999999999</v>
      </c>
      <c r="E21" s="35">
        <v>3.8677545781753899</v>
      </c>
      <c r="F21" s="35">
        <v>9.3754399512731208</v>
      </c>
      <c r="G21" s="35">
        <v>8.8581279474981702</v>
      </c>
      <c r="H21" s="35">
        <v>10.2873566634652</v>
      </c>
      <c r="I21" s="35">
        <v>8.9673404242467107</v>
      </c>
      <c r="J21" s="35">
        <v>7.2552523238363502</v>
      </c>
      <c r="K21" s="35">
        <v>8.0358256840249496</v>
      </c>
      <c r="L21" s="35">
        <v>8.9963647810844396</v>
      </c>
      <c r="M21" s="35">
        <v>9.0674837009037592</v>
      </c>
      <c r="N21" s="35">
        <v>8.2479014552159793</v>
      </c>
    </row>
    <row r="22" spans="1:15" x14ac:dyDescent="0.25">
      <c r="A22" s="49" t="s">
        <v>140</v>
      </c>
      <c r="B22" s="85" t="s">
        <v>191</v>
      </c>
      <c r="C22" s="35">
        <v>0.66400000000000003</v>
      </c>
      <c r="D22" s="35">
        <v>1.363</v>
      </c>
      <c r="E22" s="35">
        <v>0.71014999999999895</v>
      </c>
      <c r="F22" s="35">
        <v>0.48696</v>
      </c>
      <c r="G22" s="35">
        <v>0.202899999999999</v>
      </c>
      <c r="H22" s="35">
        <v>0.44638</v>
      </c>
      <c r="I22" s="35">
        <v>0.42609000000000002</v>
      </c>
      <c r="J22" s="35">
        <v>0.93333999999999895</v>
      </c>
      <c r="K22" s="35">
        <v>0.68986000000000003</v>
      </c>
      <c r="L22" s="35">
        <v>0.50724999999999998</v>
      </c>
      <c r="M22" s="35">
        <v>0.79130999999999996</v>
      </c>
      <c r="N22" s="35">
        <v>0.62899000000000005</v>
      </c>
    </row>
    <row r="23" spans="1:15" x14ac:dyDescent="0.25">
      <c r="A23" s="199" t="s">
        <v>128</v>
      </c>
      <c r="B23" s="200" t="s">
        <v>38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0</v>
      </c>
      <c r="N23" s="201">
        <v>0</v>
      </c>
    </row>
    <row r="24" spans="1:15" x14ac:dyDescent="0.25">
      <c r="A24" s="49" t="s">
        <v>129</v>
      </c>
      <c r="B24" s="86" t="s">
        <v>84</v>
      </c>
      <c r="C24" s="36">
        <f>(SUM(C25:C26))</f>
        <v>169.94899999999998</v>
      </c>
      <c r="D24" s="36">
        <f>(SUM(D25:D26))</f>
        <v>110.55099999999999</v>
      </c>
      <c r="E24" s="36">
        <f>SUM(E25:E26)</f>
        <v>117.039898084136</v>
      </c>
      <c r="F24" s="36">
        <f>SUM(F25:F26)</f>
        <v>172.98355888425399</v>
      </c>
      <c r="G24" s="36">
        <f t="shared" ref="G24:N24" si="4">SUM(G25:G26)</f>
        <v>211.65411479451899</v>
      </c>
      <c r="H24" s="36">
        <f t="shared" si="4"/>
        <v>221.22936706703899</v>
      </c>
      <c r="I24" s="36">
        <f t="shared" si="4"/>
        <v>221.55794024219799</v>
      </c>
      <c r="J24" s="36">
        <f t="shared" si="4"/>
        <v>222.22456362346799</v>
      </c>
      <c r="K24" s="36">
        <f t="shared" si="4"/>
        <v>222.90374791426899</v>
      </c>
      <c r="L24" s="36">
        <f t="shared" si="4"/>
        <v>219.79958138131499</v>
      </c>
      <c r="M24" s="36">
        <f t="shared" si="4"/>
        <v>220.82337164958801</v>
      </c>
      <c r="N24" s="36">
        <f t="shared" si="4"/>
        <v>222.14047312763199</v>
      </c>
    </row>
    <row r="25" spans="1:15" x14ac:dyDescent="0.25">
      <c r="A25" s="49" t="s">
        <v>130</v>
      </c>
      <c r="B25" s="85" t="s">
        <v>113</v>
      </c>
      <c r="C25" s="35">
        <f>(142941+25455)/1000</f>
        <v>168.39599999999999</v>
      </c>
      <c r="D25" s="35">
        <f>(89240+20354)/1000</f>
        <v>109.59399999999999</v>
      </c>
      <c r="E25" s="35">
        <v>115.039898084136</v>
      </c>
      <c r="F25" s="35">
        <v>170.98355888425399</v>
      </c>
      <c r="G25" s="35">
        <v>209.65411479451899</v>
      </c>
      <c r="H25" s="35">
        <v>219.22936706703899</v>
      </c>
      <c r="I25" s="35">
        <v>219.55794024219799</v>
      </c>
      <c r="J25" s="35">
        <v>220.22456362346799</v>
      </c>
      <c r="K25" s="35">
        <v>220.90374791426899</v>
      </c>
      <c r="L25" s="35">
        <v>217.79958138131499</v>
      </c>
      <c r="M25" s="35">
        <v>218.82337164958801</v>
      </c>
      <c r="N25" s="35">
        <v>220.14047312763199</v>
      </c>
    </row>
    <row r="26" spans="1:15" x14ac:dyDescent="0.25">
      <c r="A26" s="49" t="s">
        <v>131</v>
      </c>
      <c r="B26" s="85" t="s">
        <v>75</v>
      </c>
      <c r="C26" s="35">
        <v>1.5529999999999999</v>
      </c>
      <c r="D26" s="35">
        <v>0.95699999999999996</v>
      </c>
      <c r="E26" s="35">
        <v>2</v>
      </c>
      <c r="F26" s="35">
        <v>2</v>
      </c>
      <c r="G26" s="35">
        <v>2</v>
      </c>
      <c r="H26" s="35">
        <v>2</v>
      </c>
      <c r="I26" s="35">
        <v>2</v>
      </c>
      <c r="J26" s="35">
        <v>2</v>
      </c>
      <c r="K26" s="35">
        <v>2</v>
      </c>
      <c r="L26" s="35">
        <v>2</v>
      </c>
      <c r="M26" s="35">
        <v>2</v>
      </c>
      <c r="N26" s="35">
        <v>2</v>
      </c>
      <c r="O26" s="174"/>
    </row>
    <row r="27" spans="1:15" x14ac:dyDescent="0.25">
      <c r="A27" s="205" t="s">
        <v>132</v>
      </c>
      <c r="B27" s="89" t="s">
        <v>4</v>
      </c>
      <c r="C27" s="36">
        <f>(SUM(C28:C28))</f>
        <v>64.322999999999993</v>
      </c>
      <c r="D27" s="36">
        <f>(SUM(D28:D28))</f>
        <v>67.489999999999995</v>
      </c>
      <c r="E27" s="36">
        <f t="shared" ref="E27:N27" si="5">SUM(E28:E28)</f>
        <v>65.227883499998697</v>
      </c>
      <c r="F27" s="36">
        <f t="shared" si="5"/>
        <v>61.148431000001501</v>
      </c>
      <c r="G27" s="36">
        <f t="shared" si="5"/>
        <v>62.425476999997002</v>
      </c>
      <c r="H27" s="36">
        <f t="shared" si="5"/>
        <v>60.911941000003097</v>
      </c>
      <c r="I27" s="36">
        <f t="shared" si="5"/>
        <v>59.437819999996002</v>
      </c>
      <c r="J27" s="36">
        <f t="shared" si="5"/>
        <v>55.338660000004602</v>
      </c>
      <c r="K27" s="36">
        <f t="shared" si="5"/>
        <v>56.647238000002098</v>
      </c>
      <c r="L27" s="36">
        <f t="shared" si="5"/>
        <v>55.417490000000299</v>
      </c>
      <c r="M27" s="36">
        <f t="shared" si="5"/>
        <v>54.124677999995498</v>
      </c>
      <c r="N27" s="36">
        <f t="shared" si="5"/>
        <v>53.060472999999099</v>
      </c>
    </row>
    <row r="28" spans="1:15" x14ac:dyDescent="0.25">
      <c r="A28" s="205" t="s">
        <v>133</v>
      </c>
      <c r="B28" s="197" t="s">
        <v>192</v>
      </c>
      <c r="C28" s="35">
        <v>64.322999999999993</v>
      </c>
      <c r="D28" s="35">
        <v>67.489999999999995</v>
      </c>
      <c r="E28" s="35">
        <v>65.227883499998697</v>
      </c>
      <c r="F28" s="35">
        <v>61.148431000001501</v>
      </c>
      <c r="G28" s="35">
        <v>62.425476999997002</v>
      </c>
      <c r="H28" s="35">
        <v>60.911941000003097</v>
      </c>
      <c r="I28" s="35">
        <v>59.437819999996002</v>
      </c>
      <c r="J28" s="35">
        <v>55.338660000004602</v>
      </c>
      <c r="K28" s="35">
        <v>56.647238000002098</v>
      </c>
      <c r="L28" s="35">
        <v>55.417490000000299</v>
      </c>
      <c r="M28" s="35">
        <v>54.124677999995498</v>
      </c>
      <c r="N28" s="35">
        <v>53.060472999999099</v>
      </c>
    </row>
    <row r="29" spans="1:15" x14ac:dyDescent="0.25">
      <c r="A29" s="49" t="s">
        <v>22</v>
      </c>
      <c r="B29" s="86" t="s">
        <v>108</v>
      </c>
      <c r="C29" s="36">
        <f>(SUM(C31:C32))</f>
        <v>107.685</v>
      </c>
      <c r="D29" s="36">
        <f>(SUM(D31:D32))/1000</f>
        <v>0.06</v>
      </c>
      <c r="E29" s="36">
        <f t="shared" ref="E29:N29" si="6">SUM(E31:E32)</f>
        <v>101.35243037779991</v>
      </c>
      <c r="F29" s="36">
        <f t="shared" si="6"/>
        <v>111.37869129215599</v>
      </c>
      <c r="G29" s="36">
        <f t="shared" si="6"/>
        <v>101.4035712921559</v>
      </c>
      <c r="H29" s="36">
        <f t="shared" si="6"/>
        <v>101.4035712921559</v>
      </c>
      <c r="I29" s="36">
        <f t="shared" si="6"/>
        <v>50.533439712921457</v>
      </c>
      <c r="J29" s="36">
        <f t="shared" si="6"/>
        <v>50.494799712921555</v>
      </c>
      <c r="K29" s="36">
        <f t="shared" si="6"/>
        <v>50.533439712921457</v>
      </c>
      <c r="L29" s="36">
        <f t="shared" si="6"/>
        <v>50.533439712921457</v>
      </c>
      <c r="M29" s="36">
        <f t="shared" si="6"/>
        <v>0.51383971292156005</v>
      </c>
      <c r="N29" s="36">
        <f t="shared" si="6"/>
        <v>0.51383971292156005</v>
      </c>
    </row>
    <row r="30" spans="1:15" s="228" customFormat="1" x14ac:dyDescent="0.25">
      <c r="A30" s="205" t="s">
        <v>23</v>
      </c>
      <c r="B30" s="88" t="s">
        <v>251</v>
      </c>
      <c r="C30" s="241"/>
      <c r="D30" s="241"/>
      <c r="E30" s="240">
        <v>25.680448693956002</v>
      </c>
      <c r="F30" s="240">
        <v>30.8303827752936</v>
      </c>
      <c r="G30" s="240">
        <v>30.8303827752936</v>
      </c>
      <c r="H30" s="240">
        <v>30.8303827752936</v>
      </c>
      <c r="I30" s="240">
        <v>0.30324966664223202</v>
      </c>
      <c r="J30" s="240">
        <v>0.30324966664223202</v>
      </c>
      <c r="K30" s="240">
        <v>0.30324966664223202</v>
      </c>
      <c r="L30" s="240">
        <v>0.30324966664223202</v>
      </c>
      <c r="M30" s="240">
        <v>0.30324966664223202</v>
      </c>
      <c r="N30" s="224">
        <v>0.30324966664223202</v>
      </c>
      <c r="O30" s="252"/>
    </row>
    <row r="31" spans="1:15" s="228" customFormat="1" x14ac:dyDescent="0.25">
      <c r="A31" s="205" t="s">
        <v>24</v>
      </c>
      <c r="B31" s="88" t="s">
        <v>252</v>
      </c>
      <c r="C31" s="226"/>
      <c r="D31" s="226"/>
      <c r="E31" s="240">
        <v>41.346430377800004</v>
      </c>
      <c r="F31" s="240">
        <v>51.383971292155998</v>
      </c>
      <c r="G31" s="240">
        <v>51.383971292155998</v>
      </c>
      <c r="H31" s="240">
        <v>51.383971292155998</v>
      </c>
      <c r="I31" s="240">
        <v>0.51383971292156005</v>
      </c>
      <c r="J31" s="240">
        <v>0.51383971292156005</v>
      </c>
      <c r="K31" s="240">
        <v>0.51383971292156005</v>
      </c>
      <c r="L31" s="240">
        <v>0.51383971292156005</v>
      </c>
      <c r="M31" s="240">
        <v>0.51383971292156005</v>
      </c>
      <c r="N31" s="224">
        <v>0.51383971292156005</v>
      </c>
      <c r="O31" s="252"/>
    </row>
    <row r="32" spans="1:15" x14ac:dyDescent="0.25">
      <c r="A32" s="49" t="s">
        <v>25</v>
      </c>
      <c r="B32" s="251" t="s">
        <v>238</v>
      </c>
      <c r="C32" s="230">
        <f>107685/1000</f>
        <v>107.685</v>
      </c>
      <c r="D32" s="230">
        <f>60000/1000</f>
        <v>60</v>
      </c>
      <c r="E32" s="259">
        <v>60.005999999999901</v>
      </c>
      <c r="F32" s="259">
        <v>59.994720000000001</v>
      </c>
      <c r="G32" s="259">
        <v>50.019599999999897</v>
      </c>
      <c r="H32" s="259">
        <v>50.019599999999897</v>
      </c>
      <c r="I32" s="259">
        <v>50.019599999999897</v>
      </c>
      <c r="J32" s="259">
        <v>49.980959999999996</v>
      </c>
      <c r="K32" s="259">
        <v>50.019599999999897</v>
      </c>
      <c r="L32" s="259">
        <v>50.019599999999897</v>
      </c>
      <c r="M32" s="259">
        <v>0</v>
      </c>
      <c r="N32" s="259">
        <v>0</v>
      </c>
    </row>
    <row r="33" spans="1:22" x14ac:dyDescent="0.25">
      <c r="A33" s="49" t="s">
        <v>27</v>
      </c>
      <c r="B33" s="86" t="s">
        <v>109</v>
      </c>
      <c r="C33" s="227">
        <f t="shared" ref="C33" si="7">SUM(C34:C40)</f>
        <v>0</v>
      </c>
      <c r="D33" s="227">
        <f t="shared" ref="D33" si="8">SUM(D34:D40)</f>
        <v>0</v>
      </c>
      <c r="E33" s="227">
        <f t="shared" ref="E33" si="9">SUM(E34:E40)</f>
        <v>178.40000000000003</v>
      </c>
      <c r="F33" s="227">
        <f t="shared" ref="F33" si="10">SUM(F34:F40)</f>
        <v>219.6</v>
      </c>
      <c r="G33" s="227">
        <f t="shared" ref="G33" si="11">SUM(G34:G40)</f>
        <v>219</v>
      </c>
      <c r="H33" s="227">
        <f t="shared" ref="H33" si="12">SUM(H34:H40)</f>
        <v>122.8</v>
      </c>
      <c r="I33" s="227">
        <f t="shared" ref="I33" si="13">SUM(I34:I40)</f>
        <v>0</v>
      </c>
      <c r="J33" s="227">
        <f t="shared" ref="J33" si="14">SUM(J34:J40)</f>
        <v>0</v>
      </c>
      <c r="K33" s="227">
        <f t="shared" ref="K33" si="15">SUM(K34:K40)</f>
        <v>0</v>
      </c>
      <c r="L33" s="227">
        <f t="shared" ref="L33" si="16">SUM(L34:L40)</f>
        <v>0</v>
      </c>
      <c r="M33" s="227">
        <f t="shared" ref="M33" si="17">SUM(M34:M40)</f>
        <v>0</v>
      </c>
      <c r="N33" s="227">
        <f t="shared" ref="N33" si="18">SUM(N34:N40)</f>
        <v>0</v>
      </c>
    </row>
    <row r="34" spans="1:22" x14ac:dyDescent="0.25">
      <c r="A34" s="49" t="s">
        <v>28</v>
      </c>
      <c r="B34" s="85" t="s">
        <v>61</v>
      </c>
      <c r="C34" s="35">
        <v>0</v>
      </c>
      <c r="D34" s="35">
        <v>0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V34" s="222"/>
    </row>
    <row r="35" spans="1:22" s="228" customFormat="1" x14ac:dyDescent="0.25">
      <c r="A35" s="205" t="s">
        <v>29</v>
      </c>
      <c r="B35" s="88" t="s">
        <v>197</v>
      </c>
      <c r="C35" s="240"/>
      <c r="D35" s="240"/>
      <c r="E35" s="240">
        <v>55.2</v>
      </c>
      <c r="F35" s="240"/>
      <c r="G35" s="240"/>
      <c r="H35" s="240"/>
      <c r="I35" s="240"/>
      <c r="J35" s="240"/>
      <c r="K35" s="240"/>
      <c r="L35" s="240"/>
      <c r="M35" s="240"/>
      <c r="N35" s="240"/>
      <c r="V35" s="223"/>
    </row>
    <row r="36" spans="1:22" s="228" customFormat="1" x14ac:dyDescent="0.25">
      <c r="A36" s="205" t="s">
        <v>139</v>
      </c>
      <c r="B36" s="88" t="s">
        <v>198</v>
      </c>
      <c r="C36" s="240"/>
      <c r="D36" s="240"/>
      <c r="E36" s="240"/>
      <c r="F36" s="240">
        <v>219.6</v>
      </c>
      <c r="G36" s="240"/>
      <c r="H36" s="240"/>
      <c r="I36" s="240"/>
      <c r="J36" s="240"/>
      <c r="K36" s="240"/>
      <c r="L36" s="240"/>
      <c r="M36" s="240"/>
      <c r="N36" s="240"/>
      <c r="V36" s="223"/>
    </row>
    <row r="37" spans="1:22" s="228" customFormat="1" x14ac:dyDescent="0.25">
      <c r="A37" s="205" t="s">
        <v>141</v>
      </c>
      <c r="B37" s="88" t="s">
        <v>221</v>
      </c>
      <c r="C37" s="240"/>
      <c r="D37" s="240"/>
      <c r="E37" s="240"/>
      <c r="F37" s="240"/>
      <c r="G37" s="240">
        <v>219</v>
      </c>
      <c r="H37" s="240"/>
      <c r="I37" s="240"/>
      <c r="J37" s="240"/>
      <c r="K37" s="240"/>
      <c r="L37" s="240"/>
      <c r="M37" s="240"/>
      <c r="N37" s="240"/>
      <c r="V37" s="223"/>
    </row>
    <row r="38" spans="1:22" s="228" customFormat="1" x14ac:dyDescent="0.25">
      <c r="A38" s="229" t="s">
        <v>239</v>
      </c>
      <c r="B38" s="88" t="s">
        <v>222</v>
      </c>
      <c r="C38" s="240"/>
      <c r="D38" s="240"/>
      <c r="E38" s="240"/>
      <c r="F38" s="240"/>
      <c r="G38" s="240"/>
      <c r="H38" s="240">
        <v>122.8</v>
      </c>
      <c r="I38" s="240"/>
      <c r="J38" s="240"/>
      <c r="K38" s="240"/>
      <c r="L38" s="240"/>
      <c r="M38" s="240"/>
      <c r="N38" s="240"/>
      <c r="V38" s="223"/>
    </row>
    <row r="39" spans="1:22" s="228" customFormat="1" x14ac:dyDescent="0.25">
      <c r="A39" s="205" t="s">
        <v>240</v>
      </c>
      <c r="B39" s="88" t="s">
        <v>226</v>
      </c>
      <c r="C39" s="240"/>
      <c r="D39" s="240"/>
      <c r="E39" s="240">
        <v>92.4</v>
      </c>
      <c r="F39" s="240"/>
      <c r="G39" s="240"/>
      <c r="H39" s="240"/>
      <c r="I39" s="240"/>
      <c r="J39" s="240"/>
      <c r="K39" s="240"/>
      <c r="L39" s="240"/>
      <c r="M39" s="240"/>
      <c r="N39" s="240"/>
      <c r="V39" s="223"/>
    </row>
    <row r="40" spans="1:22" s="228" customFormat="1" x14ac:dyDescent="0.25">
      <c r="A40" s="205" t="s">
        <v>241</v>
      </c>
      <c r="B40" s="88" t="s">
        <v>235</v>
      </c>
      <c r="C40" s="240"/>
      <c r="D40" s="240"/>
      <c r="E40" s="240">
        <v>30.8</v>
      </c>
      <c r="F40" s="240"/>
      <c r="G40" s="240"/>
      <c r="H40" s="240"/>
      <c r="I40" s="240"/>
      <c r="J40" s="240"/>
      <c r="K40" s="240"/>
      <c r="L40" s="240"/>
      <c r="M40" s="240"/>
      <c r="N40" s="240"/>
      <c r="V40" s="223"/>
    </row>
    <row r="41" spans="1:22" x14ac:dyDescent="0.25">
      <c r="A41" s="7">
        <v>16</v>
      </c>
      <c r="B41" s="86" t="s">
        <v>50</v>
      </c>
      <c r="C41" s="35">
        <f>(493607+21894)/1000</f>
        <v>515.50099999999998</v>
      </c>
      <c r="D41" s="35">
        <f>(457430+6700+24134)/1000</f>
        <v>488.26400000000001</v>
      </c>
      <c r="E41" s="35">
        <v>479.92200000000003</v>
      </c>
      <c r="F41" s="35">
        <v>366.72199999999998</v>
      </c>
      <c r="G41" s="35">
        <v>435.06599999999997</v>
      </c>
      <c r="H41" s="35">
        <v>458.86799999999999</v>
      </c>
      <c r="I41" s="35">
        <v>439.834</v>
      </c>
      <c r="J41" s="35">
        <v>346</v>
      </c>
      <c r="K41" s="35">
        <v>306.36200000000002</v>
      </c>
      <c r="L41" s="35">
        <v>376.42500000000001</v>
      </c>
      <c r="M41" s="35">
        <v>306.63</v>
      </c>
      <c r="N41" s="35">
        <v>304.31</v>
      </c>
      <c r="O41" s="174"/>
      <c r="V41" s="222"/>
    </row>
    <row r="42" spans="1:22" x14ac:dyDescent="0.25">
      <c r="A42" s="51"/>
      <c r="B42" s="98"/>
      <c r="C42" s="52"/>
      <c r="D42" s="52"/>
      <c r="E42" s="53"/>
      <c r="F42" s="53"/>
      <c r="G42" s="54"/>
      <c r="H42" s="54"/>
      <c r="I42" s="54"/>
      <c r="J42" s="54"/>
      <c r="K42" s="54"/>
      <c r="L42" s="54"/>
      <c r="M42" s="54"/>
      <c r="N42" s="54"/>
      <c r="V42" s="222"/>
    </row>
    <row r="43" spans="1:22" x14ac:dyDescent="0.25">
      <c r="A43" s="7"/>
      <c r="B43" s="86" t="s">
        <v>123</v>
      </c>
      <c r="C43" s="55"/>
      <c r="D43" s="55"/>
      <c r="E43" s="37"/>
      <c r="F43" s="37"/>
      <c r="G43" s="16"/>
      <c r="H43" s="16"/>
      <c r="I43" s="16"/>
      <c r="J43" s="16"/>
      <c r="K43" s="16"/>
      <c r="L43" s="16"/>
      <c r="M43" s="16"/>
      <c r="N43" s="16"/>
      <c r="V43" s="222"/>
    </row>
    <row r="44" spans="1:22" x14ac:dyDescent="0.25">
      <c r="A44" s="7">
        <v>17</v>
      </c>
      <c r="B44" s="86" t="s">
        <v>124</v>
      </c>
      <c r="C44" s="36">
        <f t="shared" ref="C44:N44" si="19">C19+C23+C24+C27+C29+C33+C41</f>
        <v>1415.943</v>
      </c>
      <c r="D44" s="36">
        <f t="shared" si="19"/>
        <v>1204.9389999999999</v>
      </c>
      <c r="E44" s="36">
        <f t="shared" si="19"/>
        <v>1598.6821242949441</v>
      </c>
      <c r="F44" s="36">
        <f t="shared" si="19"/>
        <v>1681.8309508149796</v>
      </c>
      <c r="G44" s="36">
        <f t="shared" si="19"/>
        <v>1692.4147594117851</v>
      </c>
      <c r="H44" s="36">
        <f t="shared" si="19"/>
        <v>1592.5943984543642</v>
      </c>
      <c r="I44" s="36">
        <f t="shared" si="19"/>
        <v>1415.0038164187731</v>
      </c>
      <c r="J44" s="36">
        <f t="shared" si="19"/>
        <v>1410.4687347596673</v>
      </c>
      <c r="K44" s="36">
        <f t="shared" si="19"/>
        <v>1409.3106401407285</v>
      </c>
      <c r="L44" s="36">
        <f t="shared" si="19"/>
        <v>1400.5177832888382</v>
      </c>
      <c r="M44" s="36">
        <f t="shared" si="19"/>
        <v>1340.9699443296518</v>
      </c>
      <c r="N44" s="36">
        <f t="shared" si="19"/>
        <v>1333.0136930210556</v>
      </c>
      <c r="V44" s="222"/>
    </row>
    <row r="45" spans="1:22" x14ac:dyDescent="0.25">
      <c r="A45" s="7">
        <v>18</v>
      </c>
      <c r="B45" s="86" t="s">
        <v>54</v>
      </c>
      <c r="C45" s="36">
        <f t="shared" ref="C45:N45" si="20">C16</f>
        <v>1231.3779999999999</v>
      </c>
      <c r="D45" s="36">
        <f t="shared" si="20"/>
        <v>1241.665</v>
      </c>
      <c r="E45" s="36">
        <f t="shared" si="20"/>
        <v>1236.4713403508301</v>
      </c>
      <c r="F45" s="36">
        <f t="shared" si="20"/>
        <v>1239.48344020176</v>
      </c>
      <c r="G45" s="36">
        <f t="shared" si="20"/>
        <v>1238.6730801620599</v>
      </c>
      <c r="H45" s="36">
        <f t="shared" si="20"/>
        <v>1234.43869008618</v>
      </c>
      <c r="I45" s="36">
        <f t="shared" si="20"/>
        <v>1230.8502600761099</v>
      </c>
      <c r="J45" s="36">
        <f t="shared" si="20"/>
        <v>1227.4764801543799</v>
      </c>
      <c r="K45" s="36">
        <f t="shared" si="20"/>
        <v>1224.7265301586999</v>
      </c>
      <c r="L45" s="36">
        <f t="shared" si="20"/>
        <v>1222.63054020034</v>
      </c>
      <c r="M45" s="36">
        <f t="shared" si="20"/>
        <v>1212.58860015916</v>
      </c>
      <c r="N45" s="36">
        <f t="shared" si="20"/>
        <v>1202.9149100673499</v>
      </c>
      <c r="V45" s="222"/>
    </row>
    <row r="46" spans="1:22" x14ac:dyDescent="0.25">
      <c r="A46" s="27">
        <v>19</v>
      </c>
      <c r="B46" s="90" t="s">
        <v>153</v>
      </c>
      <c r="C46" s="76"/>
      <c r="D46" s="76"/>
      <c r="E46" s="241">
        <f>E44-E45</f>
        <v>362.21078394411393</v>
      </c>
      <c r="F46" s="36">
        <f>F44-F45</f>
        <v>442.34751061321958</v>
      </c>
      <c r="G46" s="36">
        <f t="shared" ref="G46:N46" si="21">G44-G45</f>
        <v>453.74167924972517</v>
      </c>
      <c r="H46" s="36">
        <f t="shared" si="21"/>
        <v>358.15570836818415</v>
      </c>
      <c r="I46" s="36">
        <f t="shared" si="21"/>
        <v>184.15355634266325</v>
      </c>
      <c r="J46" s="36">
        <f t="shared" si="21"/>
        <v>182.99225460528737</v>
      </c>
      <c r="K46" s="36">
        <f t="shared" si="21"/>
        <v>184.58410998202862</v>
      </c>
      <c r="L46" s="36">
        <f t="shared" si="21"/>
        <v>177.88724308849828</v>
      </c>
      <c r="M46" s="36">
        <f t="shared" si="21"/>
        <v>128.38134417049173</v>
      </c>
      <c r="N46" s="36">
        <f t="shared" si="21"/>
        <v>130.09878295370572</v>
      </c>
      <c r="V46" s="222"/>
    </row>
    <row r="47" spans="1:22" x14ac:dyDescent="0.25">
      <c r="A47" s="27">
        <v>20</v>
      </c>
      <c r="B47" s="85" t="s">
        <v>55</v>
      </c>
      <c r="C47" s="75"/>
      <c r="D47" s="75"/>
      <c r="E47" s="35"/>
      <c r="F47" s="35">
        <v>0</v>
      </c>
      <c r="G47" s="35">
        <v>8.7751351373108193</v>
      </c>
      <c r="H47" s="35">
        <v>42.751088276502202</v>
      </c>
      <c r="I47" s="35">
        <v>42.751088276502202</v>
      </c>
      <c r="J47" s="35">
        <v>42.751088276502202</v>
      </c>
      <c r="K47" s="35">
        <v>45.615310620418803</v>
      </c>
      <c r="L47" s="35">
        <v>46.0313106204188</v>
      </c>
      <c r="M47" s="35">
        <v>44.594910620452403</v>
      </c>
      <c r="N47" s="35">
        <v>43.055910620419198</v>
      </c>
      <c r="O47" s="174"/>
      <c r="V47" s="222"/>
    </row>
    <row r="48" spans="1:22" x14ac:dyDescent="0.25">
      <c r="A48" s="27">
        <v>21</v>
      </c>
      <c r="B48" s="85" t="s">
        <v>56</v>
      </c>
      <c r="C48" s="75"/>
      <c r="D48" s="75"/>
      <c r="E48" s="35"/>
      <c r="F48" s="35"/>
      <c r="G48" s="35"/>
      <c r="H48" s="35"/>
      <c r="I48" s="35"/>
      <c r="J48" s="35"/>
      <c r="K48" s="35"/>
      <c r="L48" s="35"/>
      <c r="M48" s="35"/>
      <c r="N48" s="35"/>
      <c r="V48" s="222"/>
    </row>
    <row r="49" spans="1:22" x14ac:dyDescent="0.25">
      <c r="A49" s="51"/>
      <c r="B49" s="98"/>
      <c r="C49" s="52"/>
      <c r="D49" s="52"/>
      <c r="E49" s="53"/>
      <c r="F49" s="53"/>
      <c r="G49" s="54"/>
      <c r="H49" s="54"/>
      <c r="I49" s="54"/>
      <c r="J49" s="54"/>
      <c r="K49" s="54"/>
      <c r="L49" s="54"/>
      <c r="M49" s="54"/>
      <c r="N49" s="54"/>
      <c r="V49" s="222"/>
    </row>
    <row r="50" spans="1:22" x14ac:dyDescent="0.25">
      <c r="A50" s="72" t="s">
        <v>3</v>
      </c>
      <c r="B50" s="92" t="s">
        <v>72</v>
      </c>
      <c r="C50" s="58"/>
      <c r="D50" s="58"/>
      <c r="V50" s="194"/>
    </row>
    <row r="51" spans="1:22" x14ac:dyDescent="0.25">
      <c r="A51" s="74" t="s">
        <v>73</v>
      </c>
      <c r="B51" s="93"/>
      <c r="C51" s="94"/>
      <c r="D51" s="34"/>
      <c r="E51" s="34"/>
      <c r="F51" s="34"/>
      <c r="G51" s="5"/>
      <c r="O51" s="8"/>
    </row>
    <row r="52" spans="1:22" x14ac:dyDescent="0.25">
      <c r="A52" s="74" t="s">
        <v>73</v>
      </c>
      <c r="B52" s="93"/>
      <c r="C52" s="94"/>
      <c r="D52" s="34"/>
      <c r="E52" s="34"/>
      <c r="F52" s="34"/>
      <c r="G52" s="5"/>
      <c r="O52" s="8"/>
    </row>
    <row r="53" spans="1:22" ht="16.5" thickBot="1" x14ac:dyDescent="0.3"/>
    <row r="54" spans="1:22" ht="16.5" thickBot="1" x14ac:dyDescent="0.3">
      <c r="F54" s="225"/>
      <c r="G54" s="225"/>
      <c r="H54" s="225"/>
      <c r="I54" s="225"/>
      <c r="J54" s="225"/>
      <c r="K54" s="225"/>
      <c r="L54" s="225"/>
      <c r="M54" s="225"/>
      <c r="N54" s="225"/>
      <c r="O54" s="225"/>
    </row>
    <row r="55" spans="1:22" ht="16.5" thickBot="1" x14ac:dyDescent="0.3">
      <c r="E55" s="26"/>
      <c r="F55" s="225"/>
      <c r="G55" s="225"/>
      <c r="H55" s="225"/>
      <c r="I55" s="225"/>
      <c r="J55" s="225"/>
      <c r="K55" s="225"/>
      <c r="L55" s="225"/>
      <c r="M55" s="225"/>
      <c r="N55" s="225"/>
      <c r="O55" s="225"/>
    </row>
    <row r="56" spans="1:22" ht="16.5" thickBot="1" x14ac:dyDescent="0.3">
      <c r="E56" s="26"/>
      <c r="F56" s="253"/>
    </row>
    <row r="57" spans="1:22" x14ac:dyDescent="0.25">
      <c r="E57" s="26"/>
      <c r="G57" s="233"/>
      <c r="H57" s="233"/>
      <c r="I57" s="233"/>
      <c r="J57" s="233"/>
      <c r="K57" s="233"/>
      <c r="L57" s="233"/>
      <c r="M57" s="233"/>
      <c r="N57" s="233"/>
      <c r="O57" s="233"/>
    </row>
    <row r="58" spans="1:22" x14ac:dyDescent="0.25">
      <c r="E58" s="26"/>
    </row>
    <row r="59" spans="1:22" x14ac:dyDescent="0.25">
      <c r="E59" s="26"/>
    </row>
    <row r="60" spans="1:22" x14ac:dyDescent="0.25">
      <c r="E60" s="26"/>
    </row>
    <row r="61" spans="1:22" x14ac:dyDescent="0.25">
      <c r="E61" s="26"/>
    </row>
    <row r="62" spans="1:22" x14ac:dyDescent="0.25">
      <c r="E62" s="26"/>
    </row>
  </sheetData>
  <phoneticPr fontId="5" type="noConversion"/>
  <printOptions horizontalCentered="1"/>
  <pageMargins left="0.5" right="0.5" top="0.5" bottom="0.5" header="0.5" footer="0.5"/>
  <pageSetup pageOrder="overThenDown" orientation="landscape" r:id="rId1"/>
  <headerFooter alignWithMargins="0"/>
  <ignoredErrors>
    <ignoredError sqref="C19 D19:N19 D29:N29 E33:N3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RowHeight="15.75" x14ac:dyDescent="0.25"/>
  <cols>
    <col min="1" max="1" width="17.75" style="101" customWidth="1"/>
    <col min="2" max="2" width="20.625" style="85" customWidth="1"/>
    <col min="3" max="3" width="9.25" style="104" bestFit="1" customWidth="1"/>
    <col min="4" max="4" width="11.625" style="104" customWidth="1"/>
    <col min="5" max="5" width="18.125" style="101" bestFit="1" customWidth="1"/>
    <col min="6" max="6" width="12.625" style="101" customWidth="1"/>
    <col min="7" max="7" width="9.25" style="101" bestFit="1" customWidth="1"/>
    <col min="8" max="8" width="17.25" style="101" customWidth="1"/>
    <col min="9" max="9" width="19.125" style="101" customWidth="1"/>
    <col min="10" max="10" width="18.125" style="101" customWidth="1"/>
    <col min="11" max="11" width="23.25" style="101" customWidth="1"/>
    <col min="12" max="12" width="17.625" style="101" customWidth="1"/>
    <col min="13" max="13" width="10.625" style="101" customWidth="1"/>
    <col min="14" max="14" width="7.125" style="101" customWidth="1"/>
    <col min="15" max="15" width="13.5" style="101" customWidth="1"/>
    <col min="16" max="16" width="13.375" style="101" bestFit="1" customWidth="1"/>
    <col min="17" max="17" width="12.375" style="101" customWidth="1"/>
    <col min="18" max="18" width="15.125" style="101" customWidth="1"/>
    <col min="19" max="19" width="7.125" style="101" customWidth="1"/>
    <col min="20" max="20" width="10.875" style="101" customWidth="1"/>
    <col min="21" max="21" width="15.125" style="101" customWidth="1"/>
    <col min="22" max="22" width="15.875" style="101" customWidth="1"/>
    <col min="23" max="23" width="14.5" style="101" customWidth="1"/>
    <col min="24" max="24" width="13.75" style="101" customWidth="1"/>
    <col min="25" max="25" width="16.625" style="101" customWidth="1"/>
    <col min="26" max="26" width="16.75" style="101" customWidth="1"/>
    <col min="27" max="110" width="7.125" style="101" customWidth="1"/>
    <col min="111" max="16384" width="9" style="101"/>
  </cols>
  <sheetData>
    <row r="1" spans="1:26" s="146" customFormat="1" x14ac:dyDescent="0.25">
      <c r="A1" s="144" t="s">
        <v>162</v>
      </c>
      <c r="B1" s="81"/>
      <c r="C1" s="145"/>
      <c r="D1" s="145"/>
    </row>
    <row r="2" spans="1:26" s="146" customFormat="1" x14ac:dyDescent="0.25">
      <c r="A2" s="144" t="s">
        <v>163</v>
      </c>
      <c r="B2" s="81"/>
      <c r="C2" s="145"/>
      <c r="D2" s="145"/>
    </row>
    <row r="3" spans="1:26" s="147" customFormat="1" ht="15.75" customHeight="1" x14ac:dyDescent="0.25">
      <c r="A3" s="134" t="s">
        <v>166</v>
      </c>
      <c r="C3" s="145"/>
      <c r="D3" s="148"/>
      <c r="E3" s="149"/>
      <c r="F3" s="149"/>
      <c r="G3" s="148"/>
    </row>
    <row r="4" spans="1:26" s="147" customFormat="1" ht="15.75" customHeight="1" x14ac:dyDescent="0.25">
      <c r="A4" s="150" t="s">
        <v>169</v>
      </c>
      <c r="C4" s="145"/>
      <c r="D4" s="145"/>
    </row>
    <row r="5" spans="1:26" s="147" customFormat="1" ht="15.75" customHeight="1" x14ac:dyDescent="0.25">
      <c r="A5" s="150"/>
      <c r="C5" s="145"/>
      <c r="D5" s="145"/>
    </row>
    <row r="6" spans="1:26" s="147" customFormat="1" ht="15.75" customHeight="1" x14ac:dyDescent="0.25">
      <c r="A6" s="151" t="str">
        <f>'Admin Info'!B6</f>
        <v>City of Roseville, Electric Department</v>
      </c>
      <c r="C6" s="145"/>
      <c r="D6" s="145"/>
      <c r="H6" s="158" t="s">
        <v>67</v>
      </c>
      <c r="I6" s="152"/>
      <c r="J6" s="152"/>
      <c r="K6" s="99"/>
    </row>
    <row r="7" spans="1:26" s="156" customFormat="1" x14ac:dyDescent="0.25">
      <c r="A7" s="153"/>
      <c r="B7" s="154"/>
      <c r="C7" s="155"/>
      <c r="D7" s="155"/>
    </row>
    <row r="8" spans="1:26" s="105" customFormat="1" ht="31.5" x14ac:dyDescent="0.25">
      <c r="A8" s="125" t="s">
        <v>106</v>
      </c>
      <c r="B8" s="126" t="s">
        <v>51</v>
      </c>
      <c r="C8" s="108" t="s">
        <v>5</v>
      </c>
      <c r="D8" s="127" t="s">
        <v>6</v>
      </c>
      <c r="E8" s="106" t="s">
        <v>170</v>
      </c>
      <c r="F8" s="107" t="s">
        <v>14</v>
      </c>
      <c r="G8" s="107" t="s">
        <v>12</v>
      </c>
      <c r="H8" s="106" t="s">
        <v>147</v>
      </c>
      <c r="I8" s="106" t="s">
        <v>148</v>
      </c>
      <c r="J8" s="106" t="s">
        <v>149</v>
      </c>
      <c r="K8" s="106" t="s">
        <v>150</v>
      </c>
      <c r="L8" s="106" t="s">
        <v>117</v>
      </c>
      <c r="M8" s="107" t="s">
        <v>43</v>
      </c>
      <c r="N8" s="107" t="s">
        <v>7</v>
      </c>
      <c r="O8" s="106" t="s">
        <v>118</v>
      </c>
      <c r="P8" s="106" t="s">
        <v>171</v>
      </c>
      <c r="Q8" s="106" t="s">
        <v>119</v>
      </c>
      <c r="R8" s="107" t="s">
        <v>11</v>
      </c>
      <c r="S8" s="107" t="s">
        <v>8</v>
      </c>
      <c r="T8" s="106" t="s">
        <v>114</v>
      </c>
      <c r="U8" s="107" t="s">
        <v>62</v>
      </c>
      <c r="V8" s="109" t="s">
        <v>13</v>
      </c>
      <c r="W8" s="109" t="s">
        <v>9</v>
      </c>
      <c r="X8" s="107" t="s">
        <v>10</v>
      </c>
      <c r="Y8" s="106" t="s">
        <v>151</v>
      </c>
      <c r="Z8" s="106" t="s">
        <v>152</v>
      </c>
    </row>
    <row r="9" spans="1:26" x14ac:dyDescent="0.25">
      <c r="A9" s="19"/>
      <c r="B9" s="60"/>
    </row>
    <row r="10" spans="1:26" x14ac:dyDescent="0.25">
      <c r="A10" s="19"/>
      <c r="B10" s="60"/>
    </row>
    <row r="11" spans="1:26" x14ac:dyDescent="0.25">
      <c r="B11" s="65"/>
    </row>
    <row r="12" spans="1:26" x14ac:dyDescent="0.25">
      <c r="B12" s="65"/>
    </row>
    <row r="13" spans="1:26" x14ac:dyDescent="0.25">
      <c r="B13" s="60"/>
    </row>
    <row r="14" spans="1:26" x14ac:dyDescent="0.25">
      <c r="B14" s="60"/>
    </row>
    <row r="15" spans="1:26" x14ac:dyDescent="0.25">
      <c r="B15" s="60"/>
    </row>
    <row r="16" spans="1:26" x14ac:dyDescent="0.25">
      <c r="B16" s="60"/>
    </row>
    <row r="17" spans="1:2" x14ac:dyDescent="0.25">
      <c r="A17" s="20"/>
      <c r="B17" s="60"/>
    </row>
    <row r="18" spans="1:2" x14ac:dyDescent="0.25">
      <c r="B18" s="60"/>
    </row>
    <row r="19" spans="1:2" ht="15.75" customHeight="1" x14ac:dyDescent="0.25">
      <c r="A19" s="102"/>
      <c r="B19" s="60"/>
    </row>
    <row r="20" spans="1:2" x14ac:dyDescent="0.25">
      <c r="B20" s="60"/>
    </row>
    <row r="21" spans="1:2" x14ac:dyDescent="0.25">
      <c r="B21" s="60"/>
    </row>
    <row r="22" spans="1:2" x14ac:dyDescent="0.25">
      <c r="B22" s="60"/>
    </row>
    <row r="23" spans="1:2" x14ac:dyDescent="0.25">
      <c r="B23" s="60"/>
    </row>
    <row r="24" spans="1:2" x14ac:dyDescent="0.25">
      <c r="B24" s="60"/>
    </row>
    <row r="25" spans="1:2" x14ac:dyDescent="0.25">
      <c r="B25" s="60"/>
    </row>
    <row r="26" spans="1:2" x14ac:dyDescent="0.25">
      <c r="B26" s="60"/>
    </row>
    <row r="27" spans="1:2" x14ac:dyDescent="0.25">
      <c r="B27" s="60"/>
    </row>
    <row r="28" spans="1:2" x14ac:dyDescent="0.25">
      <c r="B28" s="60"/>
    </row>
    <row r="29" spans="1:2" x14ac:dyDescent="0.25">
      <c r="B29" s="60"/>
    </row>
    <row r="30" spans="1:2" x14ac:dyDescent="0.25">
      <c r="B30" s="60"/>
    </row>
    <row r="31" spans="1:2" x14ac:dyDescent="0.25">
      <c r="B31" s="60"/>
    </row>
    <row r="32" spans="1:2" x14ac:dyDescent="0.25">
      <c r="B32" s="60"/>
    </row>
    <row r="33" spans="2:2" x14ac:dyDescent="0.25">
      <c r="B33" s="60"/>
    </row>
    <row r="34" spans="2:2" x14ac:dyDescent="0.25">
      <c r="B34" s="60"/>
    </row>
    <row r="47" spans="2:2" x14ac:dyDescent="0.25">
      <c r="B47" s="103"/>
    </row>
    <row r="48" spans="2:2" x14ac:dyDescent="0.25">
      <c r="B48" s="103"/>
    </row>
    <row r="49" spans="2:2" x14ac:dyDescent="0.25">
      <c r="B49" s="103"/>
    </row>
    <row r="50" spans="2:2" x14ac:dyDescent="0.25">
      <c r="B50" s="103"/>
    </row>
    <row r="51" spans="2:2" x14ac:dyDescent="0.25">
      <c r="B51" s="103"/>
    </row>
    <row r="52" spans="2:2" x14ac:dyDescent="0.25">
      <c r="B52" s="103"/>
    </row>
    <row r="53" spans="2:2" x14ac:dyDescent="0.25">
      <c r="B53" s="103"/>
    </row>
    <row r="54" spans="2:2" x14ac:dyDescent="0.25">
      <c r="B54" s="103"/>
    </row>
    <row r="55" spans="2:2" x14ac:dyDescent="0.25">
      <c r="B55" s="103"/>
    </row>
    <row r="56" spans="2:2" x14ac:dyDescent="0.25">
      <c r="B56" s="103"/>
    </row>
    <row r="57" spans="2:2" x14ac:dyDescent="0.25">
      <c r="B57" s="103"/>
    </row>
    <row r="58" spans="2:2" x14ac:dyDescent="0.25">
      <c r="B58" s="103"/>
    </row>
    <row r="59" spans="2:2" x14ac:dyDescent="0.25">
      <c r="B59" s="103"/>
    </row>
    <row r="60" spans="2:2" x14ac:dyDescent="0.25">
      <c r="B60" s="103"/>
    </row>
    <row r="61" spans="2:2" x14ac:dyDescent="0.25">
      <c r="B61" s="103"/>
    </row>
    <row r="62" spans="2:2" x14ac:dyDescent="0.25">
      <c r="B62" s="103"/>
    </row>
    <row r="63" spans="2:2" x14ac:dyDescent="0.25">
      <c r="B63" s="103"/>
    </row>
    <row r="64" spans="2:2" x14ac:dyDescent="0.25">
      <c r="B64" s="103"/>
    </row>
    <row r="65" spans="2:2" x14ac:dyDescent="0.25">
      <c r="B65" s="103"/>
    </row>
    <row r="66" spans="2:2" x14ac:dyDescent="0.25">
      <c r="B66" s="103"/>
    </row>
    <row r="67" spans="2:2" x14ac:dyDescent="0.25">
      <c r="B67" s="103"/>
    </row>
    <row r="68" spans="2:2" x14ac:dyDescent="0.25">
      <c r="B68" s="103"/>
    </row>
    <row r="69" spans="2:2" x14ac:dyDescent="0.25">
      <c r="B69" s="103"/>
    </row>
    <row r="70" spans="2:2" x14ac:dyDescent="0.25">
      <c r="B70" s="103"/>
    </row>
    <row r="71" spans="2:2" x14ac:dyDescent="0.25">
      <c r="B71" s="103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4" activePane="bottomRight" state="frozen"/>
      <selection activeCell="A40" sqref="A40"/>
      <selection pane="topRight" activeCell="A40" sqref="A40"/>
      <selection pane="bottomLeft" activeCell="A40" sqref="A40"/>
      <selection pane="bottomRight" activeCell="D22" sqref="D22"/>
    </sheetView>
  </sheetViews>
  <sheetFormatPr defaultRowHeight="15.75" x14ac:dyDescent="0.25"/>
  <cols>
    <col min="1" max="1" width="27.75" style="12" customWidth="1"/>
    <col min="2" max="2" width="54.625" style="246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246" t="s">
        <v>162</v>
      </c>
    </row>
    <row r="2" spans="1:4" x14ac:dyDescent="0.25">
      <c r="A2" s="246" t="s">
        <v>163</v>
      </c>
    </row>
    <row r="3" spans="1:4" s="231" customFormat="1" ht="15.75" customHeight="1" x14ac:dyDescent="0.25">
      <c r="A3" s="134" t="s">
        <v>166</v>
      </c>
      <c r="B3" s="242"/>
      <c r="C3" s="12"/>
      <c r="D3" s="12"/>
    </row>
    <row r="4" spans="1:4" s="231" customFormat="1" ht="15.75" customHeight="1" x14ac:dyDescent="0.25">
      <c r="A4" s="142" t="s">
        <v>167</v>
      </c>
      <c r="B4" s="242"/>
      <c r="C4" s="12"/>
      <c r="D4" s="12"/>
    </row>
    <row r="5" spans="1:4" s="231" customFormat="1" ht="15.75" customHeight="1" x14ac:dyDescent="0.25">
      <c r="A5" s="11"/>
      <c r="B5" s="244"/>
      <c r="C5" s="12"/>
      <c r="D5" s="12"/>
    </row>
    <row r="6" spans="1:4" x14ac:dyDescent="0.25">
      <c r="A6" s="236" t="str">
        <f>'Admin Info'!B6</f>
        <v>City of Roseville, Electric Department</v>
      </c>
      <c r="B6" s="245"/>
      <c r="C6" s="12"/>
      <c r="D6" s="12"/>
    </row>
    <row r="7" spans="1:4" x14ac:dyDescent="0.25">
      <c r="B7" s="158" t="s">
        <v>67</v>
      </c>
      <c r="C7" s="12"/>
      <c r="D7" s="12"/>
    </row>
    <row r="8" spans="1:4" x14ac:dyDescent="0.25">
      <c r="A8" s="239"/>
      <c r="B8" s="245"/>
      <c r="C8" s="12"/>
      <c r="D8" s="12"/>
    </row>
    <row r="9" spans="1:4" x14ac:dyDescent="0.25">
      <c r="A9" s="234" t="s">
        <v>106</v>
      </c>
      <c r="B9" s="254" t="s">
        <v>258</v>
      </c>
      <c r="C9" s="12"/>
      <c r="D9" s="12"/>
    </row>
    <row r="10" spans="1:4" x14ac:dyDescent="0.25">
      <c r="A10" s="19" t="s">
        <v>51</v>
      </c>
      <c r="B10" s="254" t="s">
        <v>259</v>
      </c>
      <c r="C10" s="12"/>
      <c r="D10" s="12"/>
    </row>
    <row r="11" spans="1:4" x14ac:dyDescent="0.25">
      <c r="A11" s="19" t="s">
        <v>5</v>
      </c>
      <c r="B11" s="247">
        <v>38353</v>
      </c>
      <c r="C11" s="12"/>
      <c r="D11" s="12"/>
    </row>
    <row r="12" spans="1:4" x14ac:dyDescent="0.25">
      <c r="A12" s="19" t="s">
        <v>6</v>
      </c>
      <c r="B12" s="256">
        <v>45291</v>
      </c>
      <c r="C12" s="12"/>
      <c r="D12" s="12"/>
    </row>
    <row r="13" spans="1:4" ht="31.5" x14ac:dyDescent="0.25">
      <c r="A13" s="159" t="s">
        <v>170</v>
      </c>
      <c r="B13" s="255" t="s">
        <v>260</v>
      </c>
      <c r="C13" s="12"/>
      <c r="D13" s="12"/>
    </row>
    <row r="14" spans="1:4" x14ac:dyDescent="0.25">
      <c r="A14" s="20" t="s">
        <v>14</v>
      </c>
      <c r="B14" s="255" t="s">
        <v>183</v>
      </c>
      <c r="C14" s="12"/>
      <c r="D14" s="12"/>
    </row>
    <row r="15" spans="1:4" x14ac:dyDescent="0.25">
      <c r="A15" s="19" t="s">
        <v>12</v>
      </c>
      <c r="B15" s="255" t="s">
        <v>261</v>
      </c>
      <c r="C15" s="12"/>
      <c r="D15" s="12"/>
    </row>
    <row r="16" spans="1:4" x14ac:dyDescent="0.25">
      <c r="A16" s="235" t="s">
        <v>116</v>
      </c>
      <c r="B16" s="255" t="s">
        <v>262</v>
      </c>
      <c r="C16" s="12"/>
      <c r="D16" s="12"/>
    </row>
    <row r="17" spans="1:4" x14ac:dyDescent="0.25">
      <c r="A17" s="21"/>
      <c r="B17" s="243"/>
      <c r="C17" s="12"/>
      <c r="D17" s="12"/>
    </row>
    <row r="18" spans="1:4" x14ac:dyDescent="0.25">
      <c r="A18" s="235" t="s">
        <v>115</v>
      </c>
      <c r="B18" s="257" t="s">
        <v>263</v>
      </c>
      <c r="C18" s="12"/>
      <c r="D18" s="12"/>
    </row>
    <row r="19" spans="1:4" ht="15.75" customHeight="1" x14ac:dyDescent="0.25">
      <c r="A19" s="24"/>
      <c r="B19" s="243"/>
      <c r="C19" s="12"/>
      <c r="D19" s="12"/>
    </row>
    <row r="20" spans="1:4" x14ac:dyDescent="0.25">
      <c r="A20" s="234" t="s">
        <v>117</v>
      </c>
      <c r="B20" s="258" t="s">
        <v>264</v>
      </c>
      <c r="C20" s="12"/>
      <c r="D20" s="12"/>
    </row>
    <row r="21" spans="1:4" x14ac:dyDescent="0.25">
      <c r="A21" s="20" t="s">
        <v>43</v>
      </c>
      <c r="B21" s="258" t="s">
        <v>218</v>
      </c>
      <c r="C21" s="12"/>
      <c r="D21" s="12"/>
    </row>
    <row r="22" spans="1:4" x14ac:dyDescent="0.25">
      <c r="A22" s="20" t="s">
        <v>7</v>
      </c>
      <c r="B22" s="258" t="s">
        <v>209</v>
      </c>
      <c r="C22" s="12"/>
      <c r="D22" s="12"/>
    </row>
    <row r="23" spans="1:4" x14ac:dyDescent="0.25">
      <c r="A23" s="234" t="s">
        <v>118</v>
      </c>
      <c r="B23" s="258" t="s">
        <v>210</v>
      </c>
      <c r="C23" s="12"/>
      <c r="D23" s="12"/>
    </row>
    <row r="24" spans="1:4" x14ac:dyDescent="0.25">
      <c r="A24" s="234" t="s">
        <v>172</v>
      </c>
      <c r="B24" s="258" t="s">
        <v>211</v>
      </c>
      <c r="C24" s="12"/>
      <c r="D24" s="12"/>
    </row>
    <row r="25" spans="1:4" x14ac:dyDescent="0.25">
      <c r="A25" s="234" t="s">
        <v>119</v>
      </c>
      <c r="B25" s="258" t="s">
        <v>211</v>
      </c>
      <c r="C25" s="12"/>
      <c r="D25" s="12"/>
    </row>
    <row r="26" spans="1:4" x14ac:dyDescent="0.25">
      <c r="A26" s="20" t="s">
        <v>11</v>
      </c>
      <c r="B26" s="258" t="s">
        <v>211</v>
      </c>
      <c r="C26" s="12"/>
      <c r="D26" s="12"/>
    </row>
    <row r="27" spans="1:4" x14ac:dyDescent="0.25">
      <c r="A27" s="20" t="s">
        <v>8</v>
      </c>
      <c r="B27" s="258" t="s">
        <v>209</v>
      </c>
      <c r="C27" s="12"/>
      <c r="D27" s="12"/>
    </row>
    <row r="28" spans="1:4" x14ac:dyDescent="0.25">
      <c r="A28" s="235" t="s">
        <v>114</v>
      </c>
      <c r="B28" s="258" t="s">
        <v>209</v>
      </c>
      <c r="C28" s="12"/>
      <c r="D28" s="12"/>
    </row>
    <row r="29" spans="1:4" x14ac:dyDescent="0.25">
      <c r="A29" s="20" t="s">
        <v>62</v>
      </c>
      <c r="B29" s="258" t="s">
        <v>219</v>
      </c>
      <c r="C29" s="12"/>
      <c r="D29" s="12"/>
    </row>
    <row r="30" spans="1:4" x14ac:dyDescent="0.25">
      <c r="A30" s="237" t="s">
        <v>13</v>
      </c>
      <c r="B30" s="258" t="s">
        <v>211</v>
      </c>
      <c r="C30" s="12"/>
      <c r="D30" s="12"/>
    </row>
    <row r="31" spans="1:4" x14ac:dyDescent="0.25">
      <c r="A31" s="238" t="s">
        <v>9</v>
      </c>
      <c r="B31" s="258" t="s">
        <v>265</v>
      </c>
      <c r="C31" s="12"/>
      <c r="D31" s="12"/>
    </row>
    <row r="32" spans="1:4" x14ac:dyDescent="0.25">
      <c r="A32" s="20" t="s">
        <v>10</v>
      </c>
      <c r="B32" s="258" t="s">
        <v>265</v>
      </c>
      <c r="C32" s="12"/>
      <c r="D32" s="12"/>
    </row>
    <row r="33" spans="1:4" ht="94.5" x14ac:dyDescent="0.25">
      <c r="A33" s="20" t="s">
        <v>15</v>
      </c>
      <c r="B33" s="258" t="s">
        <v>266</v>
      </c>
      <c r="C33" s="12"/>
      <c r="D33" s="12"/>
    </row>
    <row r="34" spans="1:4" x14ac:dyDescent="0.25">
      <c r="B34" s="243" t="s">
        <v>2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77"/>
      <c r="C47" s="12"/>
      <c r="D47" s="12"/>
    </row>
    <row r="48" spans="1:4" x14ac:dyDescent="0.25">
      <c r="B48" s="77"/>
      <c r="C48" s="12"/>
      <c r="D48" s="12"/>
    </row>
    <row r="49" spans="2:4" x14ac:dyDescent="0.25">
      <c r="B49" s="77"/>
      <c r="C49" s="12"/>
      <c r="D49" s="12"/>
    </row>
    <row r="50" spans="2:4" x14ac:dyDescent="0.25">
      <c r="B50" s="77"/>
      <c r="C50" s="12"/>
      <c r="D50" s="12"/>
    </row>
    <row r="51" spans="2:4" x14ac:dyDescent="0.25">
      <c r="B51" s="77"/>
      <c r="C51" s="12"/>
      <c r="D51" s="12"/>
    </row>
    <row r="52" spans="2:4" x14ac:dyDescent="0.25">
      <c r="B52" s="77"/>
      <c r="C52" s="12"/>
      <c r="D52" s="12"/>
    </row>
    <row r="53" spans="2:4" x14ac:dyDescent="0.25">
      <c r="B53" s="77"/>
      <c r="C53" s="12"/>
      <c r="D53" s="12"/>
    </row>
    <row r="54" spans="2:4" x14ac:dyDescent="0.25">
      <c r="B54" s="77"/>
      <c r="C54" s="12"/>
      <c r="D54" s="12"/>
    </row>
    <row r="55" spans="2:4" x14ac:dyDescent="0.25">
      <c r="B55" s="77"/>
      <c r="C55" s="12"/>
      <c r="D55" s="12"/>
    </row>
    <row r="56" spans="2:4" x14ac:dyDescent="0.25">
      <c r="B56" s="77"/>
      <c r="C56" s="12"/>
      <c r="D56" s="12"/>
    </row>
    <row r="57" spans="2:4" x14ac:dyDescent="0.25">
      <c r="B57" s="77"/>
      <c r="C57" s="12"/>
      <c r="D57" s="12"/>
    </row>
    <row r="58" spans="2:4" x14ac:dyDescent="0.25">
      <c r="B58" s="77"/>
      <c r="C58" s="12"/>
      <c r="D58" s="12"/>
    </row>
    <row r="59" spans="2:4" x14ac:dyDescent="0.25">
      <c r="B59" s="77"/>
      <c r="C59" s="12"/>
      <c r="D59" s="12"/>
    </row>
    <row r="60" spans="2:4" x14ac:dyDescent="0.25">
      <c r="B60" s="77"/>
      <c r="C60" s="12"/>
      <c r="D60" s="12"/>
    </row>
    <row r="61" spans="2:4" x14ac:dyDescent="0.25">
      <c r="B61" s="77"/>
      <c r="C61" s="12"/>
      <c r="D61" s="12"/>
    </row>
    <row r="62" spans="2:4" x14ac:dyDescent="0.25">
      <c r="B62" s="77"/>
      <c r="C62" s="12"/>
      <c r="D62" s="12"/>
    </row>
    <row r="63" spans="2:4" x14ac:dyDescent="0.25">
      <c r="B63" s="77"/>
      <c r="C63" s="12"/>
      <c r="D63" s="12"/>
    </row>
    <row r="64" spans="2:4" x14ac:dyDescent="0.25">
      <c r="B64" s="77"/>
      <c r="C64" s="12"/>
      <c r="D64" s="12"/>
    </row>
    <row r="65" spans="2:4" x14ac:dyDescent="0.25">
      <c r="B65" s="77"/>
      <c r="C65" s="12"/>
      <c r="D65" s="12"/>
    </row>
    <row r="66" spans="2:4" x14ac:dyDescent="0.25">
      <c r="B66" s="77"/>
      <c r="C66" s="12"/>
      <c r="D66" s="12"/>
    </row>
    <row r="67" spans="2:4" x14ac:dyDescent="0.25">
      <c r="B67" s="77"/>
      <c r="C67" s="12"/>
      <c r="D67" s="12"/>
    </row>
    <row r="68" spans="2:4" x14ac:dyDescent="0.25">
      <c r="B68" s="77"/>
      <c r="C68" s="12"/>
      <c r="D68" s="12"/>
    </row>
    <row r="69" spans="2:4" x14ac:dyDescent="0.25">
      <c r="B69" s="77"/>
      <c r="C69" s="12"/>
      <c r="D69" s="12"/>
    </row>
    <row r="70" spans="2:4" x14ac:dyDescent="0.25">
      <c r="B70" s="77"/>
      <c r="C70" s="12"/>
      <c r="D70" s="12"/>
    </row>
    <row r="71" spans="2:4" x14ac:dyDescent="0.25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activeCell="A40" sqref="A40"/>
      <selection pane="topRight" activeCell="A40" sqref="A40"/>
      <selection pane="bottomLeft" activeCell="A40" sqref="A40"/>
      <selection pane="bottomRight" activeCell="E24" sqref="E24"/>
    </sheetView>
  </sheetViews>
  <sheetFormatPr defaultRowHeight="15.75" x14ac:dyDescent="0.25"/>
  <cols>
    <col min="1" max="1" width="27.75" style="12" customWidth="1"/>
    <col min="2" max="2" width="54.625" style="63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124" t="s">
        <v>162</v>
      </c>
      <c r="B1" s="124"/>
    </row>
    <row r="2" spans="1:4" x14ac:dyDescent="0.25">
      <c r="A2" s="124" t="s">
        <v>163</v>
      </c>
      <c r="B2" s="124"/>
    </row>
    <row r="3" spans="1:4" s="10" customFormat="1" ht="15.75" customHeight="1" x14ac:dyDescent="0.25">
      <c r="A3" s="134" t="s">
        <v>166</v>
      </c>
      <c r="B3" s="59"/>
      <c r="C3" s="12"/>
      <c r="D3" s="12"/>
    </row>
    <row r="4" spans="1:4" s="10" customFormat="1" ht="15.75" customHeight="1" x14ac:dyDescent="0.25">
      <c r="A4" s="142" t="s">
        <v>167</v>
      </c>
      <c r="B4" s="59"/>
      <c r="C4" s="12"/>
      <c r="D4" s="12"/>
    </row>
    <row r="5" spans="1:4" s="10" customFormat="1" ht="15.75" customHeight="1" x14ac:dyDescent="0.25">
      <c r="A5" s="11"/>
      <c r="B5" s="61"/>
      <c r="C5" s="12"/>
      <c r="D5" s="12"/>
    </row>
    <row r="6" spans="1:4" x14ac:dyDescent="0.25">
      <c r="A6" s="143" t="str">
        <f>'Admin Info'!B6</f>
        <v>City of Roseville, Electric Department</v>
      </c>
      <c r="B6" s="62"/>
      <c r="C6" s="12"/>
      <c r="D6" s="12"/>
    </row>
    <row r="7" spans="1:4" x14ac:dyDescent="0.25">
      <c r="B7" s="158" t="s">
        <v>67</v>
      </c>
      <c r="C7" s="12"/>
      <c r="D7" s="12"/>
    </row>
    <row r="8" spans="1:4" x14ac:dyDescent="0.25">
      <c r="A8" s="28"/>
      <c r="B8" s="62"/>
      <c r="C8" s="12"/>
      <c r="D8" s="12"/>
    </row>
    <row r="9" spans="1:4" x14ac:dyDescent="0.25">
      <c r="A9" s="64" t="s">
        <v>106</v>
      </c>
      <c r="B9" s="206" t="s">
        <v>202</v>
      </c>
      <c r="C9" s="12"/>
      <c r="D9" s="12"/>
    </row>
    <row r="10" spans="1:4" x14ac:dyDescent="0.25">
      <c r="A10" s="19" t="s">
        <v>51</v>
      </c>
      <c r="B10" s="206" t="s">
        <v>203</v>
      </c>
      <c r="C10" s="12"/>
      <c r="D10" s="12"/>
    </row>
    <row r="11" spans="1:4" x14ac:dyDescent="0.25">
      <c r="A11" s="19" t="s">
        <v>5</v>
      </c>
      <c r="B11" s="207" t="s">
        <v>204</v>
      </c>
      <c r="C11" s="12"/>
      <c r="D11" s="12"/>
    </row>
    <row r="12" spans="1:4" x14ac:dyDescent="0.25">
      <c r="A12" s="19" t="s">
        <v>6</v>
      </c>
      <c r="B12" s="207">
        <v>44926</v>
      </c>
      <c r="C12" s="12"/>
      <c r="D12" s="12"/>
    </row>
    <row r="13" spans="1:4" ht="31.5" x14ac:dyDescent="0.25">
      <c r="A13" s="159" t="s">
        <v>170</v>
      </c>
      <c r="B13" s="159" t="s">
        <v>242</v>
      </c>
      <c r="C13" s="12"/>
      <c r="D13" s="12"/>
    </row>
    <row r="14" spans="1:4" x14ac:dyDescent="0.25">
      <c r="A14" s="20" t="s">
        <v>14</v>
      </c>
      <c r="B14" s="208" t="s">
        <v>183</v>
      </c>
      <c r="C14" s="12"/>
      <c r="D14" s="12"/>
    </row>
    <row r="15" spans="1:4" x14ac:dyDescent="0.25">
      <c r="A15" s="19" t="s">
        <v>12</v>
      </c>
      <c r="B15" s="208" t="s">
        <v>205</v>
      </c>
      <c r="C15" s="12"/>
      <c r="D15" s="12"/>
    </row>
    <row r="16" spans="1:4" x14ac:dyDescent="0.25">
      <c r="A16" s="100" t="s">
        <v>116</v>
      </c>
      <c r="B16" s="208" t="s">
        <v>206</v>
      </c>
      <c r="C16" s="12"/>
      <c r="D16" s="12"/>
    </row>
    <row r="17" spans="1:4" x14ac:dyDescent="0.25">
      <c r="A17" s="21"/>
      <c r="B17" s="60"/>
      <c r="C17" s="12"/>
      <c r="D17" s="12"/>
    </row>
    <row r="18" spans="1:4" x14ac:dyDescent="0.25">
      <c r="A18" s="100" t="s">
        <v>115</v>
      </c>
      <c r="B18" s="209" t="s">
        <v>207</v>
      </c>
      <c r="C18" s="12"/>
      <c r="D18" s="12"/>
    </row>
    <row r="19" spans="1:4" ht="15.75" customHeight="1" x14ac:dyDescent="0.25">
      <c r="A19" s="24"/>
      <c r="B19" s="60"/>
      <c r="C19" s="12"/>
      <c r="D19" s="12"/>
    </row>
    <row r="20" spans="1:4" x14ac:dyDescent="0.25">
      <c r="A20" s="64" t="s">
        <v>117</v>
      </c>
      <c r="B20" s="60" t="s">
        <v>248</v>
      </c>
      <c r="C20" s="12"/>
      <c r="D20" s="12"/>
    </row>
    <row r="21" spans="1:4" x14ac:dyDescent="0.25">
      <c r="A21" s="20" t="s">
        <v>43</v>
      </c>
      <c r="B21" s="217" t="s">
        <v>208</v>
      </c>
      <c r="C21" s="12"/>
      <c r="D21" s="12"/>
    </row>
    <row r="22" spans="1:4" x14ac:dyDescent="0.25">
      <c r="A22" s="20" t="s">
        <v>7</v>
      </c>
      <c r="B22" s="217" t="s">
        <v>209</v>
      </c>
      <c r="C22" s="12"/>
      <c r="D22" s="12"/>
    </row>
    <row r="23" spans="1:4" x14ac:dyDescent="0.25">
      <c r="A23" s="64" t="s">
        <v>118</v>
      </c>
      <c r="B23" s="217" t="s">
        <v>210</v>
      </c>
      <c r="C23" s="12"/>
      <c r="D23" s="12"/>
    </row>
    <row r="24" spans="1:4" x14ac:dyDescent="0.25">
      <c r="A24" s="64" t="s">
        <v>172</v>
      </c>
      <c r="B24" s="217" t="s">
        <v>211</v>
      </c>
      <c r="C24" s="12"/>
      <c r="D24" s="12"/>
    </row>
    <row r="25" spans="1:4" x14ac:dyDescent="0.25">
      <c r="A25" s="64" t="s">
        <v>119</v>
      </c>
      <c r="B25" s="217" t="s">
        <v>211</v>
      </c>
      <c r="C25" s="12"/>
      <c r="D25" s="12"/>
    </row>
    <row r="26" spans="1:4" x14ac:dyDescent="0.25">
      <c r="A26" s="20" t="s">
        <v>11</v>
      </c>
      <c r="B26" s="217" t="s">
        <v>211</v>
      </c>
      <c r="C26" s="12"/>
      <c r="D26" s="12"/>
    </row>
    <row r="27" spans="1:4" x14ac:dyDescent="0.25">
      <c r="A27" s="20" t="s">
        <v>8</v>
      </c>
      <c r="B27" s="217" t="s">
        <v>209</v>
      </c>
      <c r="C27" s="12"/>
      <c r="D27" s="12"/>
    </row>
    <row r="28" spans="1:4" x14ac:dyDescent="0.25">
      <c r="A28" s="100" t="s">
        <v>114</v>
      </c>
      <c r="B28" s="217" t="s">
        <v>212</v>
      </c>
      <c r="C28" s="12"/>
      <c r="D28" s="12"/>
    </row>
    <row r="29" spans="1:4" x14ac:dyDescent="0.25">
      <c r="A29" s="20" t="s">
        <v>62</v>
      </c>
      <c r="B29" s="217" t="s">
        <v>213</v>
      </c>
      <c r="C29" s="12"/>
      <c r="D29" s="12"/>
    </row>
    <row r="30" spans="1:4" x14ac:dyDescent="0.25">
      <c r="A30" s="22" t="s">
        <v>13</v>
      </c>
      <c r="B30" s="217" t="s">
        <v>211</v>
      </c>
      <c r="C30" s="12"/>
      <c r="D30" s="12"/>
    </row>
    <row r="31" spans="1:4" x14ac:dyDescent="0.25">
      <c r="A31" s="23" t="s">
        <v>9</v>
      </c>
      <c r="B31" s="217" t="s">
        <v>211</v>
      </c>
      <c r="C31" s="12"/>
      <c r="D31" s="12"/>
    </row>
    <row r="32" spans="1:4" x14ac:dyDescent="0.25">
      <c r="A32" s="20" t="s">
        <v>10</v>
      </c>
      <c r="B32" s="217" t="s">
        <v>211</v>
      </c>
      <c r="C32" s="12"/>
      <c r="D32" s="12"/>
    </row>
    <row r="33" spans="1:4" x14ac:dyDescent="0.25">
      <c r="A33" s="20" t="s">
        <v>15</v>
      </c>
      <c r="B33" s="60" t="s">
        <v>1</v>
      </c>
      <c r="C33" s="12"/>
      <c r="D33" s="12"/>
    </row>
    <row r="34" spans="1:4" x14ac:dyDescent="0.25">
      <c r="B34" s="60" t="s">
        <v>2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77"/>
      <c r="C47" s="12"/>
      <c r="D47" s="12"/>
    </row>
    <row r="48" spans="1:4" x14ac:dyDescent="0.25">
      <c r="B48" s="77"/>
      <c r="C48" s="12"/>
      <c r="D48" s="12"/>
    </row>
    <row r="49" spans="2:4" x14ac:dyDescent="0.25">
      <c r="B49" s="77"/>
      <c r="C49" s="12"/>
      <c r="D49" s="12"/>
    </row>
    <row r="50" spans="2:4" x14ac:dyDescent="0.25">
      <c r="B50" s="77"/>
      <c r="C50" s="12"/>
      <c r="D50" s="12"/>
    </row>
    <row r="51" spans="2:4" x14ac:dyDescent="0.25">
      <c r="B51" s="77"/>
      <c r="C51" s="12"/>
      <c r="D51" s="12"/>
    </row>
    <row r="52" spans="2:4" x14ac:dyDescent="0.25">
      <c r="B52" s="77"/>
      <c r="C52" s="12"/>
      <c r="D52" s="12"/>
    </row>
    <row r="53" spans="2:4" x14ac:dyDescent="0.25">
      <c r="B53" s="77"/>
      <c r="C53" s="12"/>
      <c r="D53" s="12"/>
    </row>
    <row r="54" spans="2:4" x14ac:dyDescent="0.25">
      <c r="B54" s="77"/>
      <c r="C54" s="12"/>
      <c r="D54" s="12"/>
    </row>
    <row r="55" spans="2:4" x14ac:dyDescent="0.25">
      <c r="B55" s="77"/>
      <c r="C55" s="12"/>
      <c r="D55" s="12"/>
    </row>
    <row r="56" spans="2:4" x14ac:dyDescent="0.25">
      <c r="B56" s="77"/>
      <c r="C56" s="12"/>
      <c r="D56" s="12"/>
    </row>
    <row r="57" spans="2:4" x14ac:dyDescent="0.25">
      <c r="B57" s="77"/>
      <c r="C57" s="12"/>
      <c r="D57" s="12"/>
    </row>
    <row r="58" spans="2:4" x14ac:dyDescent="0.25">
      <c r="B58" s="77"/>
      <c r="C58" s="12"/>
      <c r="D58" s="12"/>
    </row>
    <row r="59" spans="2:4" x14ac:dyDescent="0.25">
      <c r="B59" s="77"/>
      <c r="C59" s="12"/>
      <c r="D59" s="12"/>
    </row>
    <row r="60" spans="2:4" x14ac:dyDescent="0.25">
      <c r="B60" s="77"/>
      <c r="C60" s="12"/>
      <c r="D60" s="12"/>
    </row>
    <row r="61" spans="2:4" x14ac:dyDescent="0.25">
      <c r="B61" s="77"/>
      <c r="C61" s="12"/>
      <c r="D61" s="12"/>
    </row>
    <row r="62" spans="2:4" x14ac:dyDescent="0.25">
      <c r="B62" s="77"/>
      <c r="C62" s="12"/>
      <c r="D62" s="12"/>
    </row>
    <row r="63" spans="2:4" x14ac:dyDescent="0.25">
      <c r="B63" s="77"/>
      <c r="C63" s="12"/>
      <c r="D63" s="12"/>
    </row>
    <row r="64" spans="2:4" x14ac:dyDescent="0.25">
      <c r="B64" s="77"/>
      <c r="C64" s="12"/>
      <c r="D64" s="12"/>
    </row>
    <row r="65" spans="2:4" x14ac:dyDescent="0.25">
      <c r="B65" s="77"/>
      <c r="C65" s="12"/>
      <c r="D65" s="12"/>
    </row>
    <row r="66" spans="2:4" x14ac:dyDescent="0.25">
      <c r="B66" s="77"/>
      <c r="C66" s="12"/>
      <c r="D66" s="12"/>
    </row>
    <row r="67" spans="2:4" x14ac:dyDescent="0.25">
      <c r="B67" s="77"/>
      <c r="C67" s="12"/>
      <c r="D67" s="12"/>
    </row>
    <row r="68" spans="2:4" x14ac:dyDescent="0.25">
      <c r="B68" s="77"/>
      <c r="C68" s="12"/>
      <c r="D68" s="12"/>
    </row>
    <row r="69" spans="2:4" x14ac:dyDescent="0.25">
      <c r="B69" s="77"/>
      <c r="C69" s="12"/>
      <c r="D69" s="12"/>
    </row>
    <row r="70" spans="2:4" x14ac:dyDescent="0.25">
      <c r="B70" s="77"/>
      <c r="C70" s="12"/>
      <c r="D70" s="12"/>
    </row>
    <row r="71" spans="2:4" x14ac:dyDescent="0.25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71"/>
  <sheetViews>
    <sheetView showGridLines="0" zoomScaleNormal="100" workbookViewId="0">
      <pane xSplit="1" ySplit="10" topLeftCell="B11" activePane="bottomRight" state="frozen"/>
      <selection activeCell="A40" sqref="A40"/>
      <selection pane="topRight" activeCell="A40" sqref="A40"/>
      <selection pane="bottomLeft" activeCell="A40" sqref="A40"/>
      <selection pane="bottomRight" activeCell="D19" sqref="D19"/>
    </sheetView>
  </sheetViews>
  <sheetFormatPr defaultRowHeight="15.75" x14ac:dyDescent="0.25"/>
  <cols>
    <col min="1" max="1" width="27.75" style="12" customWidth="1"/>
    <col min="2" max="2" width="54.625" style="124" customWidth="1"/>
    <col min="3" max="3" width="8.5" style="13" bestFit="1" customWidth="1"/>
    <col min="4" max="109" width="7.125" style="12" customWidth="1"/>
    <col min="110" max="16384" width="9" style="12"/>
  </cols>
  <sheetData>
    <row r="1" spans="1:3" x14ac:dyDescent="0.25">
      <c r="A1" s="124" t="s">
        <v>162</v>
      </c>
    </row>
    <row r="2" spans="1:3" x14ac:dyDescent="0.25">
      <c r="A2" s="124" t="s">
        <v>163</v>
      </c>
    </row>
    <row r="3" spans="1:3" s="10" customFormat="1" ht="15.75" customHeight="1" x14ac:dyDescent="0.25">
      <c r="A3" s="134" t="s">
        <v>166</v>
      </c>
      <c r="B3" s="216"/>
      <c r="C3" s="12"/>
    </row>
    <row r="4" spans="1:3" s="10" customFormat="1" ht="15.75" customHeight="1" x14ac:dyDescent="0.25">
      <c r="A4" s="142" t="s">
        <v>167</v>
      </c>
      <c r="B4" s="216"/>
      <c r="C4" s="12"/>
    </row>
    <row r="5" spans="1:3" s="10" customFormat="1" ht="15.75" customHeight="1" x14ac:dyDescent="0.25">
      <c r="A5" s="11"/>
      <c r="B5" s="218"/>
      <c r="C5" s="12"/>
    </row>
    <row r="6" spans="1:3" x14ac:dyDescent="0.25">
      <c r="A6" s="212" t="str">
        <f>'Admin Info'!B6</f>
        <v>City of Roseville, Electric Department</v>
      </c>
      <c r="B6" s="62"/>
      <c r="C6" s="12"/>
    </row>
    <row r="7" spans="1:3" x14ac:dyDescent="0.25">
      <c r="B7" s="158" t="s">
        <v>67</v>
      </c>
      <c r="C7" s="12"/>
    </row>
    <row r="8" spans="1:3" x14ac:dyDescent="0.25">
      <c r="A8" s="215"/>
      <c r="B8" s="62"/>
      <c r="C8" s="12"/>
    </row>
    <row r="9" spans="1:3" x14ac:dyDescent="0.25">
      <c r="A9" s="210" t="s">
        <v>106</v>
      </c>
      <c r="B9" s="217" t="s">
        <v>250</v>
      </c>
      <c r="C9" s="12"/>
    </row>
    <row r="10" spans="1:3" x14ac:dyDescent="0.25">
      <c r="A10" s="19" t="s">
        <v>51</v>
      </c>
      <c r="B10" s="217" t="s">
        <v>243</v>
      </c>
      <c r="C10" s="12"/>
    </row>
    <row r="11" spans="1:3" x14ac:dyDescent="0.25">
      <c r="A11" s="19" t="s">
        <v>5</v>
      </c>
      <c r="B11" s="219">
        <v>42104</v>
      </c>
      <c r="C11" s="12"/>
    </row>
    <row r="12" spans="1:3" x14ac:dyDescent="0.25">
      <c r="A12" s="19" t="s">
        <v>6</v>
      </c>
      <c r="B12" s="219">
        <v>46022</v>
      </c>
      <c r="C12" s="12"/>
    </row>
    <row r="13" spans="1:3" ht="47.25" x14ac:dyDescent="0.25">
      <c r="A13" s="159" t="s">
        <v>170</v>
      </c>
      <c r="B13" s="159" t="s">
        <v>244</v>
      </c>
      <c r="C13" s="12"/>
    </row>
    <row r="14" spans="1:3" x14ac:dyDescent="0.25">
      <c r="A14" s="20" t="s">
        <v>14</v>
      </c>
      <c r="B14" s="217" t="s">
        <v>245</v>
      </c>
      <c r="C14" s="12"/>
    </row>
    <row r="15" spans="1:3" x14ac:dyDescent="0.25">
      <c r="A15" s="19" t="s">
        <v>12</v>
      </c>
      <c r="B15" s="217" t="s">
        <v>246</v>
      </c>
      <c r="C15" s="12"/>
    </row>
    <row r="16" spans="1:3" x14ac:dyDescent="0.25">
      <c r="A16" s="211" t="s">
        <v>116</v>
      </c>
      <c r="B16" s="217" t="s">
        <v>247</v>
      </c>
      <c r="C16" s="12"/>
    </row>
    <row r="17" spans="1:3" x14ac:dyDescent="0.25">
      <c r="A17" s="21"/>
      <c r="B17" s="217"/>
      <c r="C17" s="12"/>
    </row>
    <row r="18" spans="1:3" x14ac:dyDescent="0.25">
      <c r="A18" s="211" t="s">
        <v>115</v>
      </c>
      <c r="B18" s="217" t="s">
        <v>206</v>
      </c>
      <c r="C18" s="12"/>
    </row>
    <row r="19" spans="1:3" ht="15.75" customHeight="1" x14ac:dyDescent="0.25">
      <c r="A19" s="24"/>
      <c r="B19" s="217"/>
      <c r="C19" s="12"/>
    </row>
    <row r="20" spans="1:3" x14ac:dyDescent="0.25">
      <c r="A20" s="210" t="s">
        <v>117</v>
      </c>
      <c r="B20" s="217" t="s">
        <v>248</v>
      </c>
      <c r="C20" s="12"/>
    </row>
    <row r="21" spans="1:3" x14ac:dyDescent="0.25">
      <c r="A21" s="20" t="s">
        <v>43</v>
      </c>
      <c r="B21" s="217" t="s">
        <v>249</v>
      </c>
      <c r="C21" s="12"/>
    </row>
    <row r="22" spans="1:3" x14ac:dyDescent="0.25">
      <c r="A22" s="20" t="s">
        <v>7</v>
      </c>
      <c r="B22" s="217" t="s">
        <v>234</v>
      </c>
      <c r="C22" s="12"/>
    </row>
    <row r="23" spans="1:3" x14ac:dyDescent="0.25">
      <c r="A23" s="210" t="s">
        <v>118</v>
      </c>
      <c r="B23" s="217" t="s">
        <v>211</v>
      </c>
      <c r="C23" s="12"/>
    </row>
    <row r="24" spans="1:3" x14ac:dyDescent="0.25">
      <c r="A24" s="210" t="s">
        <v>172</v>
      </c>
      <c r="B24" s="217">
        <v>12</v>
      </c>
      <c r="C24" s="12"/>
    </row>
    <row r="25" spans="1:3" x14ac:dyDescent="0.25">
      <c r="A25" s="210" t="s">
        <v>119</v>
      </c>
      <c r="B25" s="217" t="s">
        <v>211</v>
      </c>
      <c r="C25" s="12"/>
    </row>
    <row r="26" spans="1:3" x14ac:dyDescent="0.25">
      <c r="A26" s="20" t="s">
        <v>11</v>
      </c>
      <c r="B26" s="217" t="s">
        <v>209</v>
      </c>
      <c r="C26" s="12"/>
    </row>
    <row r="27" spans="1:3" x14ac:dyDescent="0.25">
      <c r="A27" s="20" t="s">
        <v>8</v>
      </c>
      <c r="B27" s="217" t="s">
        <v>234</v>
      </c>
      <c r="C27" s="12"/>
    </row>
    <row r="28" spans="1:3" x14ac:dyDescent="0.25">
      <c r="A28" s="211" t="s">
        <v>114</v>
      </c>
      <c r="B28" s="217" t="s">
        <v>210</v>
      </c>
      <c r="C28" s="12"/>
    </row>
    <row r="29" spans="1:3" x14ac:dyDescent="0.25">
      <c r="A29" s="20" t="s">
        <v>62</v>
      </c>
      <c r="B29" s="217" t="s">
        <v>219</v>
      </c>
      <c r="C29" s="12"/>
    </row>
    <row r="30" spans="1:3" x14ac:dyDescent="0.25">
      <c r="A30" s="213" t="s">
        <v>13</v>
      </c>
      <c r="B30" s="217" t="s">
        <v>211</v>
      </c>
      <c r="C30" s="12"/>
    </row>
    <row r="31" spans="1:3" x14ac:dyDescent="0.25">
      <c r="A31" s="214" t="s">
        <v>9</v>
      </c>
      <c r="B31" s="217" t="s">
        <v>211</v>
      </c>
      <c r="C31" s="12"/>
    </row>
    <row r="32" spans="1:3" x14ac:dyDescent="0.25">
      <c r="A32" s="20" t="s">
        <v>10</v>
      </c>
      <c r="B32" s="217" t="s">
        <v>211</v>
      </c>
      <c r="C32" s="12"/>
    </row>
    <row r="33" spans="1:3" x14ac:dyDescent="0.25">
      <c r="A33" s="20" t="s">
        <v>15</v>
      </c>
      <c r="B33" s="217">
        <v>-1</v>
      </c>
      <c r="C33" s="12"/>
    </row>
    <row r="34" spans="1:3" x14ac:dyDescent="0.25">
      <c r="B34" s="217">
        <v>-2</v>
      </c>
      <c r="C34" s="12"/>
    </row>
    <row r="35" spans="1:3" x14ac:dyDescent="0.25">
      <c r="C35" s="12"/>
    </row>
    <row r="36" spans="1:3" x14ac:dyDescent="0.25">
      <c r="C36" s="12"/>
    </row>
    <row r="37" spans="1:3" x14ac:dyDescent="0.25">
      <c r="C37" s="12"/>
    </row>
    <row r="40" spans="1:3" x14ac:dyDescent="0.25">
      <c r="C40" s="12"/>
    </row>
    <row r="41" spans="1:3" x14ac:dyDescent="0.25">
      <c r="C41" s="12"/>
    </row>
    <row r="42" spans="1:3" x14ac:dyDescent="0.25">
      <c r="C42" s="12"/>
    </row>
    <row r="43" spans="1:3" x14ac:dyDescent="0.25">
      <c r="C43" s="12"/>
    </row>
    <row r="44" spans="1:3" x14ac:dyDescent="0.25">
      <c r="C44" s="12"/>
    </row>
    <row r="45" spans="1:3" x14ac:dyDescent="0.25">
      <c r="C45" s="12"/>
    </row>
    <row r="46" spans="1:3" x14ac:dyDescent="0.25">
      <c r="C46" s="12"/>
    </row>
    <row r="47" spans="1:3" x14ac:dyDescent="0.25">
      <c r="B47" s="77"/>
      <c r="C47" s="12"/>
    </row>
    <row r="48" spans="1:3" x14ac:dyDescent="0.25">
      <c r="B48" s="77"/>
      <c r="C48" s="12"/>
    </row>
    <row r="49" spans="2:3" x14ac:dyDescent="0.25">
      <c r="B49" s="77"/>
      <c r="C49" s="12"/>
    </row>
    <row r="50" spans="2:3" x14ac:dyDescent="0.25">
      <c r="B50" s="77"/>
      <c r="C50" s="12"/>
    </row>
    <row r="51" spans="2:3" x14ac:dyDescent="0.25">
      <c r="B51" s="77"/>
      <c r="C51" s="12"/>
    </row>
    <row r="52" spans="2:3" x14ac:dyDescent="0.25">
      <c r="B52" s="77"/>
      <c r="C52" s="12"/>
    </row>
    <row r="53" spans="2:3" x14ac:dyDescent="0.25">
      <c r="B53" s="77"/>
      <c r="C53" s="12"/>
    </row>
    <row r="54" spans="2:3" x14ac:dyDescent="0.25">
      <c r="B54" s="77"/>
      <c r="C54" s="12"/>
    </row>
    <row r="55" spans="2:3" x14ac:dyDescent="0.25">
      <c r="B55" s="77"/>
      <c r="C55" s="12"/>
    </row>
    <row r="56" spans="2:3" x14ac:dyDescent="0.25">
      <c r="B56" s="77"/>
      <c r="C56" s="12"/>
    </row>
    <row r="57" spans="2:3" x14ac:dyDescent="0.25">
      <c r="B57" s="77"/>
      <c r="C57" s="12"/>
    </row>
    <row r="58" spans="2:3" x14ac:dyDescent="0.25">
      <c r="B58" s="77"/>
      <c r="C58" s="12"/>
    </row>
    <row r="59" spans="2:3" x14ac:dyDescent="0.25">
      <c r="B59" s="77"/>
      <c r="C59" s="12"/>
    </row>
    <row r="60" spans="2:3" x14ac:dyDescent="0.25">
      <c r="B60" s="77"/>
      <c r="C60" s="12"/>
    </row>
    <row r="61" spans="2:3" x14ac:dyDescent="0.25">
      <c r="B61" s="77"/>
      <c r="C61" s="12"/>
    </row>
    <row r="62" spans="2:3" x14ac:dyDescent="0.25">
      <c r="B62" s="77"/>
      <c r="C62" s="12"/>
    </row>
    <row r="63" spans="2:3" x14ac:dyDescent="0.25">
      <c r="B63" s="77"/>
      <c r="C63" s="12"/>
    </row>
    <row r="64" spans="2:3" x14ac:dyDescent="0.25">
      <c r="B64" s="77"/>
      <c r="C64" s="12"/>
    </row>
    <row r="65" spans="2:3" x14ac:dyDescent="0.25">
      <c r="B65" s="77"/>
      <c r="C65" s="12"/>
    </row>
    <row r="66" spans="2:3" x14ac:dyDescent="0.25">
      <c r="B66" s="77"/>
      <c r="C66" s="12"/>
    </row>
    <row r="67" spans="2:3" x14ac:dyDescent="0.25">
      <c r="B67" s="77"/>
      <c r="C67" s="12"/>
    </row>
    <row r="68" spans="2:3" x14ac:dyDescent="0.25">
      <c r="B68" s="77"/>
      <c r="C68" s="12"/>
    </row>
    <row r="69" spans="2:3" x14ac:dyDescent="0.25">
      <c r="B69" s="77"/>
      <c r="C69" s="12"/>
    </row>
    <row r="70" spans="2:3" x14ac:dyDescent="0.25">
      <c r="B70" s="77"/>
      <c r="C70" s="12"/>
    </row>
    <row r="71" spans="2:3" x14ac:dyDescent="0.25">
      <c r="B71" s="77"/>
      <c r="C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71"/>
  <sheetViews>
    <sheetView showGridLines="0" zoomScaleNormal="100" workbookViewId="0">
      <pane xSplit="1" ySplit="10" topLeftCell="B11" activePane="bottomRight" state="frozen"/>
      <selection activeCell="D19" sqref="D19"/>
      <selection pane="topRight" activeCell="D19" sqref="D19"/>
      <selection pane="bottomLeft" activeCell="D19" sqref="D19"/>
      <selection pane="bottomRight" activeCell="D19" sqref="D19"/>
    </sheetView>
  </sheetViews>
  <sheetFormatPr defaultRowHeight="15.75" x14ac:dyDescent="0.25"/>
  <cols>
    <col min="1" max="1" width="27.75" style="12" customWidth="1"/>
    <col min="2" max="2" width="54.625" style="124" customWidth="1"/>
    <col min="3" max="3" width="8.5" style="13" bestFit="1" customWidth="1"/>
    <col min="4" max="109" width="7.125" style="12" customWidth="1"/>
    <col min="110" max="16384" width="9" style="12"/>
  </cols>
  <sheetData>
    <row r="1" spans="1:3" x14ac:dyDescent="0.25">
      <c r="A1" s="124" t="s">
        <v>162</v>
      </c>
    </row>
    <row r="2" spans="1:3" x14ac:dyDescent="0.25">
      <c r="A2" s="124" t="s">
        <v>163</v>
      </c>
    </row>
    <row r="3" spans="1:3" s="10" customFormat="1" ht="15.75" customHeight="1" x14ac:dyDescent="0.25">
      <c r="A3" s="134" t="s">
        <v>166</v>
      </c>
      <c r="B3" s="216"/>
      <c r="C3" s="12"/>
    </row>
    <row r="4" spans="1:3" s="10" customFormat="1" ht="15.75" customHeight="1" x14ac:dyDescent="0.25">
      <c r="A4" s="142" t="s">
        <v>167</v>
      </c>
      <c r="B4" s="216"/>
      <c r="C4" s="12"/>
    </row>
    <row r="5" spans="1:3" s="10" customFormat="1" ht="15.75" customHeight="1" x14ac:dyDescent="0.25">
      <c r="A5" s="11"/>
      <c r="B5" s="218"/>
      <c r="C5" s="12"/>
    </row>
    <row r="6" spans="1:3" x14ac:dyDescent="0.25">
      <c r="A6" s="212" t="str">
        <f>'Admin Info'!B6</f>
        <v>City of Roseville, Electric Department</v>
      </c>
      <c r="B6" s="62"/>
      <c r="C6" s="12"/>
    </row>
    <row r="7" spans="1:3" x14ac:dyDescent="0.25">
      <c r="B7" s="158" t="s">
        <v>67</v>
      </c>
      <c r="C7" s="12"/>
    </row>
    <row r="8" spans="1:3" x14ac:dyDescent="0.25">
      <c r="A8" s="215"/>
      <c r="B8" s="62"/>
      <c r="C8" s="12"/>
    </row>
    <row r="9" spans="1:3" x14ac:dyDescent="0.25">
      <c r="A9" s="210" t="s">
        <v>106</v>
      </c>
      <c r="B9" s="217" t="s">
        <v>256</v>
      </c>
      <c r="C9" s="12"/>
    </row>
    <row r="10" spans="1:3" x14ac:dyDescent="0.25">
      <c r="A10" s="19" t="s">
        <v>51</v>
      </c>
      <c r="B10" s="217" t="s">
        <v>253</v>
      </c>
      <c r="C10" s="12"/>
    </row>
    <row r="11" spans="1:3" x14ac:dyDescent="0.25">
      <c r="A11" s="19" t="s">
        <v>5</v>
      </c>
      <c r="B11" s="219">
        <v>42104</v>
      </c>
      <c r="C11" s="12"/>
    </row>
    <row r="12" spans="1:3" x14ac:dyDescent="0.25">
      <c r="A12" s="19" t="s">
        <v>6</v>
      </c>
      <c r="B12" s="219">
        <v>46022</v>
      </c>
      <c r="C12" s="12"/>
    </row>
    <row r="13" spans="1:3" ht="47.25" x14ac:dyDescent="0.25">
      <c r="A13" s="159" t="s">
        <v>170</v>
      </c>
      <c r="B13" s="159" t="s">
        <v>254</v>
      </c>
      <c r="C13" s="12"/>
    </row>
    <row r="14" spans="1:3" x14ac:dyDescent="0.25">
      <c r="A14" s="20" t="s">
        <v>14</v>
      </c>
      <c r="B14" s="217" t="s">
        <v>245</v>
      </c>
      <c r="C14" s="12"/>
    </row>
    <row r="15" spans="1:3" x14ac:dyDescent="0.25">
      <c r="A15" s="19" t="s">
        <v>12</v>
      </c>
      <c r="B15" s="217" t="s">
        <v>246</v>
      </c>
      <c r="C15" s="12"/>
    </row>
    <row r="16" spans="1:3" x14ac:dyDescent="0.25">
      <c r="A16" s="211" t="s">
        <v>116</v>
      </c>
      <c r="B16" s="217" t="s">
        <v>255</v>
      </c>
      <c r="C16" s="12"/>
    </row>
    <row r="17" spans="1:3" x14ac:dyDescent="0.25">
      <c r="A17" s="21"/>
      <c r="B17" s="217"/>
      <c r="C17" s="12"/>
    </row>
    <row r="18" spans="1:3" x14ac:dyDescent="0.25">
      <c r="A18" s="211" t="s">
        <v>115</v>
      </c>
      <c r="B18" s="217" t="s">
        <v>206</v>
      </c>
      <c r="C18" s="12"/>
    </row>
    <row r="19" spans="1:3" ht="15.75" customHeight="1" x14ac:dyDescent="0.25">
      <c r="A19" s="24"/>
      <c r="B19" s="217"/>
      <c r="C19" s="12"/>
    </row>
    <row r="20" spans="1:3" x14ac:dyDescent="0.25">
      <c r="A20" s="210" t="s">
        <v>117</v>
      </c>
      <c r="B20" s="217" t="s">
        <v>257</v>
      </c>
      <c r="C20" s="12"/>
    </row>
    <row r="21" spans="1:3" x14ac:dyDescent="0.25">
      <c r="A21" s="20" t="s">
        <v>43</v>
      </c>
      <c r="B21" s="217" t="s">
        <v>249</v>
      </c>
      <c r="C21" s="12"/>
    </row>
    <row r="22" spans="1:3" x14ac:dyDescent="0.25">
      <c r="A22" s="20" t="s">
        <v>7</v>
      </c>
      <c r="B22" s="217" t="s">
        <v>234</v>
      </c>
      <c r="C22" s="12"/>
    </row>
    <row r="23" spans="1:3" x14ac:dyDescent="0.25">
      <c r="A23" s="210" t="s">
        <v>118</v>
      </c>
      <c r="B23" s="217" t="s">
        <v>211</v>
      </c>
      <c r="C23" s="12"/>
    </row>
    <row r="24" spans="1:3" x14ac:dyDescent="0.25">
      <c r="A24" s="210" t="s">
        <v>172</v>
      </c>
      <c r="B24" s="217">
        <v>20</v>
      </c>
      <c r="C24" s="12"/>
    </row>
    <row r="25" spans="1:3" x14ac:dyDescent="0.25">
      <c r="A25" s="210" t="s">
        <v>119</v>
      </c>
      <c r="B25" s="217" t="s">
        <v>211</v>
      </c>
      <c r="C25" s="12"/>
    </row>
    <row r="26" spans="1:3" x14ac:dyDescent="0.25">
      <c r="A26" s="20" t="s">
        <v>11</v>
      </c>
      <c r="B26" s="217" t="s">
        <v>209</v>
      </c>
      <c r="C26" s="12"/>
    </row>
    <row r="27" spans="1:3" x14ac:dyDescent="0.25">
      <c r="A27" s="20" t="s">
        <v>8</v>
      </c>
      <c r="B27" s="217" t="s">
        <v>234</v>
      </c>
      <c r="C27" s="12"/>
    </row>
    <row r="28" spans="1:3" x14ac:dyDescent="0.25">
      <c r="A28" s="211" t="s">
        <v>114</v>
      </c>
      <c r="B28" s="217" t="s">
        <v>210</v>
      </c>
      <c r="C28" s="12"/>
    </row>
    <row r="29" spans="1:3" x14ac:dyDescent="0.25">
      <c r="A29" s="20" t="s">
        <v>62</v>
      </c>
      <c r="B29" s="217" t="s">
        <v>219</v>
      </c>
      <c r="C29" s="12"/>
    </row>
    <row r="30" spans="1:3" x14ac:dyDescent="0.25">
      <c r="A30" s="213" t="s">
        <v>13</v>
      </c>
      <c r="B30" s="217" t="s">
        <v>211</v>
      </c>
      <c r="C30" s="12"/>
    </row>
    <row r="31" spans="1:3" x14ac:dyDescent="0.25">
      <c r="A31" s="214" t="s">
        <v>9</v>
      </c>
      <c r="B31" s="217" t="s">
        <v>211</v>
      </c>
      <c r="C31" s="12"/>
    </row>
    <row r="32" spans="1:3" x14ac:dyDescent="0.25">
      <c r="A32" s="20" t="s">
        <v>10</v>
      </c>
      <c r="B32" s="217" t="s">
        <v>211</v>
      </c>
      <c r="C32" s="12"/>
    </row>
    <row r="33" spans="1:3" x14ac:dyDescent="0.25">
      <c r="A33" s="20" t="s">
        <v>15</v>
      </c>
      <c r="B33" s="217">
        <v>-1</v>
      </c>
      <c r="C33" s="12"/>
    </row>
    <row r="34" spans="1:3" x14ac:dyDescent="0.25">
      <c r="B34" s="217">
        <v>-2</v>
      </c>
      <c r="C34" s="12"/>
    </row>
    <row r="35" spans="1:3" x14ac:dyDescent="0.25">
      <c r="C35" s="12"/>
    </row>
    <row r="36" spans="1:3" x14ac:dyDescent="0.25">
      <c r="C36" s="12"/>
    </row>
    <row r="37" spans="1:3" x14ac:dyDescent="0.25">
      <c r="C37" s="12"/>
    </row>
    <row r="40" spans="1:3" x14ac:dyDescent="0.25">
      <c r="C40" s="12"/>
    </row>
    <row r="41" spans="1:3" x14ac:dyDescent="0.25">
      <c r="C41" s="12"/>
    </row>
    <row r="42" spans="1:3" x14ac:dyDescent="0.25">
      <c r="C42" s="12"/>
    </row>
    <row r="43" spans="1:3" x14ac:dyDescent="0.25">
      <c r="C43" s="12"/>
    </row>
    <row r="44" spans="1:3" x14ac:dyDescent="0.25">
      <c r="C44" s="12"/>
    </row>
    <row r="45" spans="1:3" x14ac:dyDescent="0.25">
      <c r="C45" s="12"/>
    </row>
    <row r="46" spans="1:3" x14ac:dyDescent="0.25">
      <c r="C46" s="12"/>
    </row>
    <row r="47" spans="1:3" x14ac:dyDescent="0.25">
      <c r="B47" s="77"/>
      <c r="C47" s="12"/>
    </row>
    <row r="48" spans="1:3" x14ac:dyDescent="0.25">
      <c r="B48" s="77"/>
      <c r="C48" s="12"/>
    </row>
    <row r="49" spans="2:3" x14ac:dyDescent="0.25">
      <c r="B49" s="77"/>
      <c r="C49" s="12"/>
    </row>
    <row r="50" spans="2:3" x14ac:dyDescent="0.25">
      <c r="B50" s="77"/>
      <c r="C50" s="12"/>
    </row>
    <row r="51" spans="2:3" x14ac:dyDescent="0.25">
      <c r="B51" s="77"/>
      <c r="C51" s="12"/>
    </row>
    <row r="52" spans="2:3" x14ac:dyDescent="0.25">
      <c r="B52" s="77"/>
      <c r="C52" s="12"/>
    </row>
    <row r="53" spans="2:3" x14ac:dyDescent="0.25">
      <c r="B53" s="77"/>
      <c r="C53" s="12"/>
    </row>
    <row r="54" spans="2:3" x14ac:dyDescent="0.25">
      <c r="B54" s="77"/>
      <c r="C54" s="12"/>
    </row>
    <row r="55" spans="2:3" x14ac:dyDescent="0.25">
      <c r="B55" s="77"/>
      <c r="C55" s="12"/>
    </row>
    <row r="56" spans="2:3" x14ac:dyDescent="0.25">
      <c r="B56" s="77"/>
      <c r="C56" s="12"/>
    </row>
    <row r="57" spans="2:3" x14ac:dyDescent="0.25">
      <c r="B57" s="77"/>
      <c r="C57" s="12"/>
    </row>
    <row r="58" spans="2:3" x14ac:dyDescent="0.25">
      <c r="B58" s="77"/>
      <c r="C58" s="12"/>
    </row>
    <row r="59" spans="2:3" x14ac:dyDescent="0.25">
      <c r="B59" s="77"/>
      <c r="C59" s="12"/>
    </row>
    <row r="60" spans="2:3" x14ac:dyDescent="0.25">
      <c r="B60" s="77"/>
      <c r="C60" s="12"/>
    </row>
    <row r="61" spans="2:3" x14ac:dyDescent="0.25">
      <c r="B61" s="77"/>
      <c r="C61" s="12"/>
    </row>
    <row r="62" spans="2:3" x14ac:dyDescent="0.25">
      <c r="B62" s="77"/>
      <c r="C62" s="12"/>
    </row>
    <row r="63" spans="2:3" x14ac:dyDescent="0.25">
      <c r="B63" s="77"/>
      <c r="C63" s="12"/>
    </row>
    <row r="64" spans="2:3" x14ac:dyDescent="0.25">
      <c r="B64" s="77"/>
      <c r="C64" s="12"/>
    </row>
    <row r="65" spans="2:3" x14ac:dyDescent="0.25">
      <c r="B65" s="77"/>
      <c r="C65" s="12"/>
    </row>
    <row r="66" spans="2:3" x14ac:dyDescent="0.25">
      <c r="B66" s="77"/>
      <c r="C66" s="12"/>
    </row>
    <row r="67" spans="2:3" x14ac:dyDescent="0.25">
      <c r="B67" s="77"/>
      <c r="C67" s="12"/>
    </row>
    <row r="68" spans="2:3" x14ac:dyDescent="0.25">
      <c r="B68" s="77"/>
      <c r="C68" s="12"/>
    </row>
    <row r="69" spans="2:3" x14ac:dyDescent="0.25">
      <c r="B69" s="77"/>
      <c r="C69" s="12"/>
    </row>
    <row r="70" spans="2:3" x14ac:dyDescent="0.25">
      <c r="B70" s="77"/>
      <c r="C70" s="12"/>
    </row>
    <row r="71" spans="2:3" x14ac:dyDescent="0.25">
      <c r="B71" s="77"/>
      <c r="C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activeCell="D19" sqref="D19"/>
      <selection pane="topRight" activeCell="D19" sqref="D19"/>
      <selection pane="bottomLeft" activeCell="D19" sqref="D19"/>
      <selection pane="bottomRight" activeCell="D36" sqref="D36"/>
    </sheetView>
  </sheetViews>
  <sheetFormatPr defaultRowHeight="15.75" x14ac:dyDescent="0.25"/>
  <cols>
    <col min="1" max="1" width="27.75" style="12" customWidth="1"/>
    <col min="2" max="2" width="54.625" style="124" customWidth="1"/>
    <col min="3" max="4" width="8.5" style="13" bestFit="1" customWidth="1"/>
    <col min="5" max="110" width="7.125" style="12" customWidth="1"/>
    <col min="111" max="16384" width="9" style="12"/>
  </cols>
  <sheetData>
    <row r="1" spans="1:4" x14ac:dyDescent="0.25">
      <c r="A1" s="124" t="s">
        <v>162</v>
      </c>
    </row>
    <row r="2" spans="1:4" x14ac:dyDescent="0.25">
      <c r="A2" s="124" t="s">
        <v>163</v>
      </c>
    </row>
    <row r="3" spans="1:4" s="10" customFormat="1" ht="15.75" customHeight="1" x14ac:dyDescent="0.25">
      <c r="A3" s="134" t="s">
        <v>166</v>
      </c>
      <c r="B3" s="216"/>
      <c r="C3" s="12"/>
      <c r="D3" s="12"/>
    </row>
    <row r="4" spans="1:4" s="10" customFormat="1" ht="15.75" customHeight="1" x14ac:dyDescent="0.25">
      <c r="A4" s="142" t="s">
        <v>167</v>
      </c>
      <c r="B4" s="216"/>
      <c r="C4" s="12"/>
      <c r="D4" s="12"/>
    </row>
    <row r="5" spans="1:4" s="10" customFormat="1" ht="15.75" customHeight="1" x14ac:dyDescent="0.25">
      <c r="A5" s="11"/>
      <c r="B5" s="218"/>
      <c r="C5" s="12"/>
      <c r="D5" s="12"/>
    </row>
    <row r="6" spans="1:4" x14ac:dyDescent="0.25">
      <c r="A6" s="212" t="str">
        <f>'Admin Info'!B6</f>
        <v>City of Roseville, Electric Department</v>
      </c>
      <c r="B6" s="62"/>
      <c r="C6" s="12"/>
      <c r="D6" s="12"/>
    </row>
    <row r="7" spans="1:4" x14ac:dyDescent="0.25">
      <c r="B7" s="158" t="s">
        <v>67</v>
      </c>
      <c r="C7" s="12"/>
      <c r="D7" s="12"/>
    </row>
    <row r="8" spans="1:4" x14ac:dyDescent="0.25">
      <c r="A8" s="215"/>
      <c r="B8" s="62"/>
      <c r="C8" s="12"/>
      <c r="D8" s="12"/>
    </row>
    <row r="9" spans="1:4" x14ac:dyDescent="0.25">
      <c r="A9" s="210" t="s">
        <v>106</v>
      </c>
      <c r="B9" s="217" t="s">
        <v>214</v>
      </c>
      <c r="C9" s="12"/>
      <c r="D9" s="12"/>
    </row>
    <row r="10" spans="1:4" x14ac:dyDescent="0.25">
      <c r="A10" s="19" t="s">
        <v>51</v>
      </c>
      <c r="B10" s="217" t="s">
        <v>215</v>
      </c>
      <c r="C10" s="12"/>
      <c r="D10" s="12"/>
    </row>
    <row r="11" spans="1:4" x14ac:dyDescent="0.25">
      <c r="A11" s="19" t="s">
        <v>5</v>
      </c>
      <c r="B11" s="219">
        <v>42370</v>
      </c>
      <c r="C11" s="12"/>
      <c r="D11" s="12"/>
    </row>
    <row r="12" spans="1:4" x14ac:dyDescent="0.25">
      <c r="A12" s="19" t="s">
        <v>6</v>
      </c>
      <c r="B12" s="219">
        <v>42735</v>
      </c>
      <c r="C12" s="12"/>
      <c r="D12" s="12"/>
    </row>
    <row r="13" spans="1:4" ht="31.5" x14ac:dyDescent="0.25">
      <c r="A13" s="159" t="s">
        <v>170</v>
      </c>
      <c r="B13" s="159" t="s">
        <v>217</v>
      </c>
      <c r="C13" s="12"/>
      <c r="D13" s="12"/>
    </row>
    <row r="14" spans="1:4" x14ac:dyDescent="0.25">
      <c r="A14" s="20" t="s">
        <v>14</v>
      </c>
      <c r="B14" s="217"/>
      <c r="C14" s="12"/>
      <c r="D14" s="12"/>
    </row>
    <row r="15" spans="1:4" x14ac:dyDescent="0.25">
      <c r="A15" s="19" t="s">
        <v>12</v>
      </c>
      <c r="B15" s="217" t="s">
        <v>216</v>
      </c>
      <c r="C15" s="12"/>
      <c r="D15" s="12"/>
    </row>
    <row r="16" spans="1:4" x14ac:dyDescent="0.25">
      <c r="A16" s="211" t="s">
        <v>116</v>
      </c>
      <c r="B16" s="217" t="s">
        <v>206</v>
      </c>
      <c r="C16" s="12"/>
      <c r="D16" s="12"/>
    </row>
    <row r="17" spans="1:4" x14ac:dyDescent="0.25">
      <c r="A17" s="21"/>
      <c r="B17" s="217"/>
      <c r="C17" s="12"/>
      <c r="D17" s="12"/>
    </row>
    <row r="18" spans="1:4" x14ac:dyDescent="0.25">
      <c r="A18" s="211" t="s">
        <v>115</v>
      </c>
      <c r="B18" s="217" t="s">
        <v>207</v>
      </c>
      <c r="C18" s="12"/>
      <c r="D18" s="12"/>
    </row>
    <row r="19" spans="1:4" ht="15.75" customHeight="1" x14ac:dyDescent="0.25">
      <c r="A19" s="24"/>
      <c r="B19" s="217"/>
      <c r="C19" s="12"/>
      <c r="D19" s="12"/>
    </row>
    <row r="20" spans="1:4" x14ac:dyDescent="0.25">
      <c r="A20" s="210" t="s">
        <v>117</v>
      </c>
      <c r="B20" s="217" t="s">
        <v>224</v>
      </c>
      <c r="C20" s="12"/>
      <c r="D20" s="12"/>
    </row>
    <row r="21" spans="1:4" x14ac:dyDescent="0.25">
      <c r="A21" s="20" t="s">
        <v>43</v>
      </c>
      <c r="B21" s="217" t="s">
        <v>218</v>
      </c>
      <c r="C21" s="12"/>
      <c r="D21" s="12"/>
    </row>
    <row r="22" spans="1:4" x14ac:dyDescent="0.25">
      <c r="A22" s="20" t="s">
        <v>7</v>
      </c>
      <c r="B22" s="217" t="s">
        <v>209</v>
      </c>
      <c r="C22" s="12"/>
      <c r="D22" s="12"/>
    </row>
    <row r="23" spans="1:4" x14ac:dyDescent="0.25">
      <c r="A23" s="210" t="s">
        <v>118</v>
      </c>
      <c r="B23" s="217" t="s">
        <v>210</v>
      </c>
      <c r="C23" s="12"/>
      <c r="D23" s="12"/>
    </row>
    <row r="24" spans="1:4" x14ac:dyDescent="0.25">
      <c r="A24" s="210" t="s">
        <v>172</v>
      </c>
      <c r="B24" s="217" t="s">
        <v>211</v>
      </c>
      <c r="C24" s="12"/>
      <c r="D24" s="12"/>
    </row>
    <row r="25" spans="1:4" x14ac:dyDescent="0.25">
      <c r="A25" s="210" t="s">
        <v>119</v>
      </c>
      <c r="B25" s="217" t="s">
        <v>211</v>
      </c>
      <c r="C25" s="12"/>
      <c r="D25" s="12"/>
    </row>
    <row r="26" spans="1:4" x14ac:dyDescent="0.25">
      <c r="A26" s="20" t="s">
        <v>11</v>
      </c>
      <c r="B26" s="217" t="s">
        <v>211</v>
      </c>
      <c r="C26" s="12"/>
      <c r="D26" s="12"/>
    </row>
    <row r="27" spans="1:4" x14ac:dyDescent="0.25">
      <c r="A27" s="20" t="s">
        <v>8</v>
      </c>
      <c r="B27" s="217" t="s">
        <v>209</v>
      </c>
      <c r="C27" s="12"/>
      <c r="D27" s="12"/>
    </row>
    <row r="28" spans="1:4" x14ac:dyDescent="0.25">
      <c r="A28" s="211" t="s">
        <v>114</v>
      </c>
      <c r="B28" s="217" t="s">
        <v>210</v>
      </c>
      <c r="C28" s="12"/>
      <c r="D28" s="12"/>
    </row>
    <row r="29" spans="1:4" x14ac:dyDescent="0.25">
      <c r="A29" s="20" t="s">
        <v>62</v>
      </c>
      <c r="B29" s="217" t="s">
        <v>219</v>
      </c>
      <c r="C29" s="12"/>
      <c r="D29" s="12"/>
    </row>
    <row r="30" spans="1:4" x14ac:dyDescent="0.25">
      <c r="A30" s="213" t="s">
        <v>13</v>
      </c>
      <c r="B30" s="217" t="s">
        <v>211</v>
      </c>
      <c r="C30" s="12"/>
      <c r="D30" s="12"/>
    </row>
    <row r="31" spans="1:4" x14ac:dyDescent="0.25">
      <c r="A31" s="214" t="s">
        <v>9</v>
      </c>
      <c r="B31" s="217" t="s">
        <v>211</v>
      </c>
      <c r="C31" s="12"/>
      <c r="D31" s="12"/>
    </row>
    <row r="32" spans="1:4" x14ac:dyDescent="0.25">
      <c r="A32" s="20" t="s">
        <v>10</v>
      </c>
      <c r="B32" s="217" t="s">
        <v>211</v>
      </c>
      <c r="C32" s="12"/>
      <c r="D32" s="12"/>
    </row>
    <row r="33" spans="1:4" x14ac:dyDescent="0.25">
      <c r="A33" s="20" t="s">
        <v>15</v>
      </c>
      <c r="B33" s="217" t="s">
        <v>1</v>
      </c>
      <c r="C33" s="12"/>
      <c r="D33" s="12"/>
    </row>
    <row r="34" spans="1:4" x14ac:dyDescent="0.25">
      <c r="B34" s="217" t="s">
        <v>2</v>
      </c>
      <c r="C34" s="12"/>
      <c r="D34" s="12"/>
    </row>
    <row r="35" spans="1:4" x14ac:dyDescent="0.25">
      <c r="C35" s="12"/>
      <c r="D35" s="12"/>
    </row>
    <row r="36" spans="1:4" x14ac:dyDescent="0.25">
      <c r="C36" s="12"/>
      <c r="D36" s="12"/>
    </row>
    <row r="37" spans="1:4" x14ac:dyDescent="0.25">
      <c r="C37" s="12"/>
      <c r="D37" s="12"/>
    </row>
    <row r="40" spans="1:4" x14ac:dyDescent="0.25">
      <c r="C40" s="12"/>
      <c r="D40" s="12"/>
    </row>
    <row r="41" spans="1:4" x14ac:dyDescent="0.25">
      <c r="C41" s="12"/>
      <c r="D41" s="12"/>
    </row>
    <row r="42" spans="1:4" x14ac:dyDescent="0.25">
      <c r="C42" s="12"/>
      <c r="D42" s="12"/>
    </row>
    <row r="43" spans="1:4" x14ac:dyDescent="0.25">
      <c r="C43" s="12"/>
      <c r="D43" s="12"/>
    </row>
    <row r="44" spans="1:4" x14ac:dyDescent="0.25">
      <c r="C44" s="12"/>
      <c r="D44" s="12"/>
    </row>
    <row r="45" spans="1:4" x14ac:dyDescent="0.25">
      <c r="C45" s="12"/>
      <c r="D45" s="12"/>
    </row>
    <row r="46" spans="1:4" x14ac:dyDescent="0.25">
      <c r="C46" s="12"/>
      <c r="D46" s="12"/>
    </row>
    <row r="47" spans="1:4" x14ac:dyDescent="0.25">
      <c r="B47" s="77"/>
      <c r="C47" s="12"/>
      <c r="D47" s="12"/>
    </row>
    <row r="48" spans="1:4" x14ac:dyDescent="0.25">
      <c r="B48" s="77"/>
      <c r="C48" s="12"/>
      <c r="D48" s="12"/>
    </row>
    <row r="49" spans="2:4" x14ac:dyDescent="0.25">
      <c r="B49" s="77"/>
      <c r="C49" s="12"/>
      <c r="D49" s="12"/>
    </row>
    <row r="50" spans="2:4" x14ac:dyDescent="0.25">
      <c r="B50" s="77"/>
      <c r="C50" s="12"/>
      <c r="D50" s="12"/>
    </row>
    <row r="51" spans="2:4" x14ac:dyDescent="0.25">
      <c r="B51" s="77"/>
      <c r="C51" s="12"/>
      <c r="D51" s="12"/>
    </row>
    <row r="52" spans="2:4" x14ac:dyDescent="0.25">
      <c r="B52" s="77"/>
      <c r="C52" s="12"/>
      <c r="D52" s="12"/>
    </row>
    <row r="53" spans="2:4" x14ac:dyDescent="0.25">
      <c r="B53" s="77"/>
      <c r="C53" s="12"/>
      <c r="D53" s="12"/>
    </row>
    <row r="54" spans="2:4" x14ac:dyDescent="0.25">
      <c r="B54" s="77"/>
      <c r="C54" s="12"/>
      <c r="D54" s="12"/>
    </row>
    <row r="55" spans="2:4" x14ac:dyDescent="0.25">
      <c r="B55" s="77"/>
      <c r="C55" s="12"/>
      <c r="D55" s="12"/>
    </row>
    <row r="56" spans="2:4" x14ac:dyDescent="0.25">
      <c r="B56" s="77"/>
      <c r="C56" s="12"/>
      <c r="D56" s="12"/>
    </row>
    <row r="57" spans="2:4" x14ac:dyDescent="0.25">
      <c r="B57" s="77"/>
      <c r="C57" s="12"/>
      <c r="D57" s="12"/>
    </row>
    <row r="58" spans="2:4" x14ac:dyDescent="0.25">
      <c r="B58" s="77"/>
      <c r="C58" s="12"/>
      <c r="D58" s="12"/>
    </row>
    <row r="59" spans="2:4" x14ac:dyDescent="0.25">
      <c r="B59" s="77"/>
      <c r="C59" s="12"/>
      <c r="D59" s="12"/>
    </row>
    <row r="60" spans="2:4" x14ac:dyDescent="0.25">
      <c r="B60" s="77"/>
      <c r="C60" s="12"/>
      <c r="D60" s="12"/>
    </row>
    <row r="61" spans="2:4" x14ac:dyDescent="0.25">
      <c r="B61" s="77"/>
      <c r="C61" s="12"/>
      <c r="D61" s="12"/>
    </row>
    <row r="62" spans="2:4" x14ac:dyDescent="0.25">
      <c r="B62" s="77"/>
      <c r="C62" s="12"/>
      <c r="D62" s="12"/>
    </row>
    <row r="63" spans="2:4" x14ac:dyDescent="0.25">
      <c r="B63" s="77"/>
      <c r="C63" s="12"/>
      <c r="D63" s="12"/>
    </row>
    <row r="64" spans="2:4" x14ac:dyDescent="0.25">
      <c r="B64" s="77"/>
      <c r="C64" s="12"/>
      <c r="D64" s="12"/>
    </row>
    <row r="65" spans="2:4" x14ac:dyDescent="0.25">
      <c r="B65" s="77"/>
      <c r="C65" s="12"/>
      <c r="D65" s="12"/>
    </row>
    <row r="66" spans="2:4" x14ac:dyDescent="0.25">
      <c r="B66" s="77"/>
      <c r="C66" s="12"/>
      <c r="D66" s="12"/>
    </row>
    <row r="67" spans="2:4" x14ac:dyDescent="0.25">
      <c r="B67" s="77"/>
      <c r="C67" s="12"/>
      <c r="D67" s="12"/>
    </row>
    <row r="68" spans="2:4" x14ac:dyDescent="0.25">
      <c r="B68" s="77"/>
      <c r="C68" s="12"/>
      <c r="D68" s="12"/>
    </row>
    <row r="69" spans="2:4" x14ac:dyDescent="0.25">
      <c r="B69" s="77"/>
      <c r="C69" s="12"/>
      <c r="D69" s="12"/>
    </row>
    <row r="70" spans="2:4" x14ac:dyDescent="0.25">
      <c r="B70" s="77"/>
      <c r="C70" s="12"/>
      <c r="D70" s="12"/>
    </row>
    <row r="71" spans="2:4" x14ac:dyDescent="0.25">
      <c r="B71" s="77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of Roseville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Z5JXHV6S7NA6-3-71837</_dlc_DocId>
    <_dlc_DocIdUrl xmlns="8eef3743-c7b3-4cbe-8837-b6e805be353c">
      <Url>http://efilingspinternal/_layouts/DocIdRedir.aspx?ID=Z5JXHV6S7NA6-3-71837</Url>
      <Description>Z5JXHV6S7NA6-3-71837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C77941F3-8E3B-41A8-AD50-DA3FCB35A6F7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A48D2E80-B44B-4DA7-A9A8-D9EEE6BAB7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Admin Info</vt:lpstr>
      <vt:lpstr>S-1 CRATs</vt:lpstr>
      <vt:lpstr>S-2 Energy Balance</vt:lpstr>
      <vt:lpstr>S-5 Table</vt:lpstr>
      <vt:lpstr>S-5 Western</vt:lpstr>
      <vt:lpstr>S-5 SVP</vt:lpstr>
      <vt:lpstr>S-5 Blackwell</vt:lpstr>
      <vt:lpstr>S-5 Losthills</vt:lpstr>
      <vt:lpstr>S-5 MacQuarie</vt:lpstr>
      <vt:lpstr>S-5 Shell CY17</vt:lpstr>
      <vt:lpstr>S-5 Shell CY18</vt:lpstr>
      <vt:lpstr>S-5 J Aron</vt:lpstr>
      <vt:lpstr>S-5 ConocoPhillips</vt:lpstr>
      <vt:lpstr>S-5 Excelon</vt:lpstr>
      <vt:lpstr>'S-1 CRATs'!Print_Titles</vt:lpstr>
      <vt:lpstr>'S-2 Energy Balance'!Print_Titles</vt:lpstr>
      <vt:lpstr>'S-5 Blackwell'!Print_Titles</vt:lpstr>
      <vt:lpstr>'S-5 ConocoPhillips'!Print_Titles</vt:lpstr>
      <vt:lpstr>'S-5 Excelon'!Print_Titles</vt:lpstr>
      <vt:lpstr>'S-5 J Aron'!Print_Titles</vt:lpstr>
      <vt:lpstr>'S-5 Losthills'!Print_Titles</vt:lpstr>
      <vt:lpstr>'S-5 MacQuarie'!Print_Titles</vt:lpstr>
      <vt:lpstr>'S-5 Shell CY17'!Print_Titles</vt:lpstr>
      <vt:lpstr>'S-5 Shell CY18'!Print_Titles</vt:lpstr>
      <vt:lpstr>'S-5 SVP'!Print_Titles</vt:lpstr>
      <vt:lpstr>'S-5 Table'!Print_Titles</vt:lpstr>
      <vt:lpstr>'S-5 Western'!Print_Titles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Roseville Supply Forms</dc:title>
  <dc:creator>CEC</dc:creator>
  <cp:lastModifiedBy>Jobes, Jamie</cp:lastModifiedBy>
  <cp:lastPrinted>2015-04-02T21:52:48Z</cp:lastPrinted>
  <dcterms:created xsi:type="dcterms:W3CDTF">2004-11-07T17:37:25Z</dcterms:created>
  <dcterms:modified xsi:type="dcterms:W3CDTF">2015-04-15T22:10:23Z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c345108e-86da-4e98-a502-7a6331b84ffb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http://efilingspinternal/PendingDocuments/15-IEPR-02/20150416T095034_City_of_Roseville_Supply_Forms.xlsx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AdHocReviewCycleID">
    <vt:i4>1598081509</vt:i4>
  </property>
  <property fmtid="{D5CDD505-2E9C-101B-9397-08002B2CF9AE}" pid="16" name="_NewReviewCycle">
    <vt:lpwstr/>
  </property>
  <property fmtid="{D5CDD505-2E9C-101B-9397-08002B2CF9AE}" pid="17" name="_EmailSubject">
    <vt:lpwstr>Docket #15-IEPR-02 [City of Roseville] Resource Plan</vt:lpwstr>
  </property>
  <property fmtid="{D5CDD505-2E9C-101B-9397-08002B2CF9AE}" pid="18" name="_AuthorEmail">
    <vt:lpwstr>JJobes@roseville.ca.us</vt:lpwstr>
  </property>
  <property fmtid="{D5CDD505-2E9C-101B-9397-08002B2CF9AE}" pid="19" name="_AuthorEmailDisplayName">
    <vt:lpwstr>Jobes, Jamie</vt:lpwstr>
  </property>
</Properties>
</file>