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https://sempra.sharepoint.com/sites/EEP/Shared Documents/CEC/2025/2025 IEPR/2025-02-13 Gas Demand and Rate Forecasting Information Forms and Instructions/2025 Gas Forms/To submit/"/>
    </mc:Choice>
  </mc:AlternateContent>
  <xr:revisionPtr revIDLastSave="208" documentId="8_{9B237F1C-42DD-49FD-A7D6-0D18341075EA}" xr6:coauthVersionLast="47" xr6:coauthVersionMax="47" xr10:uidLastSave="{3551FF8D-6969-4BE6-8A05-4810895A99EF}"/>
  <bookViews>
    <workbookView xWindow="-108" yWindow="-108" windowWidth="23256" windowHeight="12720" tabRatio="574" xr2:uid="{00000000-000D-0000-FFFF-FFFF00000000}"/>
  </bookViews>
  <sheets>
    <sheet name="Admin Info" sheetId="1" r:id="rId1"/>
    <sheet name="Cover" sheetId="36" r:id="rId2"/>
    <sheet name="Form 1.1" sheetId="29" r:id="rId3"/>
    <sheet name="Form 1.2" sheetId="30" r:id="rId4"/>
    <sheet name="Form 1.3" sheetId="35" r:id="rId5"/>
    <sheet name="Form 1.4" sheetId="37" r:id="rId6"/>
    <sheet name="Form 1.5" sheetId="42" r:id="rId7"/>
    <sheet name="Form 1.6" sheetId="19" r:id="rId8"/>
    <sheet name="Form 1.7" sheetId="20" r:id="rId9"/>
    <sheet name="Form 1.8" sheetId="21" r:id="rId10"/>
    <sheet name="Form 1.9" sheetId="22" r:id="rId11"/>
    <sheet name="Form 1.10" sheetId="23" r:id="rId12"/>
    <sheet name="Form 1.11" sheetId="24" r:id="rId13"/>
    <sheet name="Form 1.12" sheetId="25" r:id="rId14"/>
    <sheet name="Form 2.1" sheetId="26" r:id="rId15"/>
    <sheet name="Form 2.2" sheetId="38" r:id="rId16"/>
    <sheet name="Form 2.3" sheetId="39" r:id="rId17"/>
    <sheet name="Form 2.4" sheetId="40" r:id="rId18"/>
    <sheet name="Form 3.1" sheetId="44" r:id="rId19"/>
  </sheets>
  <calcPr calcId="191028"/>
  <customWorkbookViews>
    <customWorkbookView name="Allison Campbell - Personal View" guid="{416EEE44-1160-408D-8A62-54D0D1A2E861}" mergeInterval="0" personalView="1" maximized="1" xWindow="1912" yWindow="-6" windowWidth="1936" windowHeight="1056" tabRatio="574" activeSheetId="2"/>
    <customWorkbookView name="Alex Wong - Personal View" guid="{B2CE4C66-5466-4442-AAD5-D1DE61C1F309}" mergeInterval="0" personalView="1" maximized="1" xWindow="1272" yWindow="-8" windowWidth="1296" windowHeight="1000" tabRatio="574" activeSheetId="2"/>
    <customWorkbookView name="bcrume - Personal View" guid="{64772366-36BC-426A-A6F2-6C493B087EAF}" mergeInterval="0" personalView="1" maximized="1" windowWidth="1920" windowHeight="893" tabRatio="574" activeSheetId="2"/>
    <customWorkbookView name="mpryor - Personal View" guid="{936D601A-6161-408D-BD38-CA4C61557536}" mergeInterval="0" personalView="1" maximized="1" windowWidth="1916" windowHeight="911" tabRatio="574" activeSheetId="2"/>
    <customWorkbookView name="Micsunescu, Cora@Energy - Personal View" guid="{3EAFDB81-3C7B-4EC4-BD53-8A6926C61C4D}" mergeInterval="0" personalView="1" maximized="1" windowWidth="1916" windowHeight="829" tabRatio="574" activeSheetId="1"/>
    <customWorkbookView name="JH - Personal View" guid="{046A23F8-4D15-41E0-A67E-1D05CF2E9CA4}" mergeInterval="0" personalView="1" maximized="1" windowWidth="1280" windowHeight="669" tabRatio="574" activeSheetId="3"/>
    <customWorkbookView name="Hingtgen, John@Energy - Personal View" guid="{E9B99297-6681-430B-B37D-6F2642738440}" mergeInterval="0" personalView="1" maximized="1" windowWidth="1280" windowHeight="774" tabRatio="574" activeSheetId="2"/>
    <customWorkbookView name="Shehzad Wadalawala - Personal View" guid="{92B87247-BF71-45F8-9C5C-F95580FEBD04}" mergeInterval="0" personalView="1" maximized="1" xWindow="-8" yWindow="-8" windowWidth="1382" windowHeight="744" tabRatio="57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0" i="26" l="1"/>
  <c r="N81" i="26"/>
  <c r="N93" i="26" s="1"/>
  <c r="N92" i="26"/>
  <c r="N79" i="26"/>
  <c r="N78" i="26"/>
  <c r="N65" i="26"/>
  <c r="N64" i="26"/>
  <c r="N50" i="26" l="1"/>
  <c r="N51" i="26"/>
  <c r="P10" i="38"/>
  <c r="P11" i="38"/>
  <c r="P12" i="38"/>
  <c r="P13" i="38"/>
  <c r="P14" i="38"/>
  <c r="P15" i="38"/>
  <c r="P16" i="38"/>
  <c r="P17" i="38"/>
  <c r="P18" i="38"/>
  <c r="P19" i="38"/>
  <c r="P20" i="38"/>
  <c r="P21" i="38"/>
  <c r="P22" i="38"/>
  <c r="P23" i="38"/>
  <c r="P24" i="38"/>
  <c r="P25" i="38"/>
  <c r="P26" i="38"/>
  <c r="P9" i="38"/>
  <c r="B53" i="21"/>
  <c r="T12" i="25"/>
  <c r="T13" i="25"/>
  <c r="T14" i="25"/>
  <c r="T15" i="25"/>
  <c r="T16" i="25"/>
  <c r="T17" i="25"/>
  <c r="T18" i="25"/>
  <c r="T19" i="25"/>
  <c r="T20" i="25"/>
  <c r="T21" i="25"/>
  <c r="T22" i="25"/>
  <c r="T23" i="25"/>
  <c r="T24" i="25"/>
  <c r="T25" i="25"/>
  <c r="T26" i="25"/>
  <c r="T27" i="25"/>
  <c r="T11" i="25"/>
  <c r="L29" i="20"/>
  <c r="M29" i="20"/>
  <c r="N29" i="20"/>
  <c r="O29" i="20"/>
  <c r="P29" i="20"/>
  <c r="Q29" i="20"/>
  <c r="S52" i="42"/>
  <c r="S53" i="42"/>
  <c r="S54" i="42"/>
  <c r="S55" i="42"/>
  <c r="S56" i="42"/>
  <c r="S57" i="42"/>
  <c r="S58" i="42"/>
  <c r="S59" i="42"/>
  <c r="S60" i="42"/>
  <c r="S61" i="42"/>
  <c r="S62" i="42"/>
  <c r="S63" i="42"/>
  <c r="S64" i="42"/>
  <c r="S65" i="42"/>
  <c r="S66" i="42"/>
  <c r="S67" i="42"/>
  <c r="S68" i="42"/>
  <c r="S31" i="42"/>
  <c r="S32" i="42"/>
  <c r="S33" i="42"/>
  <c r="S34" i="42"/>
  <c r="S35" i="42"/>
  <c r="S36" i="42"/>
  <c r="S37" i="42"/>
  <c r="S38" i="42"/>
  <c r="S39" i="42"/>
  <c r="S40" i="42"/>
  <c r="S41" i="42"/>
  <c r="S42" i="42"/>
  <c r="S43" i="42"/>
  <c r="S44" i="42"/>
  <c r="S45" i="42"/>
  <c r="S46" i="42"/>
  <c r="S47" i="42"/>
  <c r="S11" i="42"/>
  <c r="S12" i="42"/>
  <c r="S13" i="42"/>
  <c r="S14" i="42"/>
  <c r="S15" i="42"/>
  <c r="S16" i="42"/>
  <c r="S17" i="42"/>
  <c r="S18" i="42"/>
  <c r="S19" i="42"/>
  <c r="S20" i="42"/>
  <c r="S21" i="42"/>
  <c r="S22" i="42"/>
  <c r="S23" i="42"/>
  <c r="S24" i="42"/>
  <c r="S25" i="42"/>
  <c r="S26" i="42"/>
  <c r="S10" i="42"/>
  <c r="T10" i="30"/>
  <c r="T11" i="30"/>
  <c r="T12" i="30"/>
  <c r="T13" i="30"/>
  <c r="T14" i="30"/>
  <c r="T15" i="30"/>
  <c r="T16" i="30"/>
  <c r="T17" i="30"/>
  <c r="T18" i="30"/>
  <c r="T19" i="30"/>
  <c r="T20" i="30"/>
  <c r="T21" i="30"/>
  <c r="T22" i="30"/>
  <c r="T23" i="30"/>
  <c r="T24" i="30"/>
  <c r="T25" i="30"/>
  <c r="T26" i="30"/>
  <c r="T27" i="30"/>
  <c r="T28" i="30"/>
  <c r="T29" i="30"/>
  <c r="T30" i="30"/>
  <c r="T31" i="30"/>
  <c r="T32" i="30"/>
  <c r="T33" i="30"/>
  <c r="T34" i="30"/>
  <c r="T35" i="30"/>
  <c r="T36" i="30"/>
  <c r="T37" i="30"/>
  <c r="T38" i="30"/>
  <c r="T39" i="30"/>
  <c r="T40" i="30"/>
  <c r="T41" i="30"/>
  <c r="T42" i="30"/>
  <c r="T43" i="30"/>
  <c r="T44" i="30"/>
  <c r="T45" i="30"/>
  <c r="T46" i="30"/>
  <c r="T47" i="30"/>
  <c r="T48" i="30"/>
  <c r="T49" i="30"/>
  <c r="T50" i="30"/>
  <c r="T51" i="30"/>
  <c r="T52" i="30"/>
  <c r="T53" i="30"/>
  <c r="T54" i="30"/>
  <c r="T55" i="30"/>
  <c r="T56" i="30"/>
  <c r="T57" i="30"/>
  <c r="T58" i="30"/>
  <c r="T59" i="30"/>
  <c r="T60" i="30"/>
  <c r="T61" i="30"/>
  <c r="T62" i="30"/>
  <c r="T63" i="30"/>
  <c r="T64" i="30"/>
  <c r="T65" i="30"/>
  <c r="T66" i="30"/>
  <c r="T67" i="30"/>
  <c r="T68" i="30"/>
  <c r="T69" i="30"/>
  <c r="T70" i="30"/>
  <c r="T71" i="30"/>
  <c r="T72" i="30"/>
  <c r="T73" i="30"/>
  <c r="T74" i="30"/>
  <c r="T75" i="30"/>
  <c r="T76" i="30"/>
  <c r="T77" i="30"/>
  <c r="T78" i="30"/>
  <c r="T79" i="30"/>
  <c r="T80" i="30"/>
  <c r="T81" i="30"/>
  <c r="T82" i="30"/>
  <c r="T83" i="30"/>
  <c r="T84" i="30"/>
  <c r="T85" i="30"/>
  <c r="T86" i="30"/>
  <c r="T87" i="30"/>
  <c r="T88" i="30"/>
  <c r="T89" i="30"/>
  <c r="T90" i="30"/>
  <c r="T91" i="30"/>
  <c r="T92" i="30"/>
  <c r="T93" i="30"/>
  <c r="T94" i="30"/>
  <c r="T95" i="30"/>
  <c r="T96" i="30"/>
  <c r="T97" i="30"/>
  <c r="T98" i="30"/>
  <c r="T99" i="30"/>
  <c r="T100" i="30"/>
  <c r="T101" i="30"/>
  <c r="T102" i="30"/>
  <c r="T103" i="30"/>
  <c r="T104" i="30"/>
  <c r="T105" i="30"/>
  <c r="T106" i="30"/>
  <c r="T107" i="30"/>
  <c r="T108" i="30"/>
  <c r="T109" i="30"/>
  <c r="T110" i="30"/>
  <c r="T111" i="30"/>
  <c r="T112" i="30"/>
  <c r="T113" i="30"/>
  <c r="T114" i="30"/>
  <c r="T115" i="30"/>
  <c r="T116" i="30"/>
  <c r="T117" i="30"/>
  <c r="T118" i="30"/>
  <c r="T119" i="30"/>
  <c r="T120" i="30"/>
  <c r="T121" i="30"/>
  <c r="T122" i="30"/>
  <c r="T123" i="30"/>
  <c r="T124" i="30"/>
  <c r="T125" i="30"/>
  <c r="T126" i="30"/>
  <c r="T127" i="30"/>
  <c r="T128" i="30"/>
  <c r="T129" i="30"/>
  <c r="T130" i="30"/>
  <c r="T131" i="30"/>
  <c r="T132" i="30"/>
  <c r="T133" i="30"/>
  <c r="T134" i="30"/>
  <c r="T135" i="30"/>
  <c r="T136" i="30"/>
  <c r="T137" i="30"/>
  <c r="T138" i="30"/>
  <c r="T139" i="30"/>
  <c r="T140" i="30"/>
  <c r="T141" i="30"/>
  <c r="T142" i="30"/>
  <c r="T143" i="30"/>
  <c r="T144" i="30"/>
  <c r="T145" i="30"/>
  <c r="T146" i="30"/>
  <c r="T147" i="30"/>
  <c r="T148" i="30"/>
  <c r="T149" i="30"/>
  <c r="T150" i="30"/>
  <c r="T151" i="30"/>
  <c r="T152" i="30"/>
  <c r="T153" i="30"/>
  <c r="T154" i="30"/>
  <c r="T155" i="30"/>
  <c r="T156" i="30"/>
  <c r="T157" i="30"/>
  <c r="T158" i="30"/>
  <c r="T159" i="30"/>
  <c r="T160" i="30"/>
  <c r="T161" i="30"/>
  <c r="T162" i="30"/>
  <c r="T163" i="30"/>
  <c r="T164" i="30"/>
  <c r="T165" i="30"/>
  <c r="T166" i="30"/>
  <c r="T167" i="30"/>
  <c r="T168" i="30"/>
  <c r="T169" i="30"/>
  <c r="T170" i="30"/>
  <c r="T171" i="30"/>
  <c r="T172" i="30"/>
  <c r="T173" i="30"/>
  <c r="T174" i="30"/>
  <c r="T175" i="30"/>
  <c r="T176" i="30"/>
  <c r="T177" i="30"/>
  <c r="T178" i="30"/>
  <c r="T179" i="30"/>
  <c r="T180" i="30"/>
  <c r="T181" i="30"/>
  <c r="T182" i="30"/>
  <c r="T183" i="30"/>
  <c r="T184" i="30"/>
  <c r="T185" i="30"/>
  <c r="T186" i="30"/>
  <c r="T187" i="30"/>
  <c r="T188" i="30"/>
  <c r="T189" i="30"/>
  <c r="T190" i="30"/>
  <c r="T191" i="30"/>
  <c r="T192" i="30"/>
  <c r="T193" i="30"/>
  <c r="T194" i="30"/>
  <c r="T195" i="30"/>
  <c r="T196" i="30"/>
  <c r="T197" i="30"/>
  <c r="T198" i="30"/>
  <c r="T199" i="30"/>
  <c r="T200" i="30"/>
  <c r="T201" i="30"/>
  <c r="T11" i="29"/>
  <c r="T12" i="29"/>
  <c r="T13" i="29"/>
  <c r="T14" i="29"/>
  <c r="T15" i="29"/>
  <c r="T16" i="29"/>
  <c r="T17" i="29"/>
  <c r="T18" i="29"/>
  <c r="T19" i="29"/>
  <c r="T20" i="29"/>
  <c r="T21" i="29"/>
  <c r="T22" i="29"/>
  <c r="T23" i="29"/>
  <c r="T24" i="29"/>
  <c r="T25" i="29"/>
  <c r="T26" i="29"/>
  <c r="T27" i="29"/>
  <c r="T28" i="29"/>
  <c r="T29" i="29"/>
  <c r="T30" i="29"/>
  <c r="T31" i="29"/>
  <c r="T32" i="29"/>
  <c r="T33" i="29"/>
  <c r="T34" i="29"/>
  <c r="T35" i="29"/>
  <c r="T36" i="29"/>
  <c r="T37" i="29"/>
  <c r="T38" i="29"/>
  <c r="T39" i="29"/>
  <c r="T40" i="29"/>
  <c r="T41" i="29"/>
  <c r="T42" i="29"/>
  <c r="T43" i="29"/>
  <c r="T44" i="29"/>
  <c r="T45" i="29"/>
  <c r="T46" i="29"/>
  <c r="T47" i="29"/>
  <c r="T48" i="29"/>
  <c r="T49" i="29"/>
  <c r="T50" i="29"/>
  <c r="T51" i="29"/>
  <c r="T52" i="29"/>
  <c r="T53" i="29"/>
  <c r="T54" i="29"/>
  <c r="T55" i="29"/>
  <c r="T56" i="29"/>
  <c r="T57" i="29"/>
  <c r="T58" i="29"/>
  <c r="T59" i="29"/>
  <c r="T60" i="29"/>
  <c r="T61" i="29"/>
  <c r="T62" i="29"/>
  <c r="T63" i="29"/>
  <c r="T64" i="29"/>
  <c r="T65" i="29"/>
  <c r="T66" i="29"/>
  <c r="T67" i="29"/>
  <c r="T68" i="29"/>
  <c r="T69" i="29"/>
  <c r="T70" i="29"/>
  <c r="T71" i="29"/>
  <c r="T72" i="29"/>
  <c r="T73" i="29"/>
  <c r="T74" i="29"/>
  <c r="T75" i="29"/>
  <c r="T76" i="29"/>
  <c r="T77" i="29"/>
  <c r="T78" i="29"/>
  <c r="T79" i="29"/>
  <c r="T80" i="29"/>
  <c r="T81" i="29"/>
  <c r="T82" i="29"/>
  <c r="T83" i="29"/>
  <c r="T84" i="29"/>
  <c r="T85" i="29"/>
  <c r="T86" i="29"/>
  <c r="T87" i="29"/>
  <c r="T88" i="29"/>
  <c r="T89" i="29"/>
  <c r="T90" i="29"/>
  <c r="T91" i="29"/>
  <c r="T92" i="29"/>
  <c r="T93" i="29"/>
  <c r="T94" i="29"/>
  <c r="T95" i="29"/>
  <c r="T96" i="29"/>
  <c r="T97" i="29"/>
  <c r="T98" i="29"/>
  <c r="T99" i="29"/>
  <c r="T100" i="29"/>
  <c r="T101" i="29"/>
  <c r="T102" i="29"/>
  <c r="T103" i="29"/>
  <c r="T104" i="29"/>
  <c r="T105" i="29"/>
  <c r="T106" i="29"/>
  <c r="T107" i="29"/>
  <c r="T108" i="29"/>
  <c r="T109" i="29"/>
  <c r="T110" i="29"/>
  <c r="T111" i="29"/>
  <c r="T112" i="29"/>
  <c r="T113" i="29"/>
  <c r="T114" i="29"/>
  <c r="T115" i="29"/>
  <c r="T116" i="29"/>
  <c r="T117" i="29"/>
  <c r="T118" i="29"/>
  <c r="T119" i="29"/>
  <c r="T120" i="29"/>
  <c r="T121" i="29"/>
  <c r="T122" i="29"/>
  <c r="T123" i="29"/>
  <c r="T124" i="29"/>
  <c r="T125" i="29"/>
  <c r="T126" i="29"/>
  <c r="T127" i="29"/>
  <c r="T128" i="29"/>
  <c r="T129" i="29"/>
  <c r="T130" i="29"/>
  <c r="T131" i="29"/>
  <c r="T132" i="29"/>
  <c r="T133" i="29"/>
  <c r="T134" i="29"/>
  <c r="T135" i="29"/>
  <c r="T136" i="29"/>
  <c r="T137" i="29"/>
  <c r="T138" i="29"/>
  <c r="T139" i="29"/>
  <c r="T140" i="29"/>
  <c r="T141" i="29"/>
  <c r="T142" i="29"/>
  <c r="T143" i="29"/>
  <c r="T144" i="29"/>
  <c r="T145" i="29"/>
  <c r="T146" i="29"/>
  <c r="T147" i="29"/>
  <c r="T148" i="29"/>
  <c r="T149" i="29"/>
  <c r="T150" i="29"/>
  <c r="T151" i="29"/>
  <c r="T152" i="29"/>
  <c r="T153" i="29"/>
  <c r="T154" i="29"/>
  <c r="T155" i="29"/>
  <c r="T156" i="29"/>
  <c r="T157" i="29"/>
  <c r="T158" i="29"/>
  <c r="T159" i="29"/>
  <c r="T160" i="29"/>
  <c r="T161" i="29"/>
  <c r="T162" i="29"/>
  <c r="T163" i="29"/>
  <c r="T164" i="29"/>
  <c r="T165" i="29"/>
  <c r="T166" i="29"/>
  <c r="T167" i="29"/>
  <c r="T168" i="29"/>
  <c r="T169" i="29"/>
  <c r="T170" i="29"/>
  <c r="T171" i="29"/>
  <c r="T172" i="29"/>
  <c r="T173" i="29"/>
  <c r="T174" i="29"/>
  <c r="T175" i="29"/>
  <c r="T176" i="29"/>
  <c r="T177" i="29"/>
  <c r="T178" i="29"/>
  <c r="T179" i="29"/>
  <c r="T180" i="29"/>
  <c r="T181" i="29"/>
  <c r="T182" i="29"/>
  <c r="T183" i="29"/>
  <c r="T184" i="29"/>
  <c r="T185" i="29"/>
  <c r="T186" i="29"/>
  <c r="T187" i="29"/>
  <c r="T188" i="29"/>
  <c r="T189" i="29"/>
  <c r="T190" i="29"/>
  <c r="T191" i="29"/>
  <c r="T192" i="29"/>
  <c r="T193" i="29"/>
  <c r="T194" i="29"/>
  <c r="T195" i="29"/>
  <c r="T196" i="29"/>
  <c r="T197" i="29"/>
  <c r="T198" i="29"/>
  <c r="T199" i="29"/>
  <c r="T200" i="29"/>
  <c r="T201" i="29"/>
  <c r="T10" i="29"/>
  <c r="M67" i="24"/>
  <c r="M83" i="24"/>
  <c r="M75" i="24" s="1"/>
  <c r="M76" i="24" l="1"/>
  <c r="M77" i="24"/>
  <c r="M78" i="24"/>
  <c r="M79" i="24" l="1"/>
  <c r="M82" i="24" s="1"/>
  <c r="M80" i="24"/>
  <c r="M94" i="24" s="1"/>
  <c r="M81" i="24"/>
  <c r="B28" i="36" l="1"/>
  <c r="B27" i="36"/>
  <c r="B26" i="36"/>
  <c r="B25" i="36"/>
  <c r="B24" i="36"/>
  <c r="B23" i="36"/>
  <c r="B22" i="36"/>
  <c r="B21" i="36"/>
  <c r="B20" i="36"/>
  <c r="B19" i="36"/>
  <c r="B18" i="36"/>
  <c r="B17" i="36"/>
  <c r="B16" i="36"/>
  <c r="B14" i="36"/>
  <c r="B13" i="36"/>
  <c r="B12" i="36"/>
  <c r="B15" i="36"/>
  <c r="B2" i="44"/>
  <c r="B2" i="42"/>
  <c r="B2" i="40"/>
  <c r="B2" i="39"/>
  <c r="B2" i="38"/>
  <c r="B2" i="29"/>
  <c r="B2" i="26" l="1"/>
  <c r="C2" i="25"/>
  <c r="B2" i="24"/>
  <c r="B2" i="23"/>
  <c r="B2" i="22"/>
  <c r="B2" i="21"/>
  <c r="C2" i="20"/>
  <c r="B2" i="19"/>
  <c r="B2" i="35"/>
  <c r="B2"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tc={47B799DC-275D-4996-848A-B04D61197F2D}</author>
    <author>tc={5CFF97F6-7CFD-4509-A70C-9B5A971213DD}</author>
  </authors>
  <commentList>
    <comment ref="J9" authorId="0" shapeId="0" xr:uid="{47B799DC-275D-4996-848A-B04D61197F2D}">
      <text>
        <t>[Threaded comment]
Your version of Excel allows you to read this threaded comment; however, any edits to it will get removed if the file is opened in a newer version of Excel. Learn more: https://go.microsoft.com/fwlink/?linkid=870924
Comment:
    Added the total column for allocation purposes for future years</t>
      </text>
    </comment>
    <comment ref="B130" authorId="1" shapeId="0" xr:uid="{5CFF97F6-7CFD-4509-A70C-9B5A971213DD}">
      <text>
        <t>[Threaded comment]
Your version of Excel allows you to read this threaded comment; however, any edits to it will get removed if the file is opened in a newer version of Excel. Learn more: https://go.microsoft.com/fwlink/?linkid=870924
Comment:
    I had to add Residential to the form 2034</t>
      </text>
    </comment>
  </commentList>
</comments>
</file>

<file path=xl/sharedStrings.xml><?xml version="1.0" encoding="utf-8"?>
<sst xmlns="http://schemas.openxmlformats.org/spreadsheetml/2006/main" count="5166" uniqueCount="481">
  <si>
    <t>Form Number</t>
  </si>
  <si>
    <t>Name of Form</t>
  </si>
  <si>
    <t>Form 1.1</t>
  </si>
  <si>
    <t>Form 1.2</t>
  </si>
  <si>
    <t>Form 1.3</t>
  </si>
  <si>
    <t>Form 1.4</t>
  </si>
  <si>
    <t>Form 1.5</t>
  </si>
  <si>
    <t>Form 1.6</t>
  </si>
  <si>
    <t>Form 1.7</t>
  </si>
  <si>
    <t>Form 1.8</t>
  </si>
  <si>
    <t>Form 1.9</t>
  </si>
  <si>
    <t>Form 1.10</t>
  </si>
  <si>
    <t>Form 1.11</t>
  </si>
  <si>
    <t>Form 1.12</t>
  </si>
  <si>
    <t>Form 2.1</t>
  </si>
  <si>
    <t>Form 2.2</t>
  </si>
  <si>
    <t>Form 2.3</t>
  </si>
  <si>
    <t>Form 2.4</t>
  </si>
  <si>
    <t>Form 3.1</t>
  </si>
  <si>
    <t>Kevin Barker</t>
  </si>
  <si>
    <t>Jun Jiang</t>
  </si>
  <si>
    <t>Reports and who must file them. File in in either .doc, .pdf, or .xlsx.</t>
  </si>
  <si>
    <t>A description and map of the gas utility service area and, if different, the area for which the gas utility forecasts demand.</t>
  </si>
  <si>
    <t>Information Unchanged</t>
  </si>
  <si>
    <t>N/A</t>
  </si>
  <si>
    <t xml:space="preserve">Historical data set used to identify the temperature for the extreme peak day. </t>
  </si>
  <si>
    <t>A presentation of the demographic and economic assumptions that underlie the forecast, including assumptions about geographic changes in the service area or movement of customers to or from other utilities.</t>
  </si>
  <si>
    <t xml:space="preserve">Forecasted demand for each year of the forecast, accounting for conservation reasonably expected to occur, beginning with the year in which the forecast is submitted. </t>
  </si>
  <si>
    <t>Plausibility, sensitivity, and alternative economic scenario analyses.</t>
  </si>
  <si>
    <t>Estimation of the additional cost-effective conservation potential and the impact of possible methods to achieve this potential.</t>
  </si>
  <si>
    <t>A description of each conservation activity carried out by the utility and those proposed for future implementation.</t>
  </si>
  <si>
    <t>Most recent report submitted under California Public Utilities Commission General Order 112-F Section 123.</t>
  </si>
  <si>
    <t>Detailed forecast workpapers</t>
  </si>
  <si>
    <t>A description of financial variables and assumptions used to derive the natural gas price forecasts.</t>
  </si>
  <si>
    <t>State of California</t>
  </si>
  <si>
    <t>California Energy Commission</t>
  </si>
  <si>
    <t>GAS DEMAND AND RATE FORECASTING INFORMATION FORMS</t>
  </si>
  <si>
    <t>(issued 3/2025)</t>
  </si>
  <si>
    <t>Name of Company</t>
  </si>
  <si>
    <t>Southern California Gas</t>
  </si>
  <si>
    <t>Name:</t>
  </si>
  <si>
    <t>Title:</t>
  </si>
  <si>
    <t>Senior Strategics Analytics Policy Manager</t>
  </si>
  <si>
    <t>E-mail:</t>
  </si>
  <si>
    <t>xjiang@socalgas.com</t>
  </si>
  <si>
    <t>Telephone:</t>
  </si>
  <si>
    <t>619-517-1402</t>
  </si>
  <si>
    <t>Address:</t>
  </si>
  <si>
    <t>555 West 5th Street</t>
  </si>
  <si>
    <t>Address 2:</t>
  </si>
  <si>
    <t>City:</t>
  </si>
  <si>
    <t>Los Angeles</t>
  </si>
  <si>
    <t>State:</t>
  </si>
  <si>
    <t>California</t>
  </si>
  <si>
    <t>Zip:</t>
  </si>
  <si>
    <t>Date Completed:</t>
  </si>
  <si>
    <t>Date Updated by Company:</t>
  </si>
  <si>
    <t>Back-up / Additional Contact Persons for Questions about these Forms (Optional):</t>
  </si>
  <si>
    <t>FORMS FOR SUBMITTING GAS DEMAND, RATE, AND PRICE FORECASTING INFORMATION</t>
  </si>
  <si>
    <t>2025 Integrated Energy Policy Report</t>
  </si>
  <si>
    <t>Docket Number 25-IEPR-03</t>
  </si>
  <si>
    <r>
      <t xml:space="preserve">The following spreadsheets are the California Energy Commission (Energy Commission) forms for collecting data and analyses relating to natural gas demand and prices. The Energy Commission’s statues and regulations specify that a broad array of information can be collected and analyzed in accordance with the text of </t>
    </r>
    <r>
      <rPr>
        <sz val="12"/>
        <color rgb="FFFF0000"/>
        <rFont val="Arial"/>
        <family val="2"/>
      </rPr>
      <t>Title 20.</t>
    </r>
  </si>
  <si>
    <t>Forms And Who Must File Them</t>
  </si>
  <si>
    <t>Gas utilities with annual natural gas deliveries of 200 million therms or more in both of the two previous calendar years</t>
  </si>
  <si>
    <t>Interstate Pipeline Companies That Deliver Gas to Locations in California or to the California Border</t>
  </si>
  <si>
    <t>X</t>
  </si>
  <si>
    <t>How To File:</t>
  </si>
  <si>
    <r>
      <t xml:space="preserve">For all filings, parties are required to use the Energy Commission’s e-filing system. This
requires utilities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25-IEPR-03 Electricity and Gas Demand Forecast.</t>
    </r>
    <r>
      <rPr>
        <sz val="12"/>
        <rFont val="Arial"/>
        <family val="2"/>
      </rPr>
      <t xml:space="preserve">
When naming an attached file of 50 megabytes or less, please include the utility's name in
the filename. Attachments should be submitted as separate files and clearly identified.
Cover letters that only identify documents that are part of the filing are unnecessary.</t>
    </r>
  </si>
  <si>
    <t>Confidentiality:</t>
  </si>
  <si>
    <r>
      <t>If you are requesting confidentiality for any part of the submittal, please see the report,</t>
    </r>
    <r>
      <rPr>
        <i/>
        <sz val="12"/>
        <rFont val="Arial"/>
        <family val="2"/>
      </rPr>
      <t xml:space="preserve"> Forms and Instructions for 
Submitting Gas Demand and Rate Forecasting Information.</t>
    </r>
    <r>
      <rPr>
        <sz val="12"/>
        <rFont val="Arial"/>
        <family val="2"/>
      </rPr>
      <t xml:space="preserve">
More specific questions about confidentiality may be directed to ConfidentialityApplication@energy.ca.gov.</t>
    </r>
  </si>
  <si>
    <t>Due Dates:</t>
  </si>
  <si>
    <t>Forms 1, 2, and 3 are due Friday May 23, 2025</t>
  </si>
  <si>
    <t xml:space="preserve">Questions relating to the natural gas demand forecast forms should be directed to NGU@energy.ca.gov </t>
  </si>
  <si>
    <t>FORM 1.1</t>
  </si>
  <si>
    <t>AVERAGE YEAR NATURAL GAS DEMAND BY CUSTOMER CLASS AND MONTH (MMcfd)</t>
  </si>
  <si>
    <t>PLEASE DESCRIBE AVERAGE YEAR NATURAL GAS DEMAND SCENARIO USED BY UTILITY.</t>
  </si>
  <si>
    <t>Year</t>
  </si>
  <si>
    <t>Month</t>
  </si>
  <si>
    <t>Core Residential</t>
  </si>
  <si>
    <t>Core Commercial</t>
  </si>
  <si>
    <t>Core Industrial</t>
  </si>
  <si>
    <t>Core Natural Gas Vehicle</t>
  </si>
  <si>
    <t>Core Wholesale and International</t>
  </si>
  <si>
    <t>Noncore Commercial</t>
  </si>
  <si>
    <t>Noncore Industrial</t>
  </si>
  <si>
    <t>Noncore Electric Generation</t>
  </si>
  <si>
    <t>Noncore SMUD Electric Generation</t>
  </si>
  <si>
    <t xml:space="preserve">Noncore Enhanced Oil Recovery Steaming </t>
  </si>
  <si>
    <t>Noncore Natural Gas Vehicle</t>
  </si>
  <si>
    <t>Noncore Wholesale and International</t>
  </si>
  <si>
    <t>Shrinkage and Company Use</t>
  </si>
  <si>
    <t>Deliveries to SDG&amp;E System</t>
  </si>
  <si>
    <t>California Exchange Gas</t>
  </si>
  <si>
    <t>Off-System Deliveries</t>
  </si>
  <si>
    <t>Total</t>
  </si>
  <si>
    <t>FORM 1.2</t>
  </si>
  <si>
    <t>COLD YEAR AND DRY HYDRO DEMAND BY CUSTOMER CLASS AND MONTH (MMcfd)</t>
  </si>
  <si>
    <t>PLEASE IDENTIFY AND DESCRIBE SCENARIO USED BY UTILITY.</t>
  </si>
  <si>
    <t>FORM 1.3</t>
  </si>
  <si>
    <t>HOT YEAR NATURAL GAS DEMAND BY CUSTOMER CLASS AND MONTH (MMcfd)</t>
  </si>
  <si>
    <t>N/A. SoCalGas does not have hot year demand forecast in California Gas Report. These data are not available.</t>
  </si>
  <si>
    <t>FORM 1.4</t>
  </si>
  <si>
    <t>DAILY RECORDED AND WEATHER NORMALIZED NATURAL GAS DEMAND BY CUSTOMER CLASS AND DAY (MMcfd)</t>
  </si>
  <si>
    <t>RECORDED (FOR TWO MOST RECENT YEARS AVAILABLE. IDENTIFY YEARS IN COLUMN B.)</t>
  </si>
  <si>
    <t>Day</t>
  </si>
  <si>
    <t>WEATHER NORMALIZED (FOR TWO MOST RECENT YEARS AVAILABLE. IDENTIFY YEARS IN COLUMN B.)</t>
  </si>
  <si>
    <t>N/A. SoCalGas does not weather normalize daily demand. These data are not available.</t>
  </si>
  <si>
    <t>FORM 1.5</t>
  </si>
  <si>
    <t>PEAK DAY DEMANDS</t>
  </si>
  <si>
    <t>1-in-35 EXTREME PEAK DAY/ABNORMAL PEAK DAY DEMAND (MMcfd)</t>
  </si>
  <si>
    <t>1-in-10 WINTER PEAK DAY DEMAND (MMcfd)</t>
  </si>
  <si>
    <t>SUMMER PEAK DAY DEMAND (MMcfd)</t>
  </si>
  <si>
    <t>MONTHLY PEAK DAY DEMAND (MMcfd)</t>
  </si>
  <si>
    <t>N/A. SoCalGas does not have monthly peak day demand in California Gas Report. These data are not available.</t>
  </si>
  <si>
    <t>FORM 1.6</t>
  </si>
  <si>
    <t>NATURAL GAS COMMODITY PRICE, ELECTRICITY PRICE, AVERAGE NATURAL GAS TRANSPORTATION RATE BY CUSTOMER CLASS, AND PRICE OF RENEWABLE, SYNTHETIC, OR HYDROGEN</t>
  </si>
  <si>
    <t>FUEL PRICES</t>
  </si>
  <si>
    <t>AVERAGE NATURAL GAS TRANSPORTATION RATE ($/THERM)</t>
  </si>
  <si>
    <t>Natural Gas Commodity Price ($/Therm)</t>
  </si>
  <si>
    <t>Electricity Price ($/kWh)</t>
  </si>
  <si>
    <t>Renewable Gas ($/Therm)</t>
  </si>
  <si>
    <t>Synthetic Gas ($/Therm)</t>
  </si>
  <si>
    <t>Hydrogen Fuel ($/Therm)</t>
  </si>
  <si>
    <t>Residential Customers</t>
  </si>
  <si>
    <t>Core Commercial Customers</t>
  </si>
  <si>
    <t>Core Industrial Customers</t>
  </si>
  <si>
    <t>Noncore Commercial Customers</t>
  </si>
  <si>
    <t>Noncore non-EG Customers</t>
  </si>
  <si>
    <t>EG Customers</t>
  </si>
  <si>
    <t>Wholesale Customers</t>
  </si>
  <si>
    <t>EOR Customers</t>
  </si>
  <si>
    <t>Other</t>
  </si>
  <si>
    <t>Average</t>
  </si>
  <si>
    <t xml:space="preserve">Not available </t>
  </si>
  <si>
    <t>Not available</t>
  </si>
  <si>
    <t>PORTION OF OVERALL COMMODITY PRICE</t>
  </si>
  <si>
    <t>Natural Gas %</t>
  </si>
  <si>
    <t>Renewable Gas %</t>
  </si>
  <si>
    <t>Synthetic Gas %</t>
  </si>
  <si>
    <t>Hydrogen Fuel %</t>
  </si>
  <si>
    <t>FORM 1.7</t>
  </si>
  <si>
    <t>HEATING AND COOLING DEGREE DAYS BY MONTH AND YEAR AND TEMPERATURE ZONE IDENTIFICATION</t>
  </si>
  <si>
    <t>HISTORICAL HEATING DEGREE DAYS (HDD) AND COOLING DEGREE DAYS (CDD). IDENTIFY 2 MOST RECENT YEARS AVAILABLE IN COLUMN B.</t>
  </si>
  <si>
    <t>IDENTIFY TEMPERATURE ZONES BY NAME AND WEATHER STATIONS BY NAME</t>
  </si>
  <si>
    <t>HDD</t>
  </si>
  <si>
    <t>CDD</t>
  </si>
  <si>
    <t>Temperature Zones</t>
  </si>
  <si>
    <t>Not applicable</t>
  </si>
  <si>
    <t>Weather Stations</t>
  </si>
  <si>
    <t>1 High Mountain</t>
  </si>
  <si>
    <t>2 Low Desert</t>
  </si>
  <si>
    <t>3 Coastal</t>
  </si>
  <si>
    <t>4 High Desert</t>
  </si>
  <si>
    <t>5 Interior valleys</t>
  </si>
  <si>
    <t>6 Basin</t>
  </si>
  <si>
    <t>Station 1</t>
  </si>
  <si>
    <t>Big Bear Lake</t>
  </si>
  <si>
    <t>Station 2</t>
  </si>
  <si>
    <t>Palm Springs</t>
  </si>
  <si>
    <t>Station 3</t>
  </si>
  <si>
    <t>El Centro</t>
  </si>
  <si>
    <t>Station 4</t>
  </si>
  <si>
    <t>Los Angeles Airport</t>
  </si>
  <si>
    <t>Station 5</t>
  </si>
  <si>
    <t>Newport Beach</t>
  </si>
  <si>
    <t>Station 6</t>
  </si>
  <si>
    <t>Santa Barbara Airport</t>
  </si>
  <si>
    <t>Station 7</t>
  </si>
  <si>
    <t>Bakersfield</t>
  </si>
  <si>
    <t>Station 8</t>
  </si>
  <si>
    <t>Lancaster Airport</t>
  </si>
  <si>
    <t>Station 9</t>
  </si>
  <si>
    <t>Fresno</t>
  </si>
  <si>
    <t>Station 10</t>
  </si>
  <si>
    <t>Burbank</t>
  </si>
  <si>
    <t>Station 11</t>
  </si>
  <si>
    <t>Pasadena</t>
  </si>
  <si>
    <t>Station 12</t>
  </si>
  <si>
    <t>Ontario</t>
  </si>
  <si>
    <t>Station 13</t>
  </si>
  <si>
    <t>Rialto</t>
  </si>
  <si>
    <t>Station 14</t>
  </si>
  <si>
    <t>Los Angeles Civic Center</t>
  </si>
  <si>
    <t>Station 15</t>
  </si>
  <si>
    <t>Santa Ana</t>
  </si>
  <si>
    <t>IDENTIFY WEIGHT OF TEMPERATURE ZONES</t>
  </si>
  <si>
    <t>Zone 7 (Enter Name of Zone)</t>
  </si>
  <si>
    <t>Zone 8 (Enter Name of Zone)</t>
  </si>
  <si>
    <t>Zone 9 (Enter Name of Zone)</t>
  </si>
  <si>
    <t>Zone … (Enter Name of Zone)</t>
  </si>
  <si>
    <t>Weight</t>
  </si>
  <si>
    <t>FORECASTED HEATING DEGREE DAYS (HDD) AND COOLING DEGREE DAYS (CDD)</t>
  </si>
  <si>
    <t>FORECASTED HEATING DEGREE DAYS (HDD) AND COOLING DEGREE DAYS (CDD) ACCOUNTING FOR CLIMATE CHANGE</t>
  </si>
  <si>
    <t>Average Temperature HDD</t>
  </si>
  <si>
    <t>Average Temperature CDD</t>
  </si>
  <si>
    <t>Cold and Dry Hydro HDD</t>
  </si>
  <si>
    <t>Cold and Dry Hydro CDD</t>
  </si>
  <si>
    <t>Hot Temperature Year HDD</t>
  </si>
  <si>
    <t xml:space="preserve"> Hot Temperature Year CDD</t>
  </si>
  <si>
    <t>N/A. SCG Weather design accounts for climate change.</t>
  </si>
  <si>
    <t>FORM 1.8</t>
  </si>
  <si>
    <t>PLANNING AREA MACRO-LEVEL ECONOMIC AND DEMOGRAPHIC ASSUMPTIONS</t>
  </si>
  <si>
    <t>Projections for Service Area</t>
  </si>
  <si>
    <t xml:space="preserve"> ADD OR REMOVE CATEGORIES BELOW AS NEEDED TO REPORT ACTUAL DRIVERS USED FOR FORECAST</t>
  </si>
  <si>
    <t>Annual GSP                 (Millions 2022$) for California</t>
  </si>
  <si>
    <t>Annual GSP                 (Millions 2022$) for Utility Service Area</t>
  </si>
  <si>
    <t>GDP DEFLATOR SERIES USED (define if applicable)</t>
  </si>
  <si>
    <t>POPULATION (1,000s)</t>
  </si>
  <si>
    <t>NUMBER OF HOUSEHOLDS</t>
  </si>
  <si>
    <t>PERSONAL INCOME</t>
  </si>
  <si>
    <t>TAXABLE SALES</t>
  </si>
  <si>
    <t>FLOORSPACE (MM SQFT)</t>
  </si>
  <si>
    <t xml:space="preserve"> Employment by Economic Sector</t>
  </si>
  <si>
    <t>Agriculture</t>
  </si>
  <si>
    <t>Mining</t>
  </si>
  <si>
    <t>Construction</t>
  </si>
  <si>
    <t>Manufacturing</t>
  </si>
  <si>
    <t>Transportation, Information, Utilities</t>
  </si>
  <si>
    <t>Trade: Retail</t>
  </si>
  <si>
    <t>Trade: Wholesale (Warehousing incl.)</t>
  </si>
  <si>
    <t>Trade: Restaurants</t>
  </si>
  <si>
    <t>Trade: Finance, Insurance &amp; Real Estate Services</t>
  </si>
  <si>
    <t>Trade: Accommodation</t>
  </si>
  <si>
    <t>Trade: Personal &amp; Laundry Services</t>
  </si>
  <si>
    <t>Trade: Professional &amp; Business Services</t>
  </si>
  <si>
    <t>Health &amp; Social Services</t>
  </si>
  <si>
    <t>Miscellaneous Services</t>
  </si>
  <si>
    <t>Government &amp; Education</t>
  </si>
  <si>
    <t>FORM 1.9</t>
  </si>
  <si>
    <t>BASE YEAR AND FORECAST OF END-USE EQUIPMENT DATA AND SATURATION BY CUSTOMER CLASS</t>
  </si>
  <si>
    <t xml:space="preserve"> ADD CATEGORIES BELOW AS NEEDED TO REPORT ACTUAL DRIVERS USED FOR FORECAST</t>
  </si>
  <si>
    <t>Base Year</t>
  </si>
  <si>
    <t>Forecast Year 1</t>
  </si>
  <si>
    <t>Forecast Year …</t>
  </si>
  <si>
    <t>Forecast Year 2040</t>
  </si>
  <si>
    <t>Customer Class</t>
  </si>
  <si>
    <t>Business Code</t>
  </si>
  <si>
    <t>Equipment Name</t>
  </si>
  <si>
    <t>Saturation</t>
  </si>
  <si>
    <t>Source</t>
  </si>
  <si>
    <t>Residential</t>
  </si>
  <si>
    <t>Single_Family</t>
  </si>
  <si>
    <t>Barbecue</t>
  </si>
  <si>
    <t>End Use Model</t>
  </si>
  <si>
    <t>Same as the base year data.</t>
  </si>
  <si>
    <t>Cooking</t>
  </si>
  <si>
    <t>Drying</t>
  </si>
  <si>
    <t>Fireplace</t>
  </si>
  <si>
    <t>Pool</t>
  </si>
  <si>
    <t>Spa</t>
  </si>
  <si>
    <t>Space_Heat</t>
  </si>
  <si>
    <t>Water_Heat</t>
  </si>
  <si>
    <t>MF2_2_TO_4_Units</t>
  </si>
  <si>
    <t>MF3_GE_5_Units</t>
  </si>
  <si>
    <t>MM_Master_Meter</t>
  </si>
  <si>
    <t>SM_Sub_Meter</t>
  </si>
  <si>
    <t> </t>
  </si>
  <si>
    <t>Engine</t>
  </si>
  <si>
    <t>Education</t>
  </si>
  <si>
    <t>Other_Cooking</t>
  </si>
  <si>
    <t>Griddle</t>
  </si>
  <si>
    <t>Fryer</t>
  </si>
  <si>
    <t>Cook_top</t>
  </si>
  <si>
    <t>AC_Compressor</t>
  </si>
  <si>
    <t>Health</t>
  </si>
  <si>
    <t>Laundry</t>
  </si>
  <si>
    <t>Lodging</t>
  </si>
  <si>
    <t>Misc</t>
  </si>
  <si>
    <t>Office</t>
  </si>
  <si>
    <t>Restaurant</t>
  </si>
  <si>
    <t>Retail</t>
  </si>
  <si>
    <t>Food</t>
  </si>
  <si>
    <t>Fire_Tube_Boiler</t>
  </si>
  <si>
    <t>Water_Tube_Boiler</t>
  </si>
  <si>
    <t>Dryer</t>
  </si>
  <si>
    <t>Furnace_Oven_Kiln</t>
  </si>
  <si>
    <t>AC</t>
  </si>
  <si>
    <t>Textile</t>
  </si>
  <si>
    <t>Chemical</t>
  </si>
  <si>
    <t>Petroleum</t>
  </si>
  <si>
    <t>Prim_Metal</t>
  </si>
  <si>
    <t>Fab_Metal</t>
  </si>
  <si>
    <t>Transport</t>
  </si>
  <si>
    <t>FORM 1.10</t>
  </si>
  <si>
    <t>CUMULATIVE INCREMENTAL ENERGY EFFICIENCY AND DEMAND RESPONSE BY SECTOR</t>
  </si>
  <si>
    <t xml:space="preserve">ENERGY EFFICIENCY- CUMULATIVE INCREMENTAL IMPACTS </t>
  </si>
  <si>
    <t>Program</t>
  </si>
  <si>
    <t>MMcfd</t>
  </si>
  <si>
    <t>DEMAND RESPONSE- CUMULATIVE INCREMENTAL IMPACTS</t>
  </si>
  <si>
    <t>Dispatchable/ Nondispatchable</t>
  </si>
  <si>
    <t>Demand Response/ Interruptible</t>
  </si>
  <si>
    <t>FORM 1.11</t>
  </si>
  <si>
    <t>CLIMATE CHANGE, ELECTRIFICATION, RNG, HYDROGEN, SYNTHETIC GAS, AND CERTIFIED LOW CARBON GAS</t>
  </si>
  <si>
    <t>CLIMATE CHANGE DEMAND REDUCTION OR INCREASE</t>
  </si>
  <si>
    <t>ELECTRIFICATION DEMAND REDUCTION OR INCREASE BY LOCAL JURISDICTION ORDINANCE OR BUILDING CODES</t>
  </si>
  <si>
    <t>Local Ordinance or Code</t>
  </si>
  <si>
    <t>Included in Forecast?</t>
  </si>
  <si>
    <t>N/A. SoCalGas does not have these data.</t>
  </si>
  <si>
    <t>…</t>
  </si>
  <si>
    <t>Total Included in Forecast</t>
  </si>
  <si>
    <t xml:space="preserve">INTRODUCTION OF RNG AND HYDROGEN </t>
  </si>
  <si>
    <t>NG Demand Reduction/Increase Due to RNG</t>
  </si>
  <si>
    <t>N/A. SoCalGas does not have these data. Please see Note 1 and 2 below for additional information on RNG and Hydrogen</t>
  </si>
  <si>
    <t>NG Demand Reduction/Increase Due to Hydrogen</t>
  </si>
  <si>
    <t>NG Demand Reduction/Increase Due to Other/Synthetic Gas</t>
  </si>
  <si>
    <t>Quanity of RNG Sendout- Transportation Fuel</t>
  </si>
  <si>
    <t>Quantity of RNG Sendout- Pipeline Gas</t>
  </si>
  <si>
    <t>Quantity of Hydrogen Sendout- Transportation Fuel</t>
  </si>
  <si>
    <t>Quantity of Hydrogen Sendout- Pipeline Gas</t>
  </si>
  <si>
    <t>Quantity of Synthetic Gas Sendout</t>
  </si>
  <si>
    <t>Quanity of RNG Procured By Facilities In California Interconnected to the Gas Utility System</t>
  </si>
  <si>
    <t>Quanity of Hydrogen Procured By Facilities In California Interconnected to the Gas Utility System</t>
  </si>
  <si>
    <t>PROCUREMENT OF CERTIFIED LOW CARBON GAS</t>
  </si>
  <si>
    <t>Sources</t>
  </si>
  <si>
    <t>Joint utility target</t>
  </si>
  <si>
    <t>CPUC Decision 22-02-025</t>
  </si>
  <si>
    <t>https://docs.cpuc.ca.gov/PublishedDocs/Published/G000/M454/K335/454335009.PDF</t>
  </si>
  <si>
    <t>SoCalGas %</t>
  </si>
  <si>
    <t>SoCalGas 2025 RNG target</t>
  </si>
  <si>
    <t>BCF/year</t>
  </si>
  <si>
    <t>SoCalGas Demand</t>
  </si>
  <si>
    <t>2020 CGR Forecast</t>
  </si>
  <si>
    <t>Units</t>
  </si>
  <si>
    <t>Year:</t>
  </si>
  <si>
    <t>BCF</t>
  </si>
  <si>
    <t>CAT</t>
  </si>
  <si>
    <t>Calculation based on below</t>
  </si>
  <si>
    <t>non-NGV CAT</t>
  </si>
  <si>
    <t>Total Core</t>
  </si>
  <si>
    <t>Total NGV</t>
  </si>
  <si>
    <t xml:space="preserve">BCF </t>
  </si>
  <si>
    <t>Core less NGV</t>
  </si>
  <si>
    <t>Core less  (NVG &amp; non-NGV CAT)</t>
  </si>
  <si>
    <t>CAT % of total Core</t>
  </si>
  <si>
    <t>non-NGV CAT % of non-NGV Core</t>
  </si>
  <si>
    <t>days in year</t>
  </si>
  <si>
    <t>MMcf/d</t>
  </si>
  <si>
    <t>total Core</t>
  </si>
  <si>
    <t>p.144 of 2020 California Gas Report</t>
  </si>
  <si>
    <t>https://www.socalgas.com/sites/default/files/2020-10/2020_California_Gas_Report_Joint_Utility_Biennial_Comprehensive_Filing.pdf</t>
  </si>
  <si>
    <t>NVG</t>
  </si>
  <si>
    <t>MDth/d</t>
  </si>
  <si>
    <t>Core - CAT</t>
  </si>
  <si>
    <t xml:space="preserve">VJ Comments (5/12/25): I'm fine with FN #2 below (just referencing the AL Demand Study). Good with not adding additional details above since it is asking for gas demand offsets. </t>
  </si>
  <si>
    <t>NGV - CAT</t>
  </si>
  <si>
    <t>btu</t>
  </si>
  <si>
    <t>SoCalGas 2030 RNG target</t>
  </si>
  <si>
    <t>Figure 2 from p.8 of Angeles Link Phase 1 Demand Study</t>
  </si>
  <si>
    <t>Figure 22 from p.90 of Angeles Link Phase 1 Demand Study</t>
  </si>
  <si>
    <t>FORM 1.12</t>
  </si>
  <si>
    <t xml:space="preserve">NEW BUSINESS </t>
  </si>
  <si>
    <t xml:space="preserve"> INCLUDE NET NEW BUSINESS DEMAND FORECAST BY CUSTOMER CLASS (MMcfd)</t>
  </si>
  <si>
    <t>MILES OF PIPE NEEDED TO SERVE NEW BUSINESS</t>
  </si>
  <si>
    <t>Backbone Transmission</t>
  </si>
  <si>
    <t>Local Transmission</t>
  </si>
  <si>
    <t>Storage</t>
  </si>
  <si>
    <t>Distribution</t>
  </si>
  <si>
    <t>Customer</t>
  </si>
  <si>
    <t>Number of Miles of Pipe</t>
  </si>
  <si>
    <t>N/A. SoCalGas Does not have these data.</t>
  </si>
  <si>
    <t>Expected Number of Miles of Pipe</t>
  </si>
  <si>
    <t>FORM 2.1</t>
  </si>
  <si>
    <t>NATURAL GAS REVENUE REQUIREMENT BY FUNCTIONAL ASSET CATEGORY AND CUSTOMER CLASS</t>
  </si>
  <si>
    <t>(ADD CATEGORIES BELOW AS NEEDED TO REPORT ACTUAL PROGRAMS INCLUDED IN REVENUE REQUIREMENT)</t>
  </si>
  <si>
    <t xml:space="preserve"> REVENUE REQUIREMENT OF CUSTOMER CLASS BY ASSET CATEGORY</t>
  </si>
  <si>
    <t>REVENUE REQUIREMENT OF PROGRAMS AND OTHER EXPENSES BY ASSET CATEGORY</t>
  </si>
  <si>
    <t>GRC Authorized</t>
  </si>
  <si>
    <t>Pipeline Safety Enhancement</t>
  </si>
  <si>
    <t>Capital-Related Rev Req</t>
  </si>
  <si>
    <t>O&amp;M</t>
  </si>
  <si>
    <t>Storage integrity Management</t>
  </si>
  <si>
    <t>Noncore Non-EG</t>
  </si>
  <si>
    <t>Transmission Integrity Management</t>
  </si>
  <si>
    <t>EG</t>
  </si>
  <si>
    <t>Wholesale</t>
  </si>
  <si>
    <t>Distribution integrity Management</t>
  </si>
  <si>
    <t>EOR</t>
  </si>
  <si>
    <t>Work for Others</t>
  </si>
  <si>
    <t>New Business</t>
  </si>
  <si>
    <t>Capital Expenditure</t>
  </si>
  <si>
    <t>ALLOCATION FACTOR OF ASSET CATEGORY BY CUSTOMER CLASS</t>
  </si>
  <si>
    <t>Total O&amp;M</t>
  </si>
  <si>
    <t>O&amp;M:</t>
  </si>
  <si>
    <t>Administrative &amp; General Costs</t>
  </si>
  <si>
    <t>Uncollectibles</t>
  </si>
  <si>
    <t>Franchise Fees</t>
  </si>
  <si>
    <t>Deprecaiation</t>
  </si>
  <si>
    <t>Income Taxes</t>
  </si>
  <si>
    <t>Net to Gross Multiplier</t>
  </si>
  <si>
    <t>Overall Rate of Return</t>
  </si>
  <si>
    <t>Procurement</t>
  </si>
  <si>
    <t>Customer Service</t>
  </si>
  <si>
    <t>Information Technology</t>
  </si>
  <si>
    <t>Engineering</t>
  </si>
  <si>
    <t>Support Services</t>
  </si>
  <si>
    <t>FORM 2.2</t>
  </si>
  <si>
    <t>CUSTOMER COUNT INFORMATION</t>
  </si>
  <si>
    <t xml:space="preserve">CUSTOMER COUNT BY CUSTOMER CLASS </t>
  </si>
  <si>
    <t>Core Residential Customer Count</t>
  </si>
  <si>
    <t>Core Commercial Customer Count</t>
  </si>
  <si>
    <t>Core Industrial Customer Count</t>
  </si>
  <si>
    <t>Core Natural Gas Vehicle Customer Count</t>
  </si>
  <si>
    <t>Noncore Commercial Customer Count</t>
  </si>
  <si>
    <t>Noncore Industrial Customer Count</t>
  </si>
  <si>
    <t>Noncore Electric Generation Customer Count</t>
  </si>
  <si>
    <t>Noncore SMUD Electric Generation Customer Count</t>
  </si>
  <si>
    <t>Noncore Enhanced Oil Recovery Steaming Customer Count</t>
  </si>
  <si>
    <t>Noncore Natural Gas Vehicle Customer Count</t>
  </si>
  <si>
    <t>Wholesale and International Customer Count</t>
  </si>
  <si>
    <t>California Exchange Gas Customer Count</t>
  </si>
  <si>
    <t>Off-System Deliveries Customer Count</t>
  </si>
  <si>
    <t>Total Customer Count</t>
  </si>
  <si>
    <t>Number of Customers on CARE Rates</t>
  </si>
  <si>
    <t>FORM 2.3</t>
  </si>
  <si>
    <t>TOTAL DOLLARS OF RATEBASE BY FUNCTIONAL CATEGORY SPLIT INTO DEPRECIATED AND UNDEPRECIATED ASSET VALUE</t>
  </si>
  <si>
    <t>TOTAL DOLLARS OF RATEBASE BY FUNCTIONAL CATEGORY ASSET VALUE</t>
  </si>
  <si>
    <t>2019 GRC</t>
  </si>
  <si>
    <t>2024 GRC</t>
  </si>
  <si>
    <t>2022 
(Thousands of $)</t>
  </si>
  <si>
    <t>2023 
(Thousands of $)</t>
  </si>
  <si>
    <t>2024 
(Thousands of $)</t>
  </si>
  <si>
    <t>2025* 
(Thousands of $)</t>
  </si>
  <si>
    <t>2026* 
(Thousands of $)</t>
  </si>
  <si>
    <t>2027* 
(Thousands of $)</t>
  </si>
  <si>
    <t>GRC Authorized Ratebase</t>
  </si>
  <si>
    <t>*The 2024 GRC decision (D.24-12-074) did not authorize a specific post-test year ratebase for 2025, 2026, or 2027.</t>
  </si>
  <si>
    <t>FORM 2.4</t>
  </si>
  <si>
    <t>EXPECTED REPLACEMENT AND RETIREMENT OF GAS INFRASTRUCTURE</t>
  </si>
  <si>
    <t>Number of Regulators</t>
  </si>
  <si>
    <t>Expected Number of Retired Regulators</t>
  </si>
  <si>
    <t>Expected Replacement Miles</t>
  </si>
  <si>
    <t>Expected Pipe Retirement Miles</t>
  </si>
  <si>
    <t>Number of Miles at High Risk of Failure or Incident</t>
  </si>
  <si>
    <t>FOOTNOTES</t>
  </si>
  <si>
    <t>With regards to the data requested by the CEC in this form (Form 2.4), SoCalGas's data is not managed by backbone vs. local transmission; as such, transmission data is presented under one category of "Transmission."</t>
  </si>
  <si>
    <t xml:space="preserve">The request for the "number of regulators" is interpreted as the number of M&amp;R stations and MSAs reported in the 2024 Natural Gas Leakage Abatement annual report, which captures the EOY 2023 total. There is no equivalent regulator station associated with Storage. </t>
  </si>
  <si>
    <t>Expected pipeline replacement and retirement miles are based on the SDG&amp;E 2025 RAMP report. The expected mileage reflects projects forecasted in the 2025 RAMP, which are subject to change.</t>
  </si>
  <si>
    <t>SoCalGas proposes using "Number of miles in High Consequence Areas (HCAs)" instead of "Number of miles at High Risk if Failure or Incident." This data represents miles of high-pressure pipelines where a risk event would have high consequences, and has been gathered in accordance with PHMSA's definition, aligns with federal and state reporting, and is used for the 2025 RAMP.</t>
  </si>
  <si>
    <t>FORM 3.1</t>
  </si>
  <si>
    <t>PRICE FORECASTS</t>
  </si>
  <si>
    <t>GAS PRICES</t>
  </si>
  <si>
    <t>Henry Hub Price ($/Therm)</t>
  </si>
  <si>
    <t>Southern California Border Average ($/Therm)</t>
  </si>
  <si>
    <t>Malin Average ($/Therm)</t>
  </si>
  <si>
    <t>PG&amp;E Citygate Average ($/Therm)</t>
  </si>
  <si>
    <t>SoCal Citygate Average ($/Therm)</t>
  </si>
  <si>
    <t>Other Hub Price- Please Identify Hub ($/Therm)</t>
  </si>
  <si>
    <t>By sector, these are total net annual changes due to all factors (not only new business): new business, disconnections, economic, energy efficiency, etc. Demand changes due to new-business-only are not available.</t>
  </si>
  <si>
    <t>Same as Core Commerical</t>
  </si>
  <si>
    <t>NA</t>
  </si>
  <si>
    <t>Note: SoCalGas used S&amp;P Global's December 2023 economic forecast</t>
  </si>
  <si>
    <t>Note: SoCalGas used S&amp;P Global Commodity Insights' February 2024 forecast</t>
  </si>
  <si>
    <t>SCG EE</t>
  </si>
  <si>
    <t>NonCore Commercial</t>
  </si>
  <si>
    <t>NonCore Industrial retail</t>
  </si>
  <si>
    <t>NonCore Industrial refinery</t>
  </si>
  <si>
    <t>SCG C&amp;S</t>
  </si>
  <si>
    <t>Additional Information</t>
  </si>
  <si>
    <t>Confidential third party vendor data. Unable to provide requested economic data, requested presentation, or scenario analysis.</t>
  </si>
  <si>
    <t>Confidential third party vendor data. Unable to provide requested financial variables and assumptions for natural gas price forecasts.</t>
  </si>
  <si>
    <t>Revenue Requirement Section Notes:</t>
  </si>
  <si>
    <t>1. "Other" is the total authorized total revenue requirement excluding TIMP, DIMP, SIMP, and PSEP</t>
  </si>
  <si>
    <t>2. Data for 2028 and beyond is not available</t>
  </si>
  <si>
    <t>3. 2025-2027 data is still draft. Awaiting CPUC direction on the yearly uncollectible rate update.</t>
  </si>
  <si>
    <t>Direct Cost Section Notes:</t>
  </si>
  <si>
    <t>2. 2025-2027 O&amp;M capital expenditures are imputed for the RSAR, but were not specifically forecasted and authorized in the 2024 GRC</t>
  </si>
  <si>
    <t>3. Data for 2028 and beyond is not available</t>
  </si>
  <si>
    <t>1. 2024-2027 O&amp;M and capital direct dollars include escalation and reflective of the RSAR format.</t>
  </si>
  <si>
    <t>4. 2025-2027 data is still draft. Awaiting CPUC direction on the yearly uncollectible rate update and finalization of each yearly RSAR.</t>
  </si>
  <si>
    <t>4. 2025-2027 data is imputed based on the 2024 GRC authorized post-test year mechanism of 3% for 2025-2027.</t>
  </si>
  <si>
    <t>5. 2025-2027 data is imputed based on the 2024 GRC authorized post-test year mechanism of 3% for 2025-2027.</t>
  </si>
  <si>
    <t>Information unavailable</t>
  </si>
  <si>
    <t>DIRECT COST OF CAPITAL EXPENDITURE AND O&amp;M BY ASSET CATEGORY</t>
  </si>
  <si>
    <t>See Southern California Gas Company Energy Efficiency Programs 2023 Amended Annual Report: https://www.socalgas.com/sites/default/files/2024-04/SCG_2023_Energy_Efficiency_Annual_Report.pdf</t>
  </si>
  <si>
    <t>See SoCalGas Appendix 3 &amp; 4 - Weather Data</t>
  </si>
  <si>
    <t>See 2025 SoCalGas Gas Safety Plan</t>
  </si>
  <si>
    <t>See SoCalGas Appendix 1 - CGR workpapers</t>
  </si>
  <si>
    <t>See Form 1.1 and 1.2</t>
  </si>
  <si>
    <t>Senior Energy Policy Manager</t>
  </si>
  <si>
    <t>kbarker@socalgas.com</t>
  </si>
  <si>
    <t>916-628-4921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</si>
</sst>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5" formatCode="&quot;$&quot;#,##0_);\(&quot;$&quot;#,##0\)"/>
    <numFmt numFmtId="6" formatCode="&quot;$&quot;#,##0_);[Red]\(&quot;$&quot;#,##0\)"/>
    <numFmt numFmtId="8" formatCode="&quot;$&quot;#,##0.00_);[Red]\(&quot;$&quot;#,##0.00\)"/>
    <numFmt numFmtId="43" formatCode="_(* #,##0.00_);_(* \(#,##0.00\);_(* &quot;-&quot;??_);_(@_)"/>
    <numFmt numFmtId="164" formatCode="0.0"/>
    <numFmt numFmtId="165" formatCode="0.0%"/>
    <numFmt numFmtId="166" formatCode="0.0000"/>
    <numFmt numFmtId="167" formatCode="0.00000"/>
    <numFmt numFmtId="168" formatCode="#,##0.0"/>
    <numFmt numFmtId="169" formatCode="_(* #,##0_);_(* \(#,##0\);_(* &quot;-&quot;??_);_(@_)"/>
    <numFmt numFmtId="170" formatCode="&quot;$&quot;#,##0"/>
    <numFmt numFmtId="171" formatCode="&quot;$&quot;#,##0.00"/>
    <numFmt numFmtId="172" formatCode="_(* #,##0.000_);_(* \(#,##0.000\);_(* &quot;-&quot;??_);_(@_)"/>
    <numFmt numFmtId="173" formatCode="_(* #,##0.0000_);_(* \(#,##0.0000\);_(* &quot;-&quot;??_);_(@_)"/>
  </numFmts>
  <fonts count="49" x14ac:knownFonts="1">
    <font>
      <sz val="12"/>
      <name val="Times New Roman"/>
    </font>
    <font>
      <sz val="12"/>
      <name val="Times New Roman"/>
      <family val="1"/>
    </font>
    <font>
      <sz val="10"/>
      <name val="Arial"/>
      <family val="2"/>
    </font>
    <font>
      <u/>
      <sz val="10"/>
      <color indexed="12"/>
      <name val="Arial"/>
      <family val="2"/>
    </font>
    <font>
      <sz val="10"/>
      <name val="Times New Roman"/>
      <family val="1"/>
    </font>
    <font>
      <b/>
      <sz val="10"/>
      <name val="Times New Roman"/>
      <family val="1"/>
    </font>
    <font>
      <u/>
      <sz val="10"/>
      <color indexed="12"/>
      <name val="Times New Roman"/>
      <family val="1"/>
    </font>
    <font>
      <sz val="11"/>
      <color rgb="FF000000"/>
      <name val="Calibri"/>
      <family val="2"/>
    </font>
    <font>
      <sz val="8"/>
      <name val="Arial"/>
      <family val="2"/>
    </font>
    <font>
      <sz val="12"/>
      <name val="Arial"/>
      <family val="2"/>
    </font>
    <font>
      <b/>
      <sz val="12"/>
      <color indexed="9"/>
      <name val="Arial"/>
      <family val="2"/>
    </font>
    <font>
      <b/>
      <sz val="10"/>
      <name val="Arial"/>
      <family val="2"/>
    </font>
    <font>
      <b/>
      <sz val="12"/>
      <name val="Arial"/>
      <family val="2"/>
    </font>
    <font>
      <sz val="8"/>
      <color rgb="FF000000"/>
      <name val="Arial"/>
      <family val="2"/>
    </font>
    <font>
      <sz val="11"/>
      <color rgb="FF000000"/>
      <name val="Arial"/>
      <family val="2"/>
    </font>
    <font>
      <b/>
      <sz val="8"/>
      <name val="Arial"/>
      <family val="2"/>
    </font>
    <font>
      <sz val="8"/>
      <name val="Times New Roman"/>
      <family val="1"/>
    </font>
    <font>
      <sz val="11"/>
      <name val="Calibri"/>
      <family val="2"/>
    </font>
    <font>
      <sz val="9"/>
      <name val="Arial"/>
      <family val="2"/>
    </font>
    <font>
      <b/>
      <sz val="14"/>
      <name val="Arial"/>
      <family val="2"/>
    </font>
    <font>
      <b/>
      <i/>
      <sz val="12"/>
      <name val="Arial"/>
      <family val="2"/>
    </font>
    <font>
      <sz val="16"/>
      <name val="Arial"/>
      <family val="2"/>
    </font>
    <font>
      <b/>
      <sz val="8"/>
      <color rgb="FFFF0000"/>
      <name val="Arial"/>
      <family val="2"/>
    </font>
    <font>
      <sz val="12"/>
      <color rgb="FFFF0000"/>
      <name val="Arial"/>
      <family val="2"/>
    </font>
    <font>
      <sz val="9"/>
      <color rgb="FF000000"/>
      <name val="Arial"/>
      <family val="2"/>
    </font>
    <font>
      <i/>
      <sz val="12"/>
      <name val="Arial"/>
      <family val="2"/>
    </font>
    <font>
      <sz val="8"/>
      <name val="Times New Roman"/>
      <family val="1"/>
    </font>
    <font>
      <sz val="12"/>
      <name val="Times New Roman"/>
      <family val="1"/>
    </font>
    <font>
      <u/>
      <sz val="12"/>
      <color indexed="12"/>
      <name val="Arial"/>
      <family val="2"/>
    </font>
    <font>
      <b/>
      <u/>
      <sz val="12"/>
      <name val="Times New Roman"/>
      <family val="1"/>
    </font>
    <font>
      <b/>
      <sz val="11"/>
      <name val="Arial"/>
      <family val="2"/>
    </font>
    <font>
      <sz val="11"/>
      <color rgb="FFFF0000"/>
      <name val="Calibri"/>
      <family val="2"/>
      <scheme val="minor"/>
    </font>
    <font>
      <b/>
      <sz val="11"/>
      <color theme="1"/>
      <name val="Calibri"/>
      <family val="2"/>
      <scheme val="minor"/>
    </font>
    <font>
      <sz val="11"/>
      <color theme="0"/>
      <name val="Calibri"/>
      <family val="2"/>
      <scheme val="minor"/>
    </font>
    <font>
      <sz val="8"/>
      <color rgb="FFFF0000"/>
      <name val="Arial"/>
      <family val="2"/>
    </font>
    <font>
      <sz val="11"/>
      <color rgb="FF000000"/>
      <name val="Aptos Narrow"/>
      <family val="2"/>
    </font>
    <font>
      <b/>
      <sz val="11"/>
      <color rgb="FF000000"/>
      <name val="Arial"/>
      <family val="2"/>
    </font>
    <font>
      <sz val="11"/>
      <color rgb="FF000000"/>
      <name val="Arial"/>
      <family val="2"/>
    </font>
    <font>
      <sz val="9"/>
      <name val="Segoe UI"/>
      <family val="2"/>
    </font>
    <font>
      <sz val="9"/>
      <name val="Segoe UI"/>
      <family val="2"/>
    </font>
    <font>
      <sz val="9"/>
      <color rgb="FF000000"/>
      <name val="Segoe UI"/>
      <family val="2"/>
    </font>
    <font>
      <sz val="9"/>
      <color rgb="FF000000"/>
      <name val="Segoe UI"/>
      <family val="2"/>
    </font>
    <font>
      <sz val="9"/>
      <name val="Calibri"/>
      <family val="2"/>
      <scheme val="minor"/>
    </font>
    <font>
      <sz val="8"/>
      <name val="Times New Roman"/>
      <family val="1"/>
    </font>
    <font>
      <sz val="10"/>
      <color rgb="FF000000"/>
      <name val="Arial"/>
      <family val="2"/>
    </font>
    <font>
      <strike/>
      <sz val="8"/>
      <color rgb="FF000000"/>
      <name val="Arial"/>
      <family val="2"/>
    </font>
    <font>
      <sz val="12"/>
      <color rgb="FFFF0000"/>
      <name val="Times New Roman"/>
      <family val="1"/>
    </font>
    <font>
      <sz val="11"/>
      <name val="Arial"/>
      <family val="2"/>
    </font>
    <font>
      <sz val="12"/>
      <name val="Arial"/>
      <family val="2"/>
    </font>
  </fonts>
  <fills count="16">
    <fill>
      <patternFill patternType="none"/>
    </fill>
    <fill>
      <patternFill patternType="gray125"/>
    </fill>
    <fill>
      <patternFill patternType="solid">
        <fgColor rgb="FFFFFF00"/>
        <bgColor indexed="64"/>
      </patternFill>
    </fill>
    <fill>
      <patternFill patternType="solid">
        <fgColor indexed="8"/>
        <bgColor indexed="64"/>
      </patternFill>
    </fill>
    <fill>
      <patternFill patternType="solid">
        <fgColor theme="0" tint="-0.14999847407452621"/>
        <bgColor indexed="64"/>
      </patternFill>
    </fill>
    <fill>
      <patternFill patternType="solid">
        <fgColor rgb="FF002060"/>
        <bgColor indexed="64"/>
      </patternFill>
    </fill>
    <fill>
      <patternFill patternType="solid">
        <fgColor theme="4" tint="-0.499984740745262"/>
        <bgColor indexed="64"/>
      </patternFill>
    </fill>
    <fill>
      <patternFill patternType="solid">
        <fgColor theme="4"/>
        <bgColor indexed="64"/>
      </patternFill>
    </fill>
    <fill>
      <patternFill patternType="solid">
        <fgColor rgb="FF0070C0"/>
        <bgColor indexed="64"/>
      </patternFill>
    </fill>
    <fill>
      <patternFill patternType="solid">
        <fgColor theme="0"/>
        <bgColor indexed="64"/>
      </patternFill>
    </fill>
    <fill>
      <patternFill patternType="solid">
        <fgColor theme="0" tint="-4.9989318521683403E-2"/>
        <bgColor indexed="64"/>
      </patternFill>
    </fill>
    <fill>
      <patternFill patternType="solid">
        <fgColor theme="3"/>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DDDDDD"/>
        <bgColor indexed="64"/>
      </patternFill>
    </fill>
    <fill>
      <patternFill patternType="solid">
        <fgColor theme="1"/>
        <bgColor rgb="FF000000"/>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ck">
        <color rgb="FFFF0000"/>
      </left>
      <right style="thick">
        <color rgb="FFFF0000"/>
      </right>
      <top style="thick">
        <color rgb="FFFF0000"/>
      </top>
      <bottom style="thick">
        <color rgb="FFFF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0">
    <xf numFmtId="0" fontId="0" fillId="0" borderId="0"/>
    <xf numFmtId="0" fontId="2" fillId="0" borderId="0"/>
    <xf numFmtId="0" fontId="3" fillId="0" borderId="0" applyNumberFormat="0" applyFill="0" applyBorder="0" applyAlignment="0" applyProtection="0">
      <alignment vertical="top"/>
      <protection locked="0"/>
    </xf>
    <xf numFmtId="0" fontId="8" fillId="0" borderId="0"/>
    <xf numFmtId="0" fontId="2" fillId="0" borderId="0"/>
    <xf numFmtId="0" fontId="9" fillId="0" borderId="0"/>
    <xf numFmtId="0" fontId="1" fillId="0" borderId="0"/>
    <xf numFmtId="43" fontId="27" fillId="0" borderId="0" applyFont="0" applyFill="0" applyBorder="0" applyAlignment="0" applyProtection="0"/>
    <xf numFmtId="9" fontId="27" fillId="0" borderId="0" applyFont="0" applyFill="0" applyBorder="0" applyAlignment="0" applyProtection="0"/>
    <xf numFmtId="43" fontId="1" fillId="0" borderId="0" applyFont="0" applyFill="0" applyBorder="0" applyAlignment="0" applyProtection="0"/>
  </cellStyleXfs>
  <cellXfs count="377">
    <xf numFmtId="0" fontId="0" fillId="0" borderId="0" xfId="0"/>
    <xf numFmtId="0" fontId="4" fillId="0" borderId="0" xfId="0" applyFont="1" applyAlignment="1">
      <alignment horizontal="left" vertical="center" wrapText="1" indent="1"/>
    </xf>
    <xf numFmtId="0" fontId="4" fillId="0" borderId="0" xfId="1" applyFont="1" applyAlignment="1">
      <alignment horizontal="left" vertical="center" wrapText="1" indent="1"/>
    </xf>
    <xf numFmtId="0" fontId="5" fillId="0" borderId="0" xfId="0" applyFont="1" applyAlignment="1">
      <alignment horizontal="left" vertical="center" wrapText="1" indent="1"/>
    </xf>
    <xf numFmtId="14" fontId="4" fillId="0" borderId="0" xfId="1" applyNumberFormat="1" applyFont="1" applyAlignment="1">
      <alignment horizontal="left" vertical="center" wrapText="1" indent="1"/>
    </xf>
    <xf numFmtId="0" fontId="7" fillId="0" borderId="0" xfId="0" applyFont="1"/>
    <xf numFmtId="0" fontId="9" fillId="0" borderId="0" xfId="3" applyFont="1"/>
    <xf numFmtId="0" fontId="2" fillId="0" borderId="0" xfId="3" applyFont="1"/>
    <xf numFmtId="0" fontId="8" fillId="0" borderId="0" xfId="3"/>
    <xf numFmtId="0" fontId="11" fillId="0" borderId="0" xfId="3" applyFont="1" applyAlignment="1">
      <alignment horizontal="centerContinuous"/>
    </xf>
    <xf numFmtId="0" fontId="13" fillId="0" borderId="1" xfId="0" applyFont="1" applyBorder="1" applyAlignment="1">
      <alignment horizontal="center" wrapText="1"/>
    </xf>
    <xf numFmtId="0" fontId="9" fillId="0" borderId="5" xfId="0" applyFont="1" applyBorder="1"/>
    <xf numFmtId="0" fontId="13" fillId="4" borderId="1" xfId="0" applyFont="1" applyFill="1" applyBorder="1"/>
    <xf numFmtId="0" fontId="14" fillId="4" borderId="1" xfId="0" applyFont="1" applyFill="1" applyBorder="1"/>
    <xf numFmtId="0" fontId="13" fillId="0" borderId="2" xfId="0" applyFont="1" applyBorder="1" applyAlignment="1">
      <alignment horizontal="center" wrapText="1"/>
    </xf>
    <xf numFmtId="0" fontId="2" fillId="0" borderId="0" xfId="0" applyFont="1"/>
    <xf numFmtId="0" fontId="8" fillId="0" borderId="0" xfId="0" applyFont="1"/>
    <xf numFmtId="0" fontId="14" fillId="0" borderId="1" xfId="0" applyFont="1" applyBorder="1"/>
    <xf numFmtId="0" fontId="12" fillId="0" borderId="0" xfId="3" applyFont="1" applyAlignment="1">
      <alignment vertical="top" wrapText="1"/>
    </xf>
    <xf numFmtId="0" fontId="13" fillId="0" borderId="1" xfId="0" applyFont="1" applyBorder="1"/>
    <xf numFmtId="0" fontId="14" fillId="0" borderId="0" xfId="0" applyFont="1"/>
    <xf numFmtId="0" fontId="13" fillId="0" borderId="0" xfId="0" applyFont="1" applyAlignment="1">
      <alignment horizontal="center" wrapText="1"/>
    </xf>
    <xf numFmtId="0" fontId="8" fillId="0" borderId="1" xfId="0" applyFont="1" applyBorder="1" applyAlignment="1">
      <alignment horizontal="center" wrapText="1"/>
    </xf>
    <xf numFmtId="0" fontId="9" fillId="0" borderId="0" xfId="0" applyFont="1"/>
    <xf numFmtId="0" fontId="11" fillId="0" borderId="0" xfId="3" applyFont="1"/>
    <xf numFmtId="0" fontId="13" fillId="0" borderId="0" xfId="0" applyFont="1"/>
    <xf numFmtId="0" fontId="8" fillId="0" borderId="0" xfId="4" applyFont="1"/>
    <xf numFmtId="0" fontId="11" fillId="0" borderId="0" xfId="5" applyFont="1"/>
    <xf numFmtId="0" fontId="8" fillId="0" borderId="1" xfId="0" applyFont="1" applyBorder="1" applyAlignment="1" applyProtection="1">
      <alignment horizontal="center" wrapText="1"/>
      <protection locked="0"/>
    </xf>
    <xf numFmtId="3" fontId="0" fillId="4" borderId="1" xfId="0" applyNumberFormat="1" applyFill="1" applyBorder="1"/>
    <xf numFmtId="3" fontId="0" fillId="0" borderId="1" xfId="0" applyNumberFormat="1" applyBorder="1"/>
    <xf numFmtId="3" fontId="8" fillId="0" borderId="1" xfId="0" applyNumberFormat="1" applyFont="1" applyBorder="1" applyAlignment="1" applyProtection="1">
      <alignment horizontal="center" wrapText="1"/>
      <protection locked="0"/>
    </xf>
    <xf numFmtId="0" fontId="8" fillId="0" borderId="1" xfId="0" applyFont="1" applyBorder="1"/>
    <xf numFmtId="3" fontId="8" fillId="0" borderId="0" xfId="0" applyNumberFormat="1" applyFont="1"/>
    <xf numFmtId="3" fontId="8" fillId="0" borderId="1" xfId="0" applyNumberFormat="1" applyFont="1" applyBorder="1"/>
    <xf numFmtId="0" fontId="8" fillId="0" borderId="0" xfId="0" applyFont="1" applyAlignment="1" applyProtection="1">
      <alignment horizontal="center" wrapText="1"/>
      <protection locked="0"/>
    </xf>
    <xf numFmtId="0" fontId="10" fillId="0" borderId="0" xfId="3" applyFont="1"/>
    <xf numFmtId="0" fontId="18" fillId="0" borderId="1" xfId="0" applyFont="1" applyBorder="1" applyAlignment="1">
      <alignment wrapText="1"/>
    </xf>
    <xf numFmtId="0" fontId="18" fillId="0" borderId="1" xfId="0" applyFont="1" applyBorder="1" applyAlignment="1">
      <alignment horizontal="center"/>
    </xf>
    <xf numFmtId="0" fontId="18" fillId="0" borderId="0" xfId="0" applyFont="1" applyAlignment="1">
      <alignment horizontal="center"/>
    </xf>
    <xf numFmtId="3" fontId="0" fillId="0" borderId="0" xfId="0" applyNumberFormat="1"/>
    <xf numFmtId="0" fontId="18" fillId="0" borderId="1" xfId="0" applyFont="1" applyBorder="1" applyAlignment="1">
      <alignment horizontal="center" wrapText="1"/>
    </xf>
    <xf numFmtId="3" fontId="0" fillId="0" borderId="1" xfId="0" applyNumberFormat="1" applyBorder="1" applyAlignment="1">
      <alignment horizontal="center"/>
    </xf>
    <xf numFmtId="3" fontId="18" fillId="0" borderId="2" xfId="0" applyNumberFormat="1" applyFont="1" applyBorder="1" applyAlignment="1">
      <alignment horizontal="center"/>
    </xf>
    <xf numFmtId="3" fontId="0" fillId="0" borderId="2" xfId="0" applyNumberFormat="1" applyBorder="1"/>
    <xf numFmtId="3" fontId="0" fillId="0" borderId="12" xfId="0" applyNumberFormat="1" applyBorder="1" applyAlignment="1">
      <alignment horizontal="center"/>
    </xf>
    <xf numFmtId="3" fontId="0" fillId="0" borderId="12" xfId="0" applyNumberFormat="1" applyBorder="1"/>
    <xf numFmtId="0" fontId="13" fillId="0" borderId="11" xfId="0" applyFont="1" applyBorder="1"/>
    <xf numFmtId="0" fontId="6" fillId="0" borderId="0" xfId="2" applyFont="1" applyFill="1" applyBorder="1" applyAlignment="1" applyProtection="1">
      <alignment horizontal="left" vertical="center" wrapText="1" indent="1"/>
    </xf>
    <xf numFmtId="0" fontId="18" fillId="0" borderId="0" xfId="0" applyFont="1" applyAlignment="1">
      <alignment wrapText="1"/>
    </xf>
    <xf numFmtId="0" fontId="18" fillId="4" borderId="1" xfId="0" applyFont="1" applyFill="1" applyBorder="1" applyAlignment="1">
      <alignment horizontal="center"/>
    </xf>
    <xf numFmtId="0" fontId="21" fillId="0" borderId="0" xfId="0" applyFont="1"/>
    <xf numFmtId="0" fontId="22" fillId="0" borderId="0" xfId="0" applyFont="1"/>
    <xf numFmtId="0" fontId="15" fillId="0" borderId="0" xfId="0" applyFont="1"/>
    <xf numFmtId="0" fontId="13" fillId="4" borderId="11" xfId="0" applyFont="1" applyFill="1" applyBorder="1"/>
    <xf numFmtId="0" fontId="1" fillId="0" borderId="0" xfId="0" applyFont="1"/>
    <xf numFmtId="0" fontId="13" fillId="0" borderId="13" xfId="0" applyFont="1" applyBorder="1" applyAlignment="1">
      <alignment horizontal="center" wrapText="1"/>
    </xf>
    <xf numFmtId="0" fontId="1" fillId="0" borderId="0" xfId="6"/>
    <xf numFmtId="0" fontId="7" fillId="0" borderId="0" xfId="6" applyFont="1"/>
    <xf numFmtId="0" fontId="13" fillId="0" borderId="1" xfId="6" applyFont="1" applyBorder="1" applyAlignment="1">
      <alignment horizontal="center" wrapText="1"/>
    </xf>
    <xf numFmtId="0" fontId="13" fillId="0" borderId="2" xfId="6" applyFont="1" applyBorder="1" applyAlignment="1">
      <alignment horizontal="center" wrapText="1"/>
    </xf>
    <xf numFmtId="0" fontId="13" fillId="0" borderId="10" xfId="0" applyFont="1" applyBorder="1" applyAlignment="1">
      <alignment horizontal="center" wrapText="1"/>
    </xf>
    <xf numFmtId="0" fontId="14" fillId="0" borderId="10" xfId="0" applyFont="1" applyBorder="1"/>
    <xf numFmtId="0" fontId="0" fillId="0" borderId="9" xfId="0" applyBorder="1"/>
    <xf numFmtId="0" fontId="9" fillId="0" borderId="10" xfId="0" applyFont="1" applyBorder="1"/>
    <xf numFmtId="0" fontId="9" fillId="0" borderId="1" xfId="0" applyFont="1" applyBorder="1"/>
    <xf numFmtId="0" fontId="14" fillId="0" borderId="0" xfId="6" applyFont="1"/>
    <xf numFmtId="0" fontId="8" fillId="0" borderId="0" xfId="6" applyFont="1"/>
    <xf numFmtId="0" fontId="13" fillId="0" borderId="0" xfId="6" applyFont="1" applyAlignment="1">
      <alignment horizontal="center" wrapText="1"/>
    </xf>
    <xf numFmtId="3" fontId="8" fillId="0" borderId="0" xfId="6" applyNumberFormat="1" applyFont="1" applyAlignment="1" applyProtection="1">
      <alignment horizontal="center" wrapText="1"/>
      <protection locked="0"/>
    </xf>
    <xf numFmtId="0" fontId="9" fillId="0" borderId="0" xfId="6" applyFont="1"/>
    <xf numFmtId="0" fontId="14" fillId="0" borderId="1" xfId="6" applyFont="1" applyBorder="1"/>
    <xf numFmtId="0" fontId="8" fillId="0" borderId="1" xfId="6" applyFont="1" applyBorder="1"/>
    <xf numFmtId="3" fontId="8" fillId="0" borderId="1" xfId="6" applyNumberFormat="1" applyFont="1" applyBorder="1" applyAlignment="1" applyProtection="1">
      <alignment horizontal="center" wrapText="1"/>
      <protection locked="0"/>
    </xf>
    <xf numFmtId="0" fontId="13" fillId="0" borderId="0" xfId="6" applyFont="1"/>
    <xf numFmtId="0" fontId="13" fillId="0" borderId="1" xfId="6" applyFont="1" applyBorder="1"/>
    <xf numFmtId="0" fontId="2" fillId="0" borderId="0" xfId="6" applyFont="1"/>
    <xf numFmtId="0" fontId="24" fillId="0" borderId="1" xfId="6" applyFont="1" applyBorder="1"/>
    <xf numFmtId="0" fontId="24" fillId="0" borderId="11" xfId="6" applyFont="1" applyBorder="1"/>
    <xf numFmtId="0" fontId="11" fillId="0" borderId="0" xfId="0" applyFont="1"/>
    <xf numFmtId="0" fontId="11" fillId="0" borderId="0" xfId="0" applyFont="1" applyAlignment="1">
      <alignment wrapText="1"/>
    </xf>
    <xf numFmtId="15" fontId="11" fillId="0" borderId="0" xfId="3" applyNumberFormat="1" applyFont="1"/>
    <xf numFmtId="0" fontId="9" fillId="0" borderId="0" xfId="0" applyFont="1" applyAlignment="1">
      <alignment horizontal="left" vertical="center" wrapText="1" indent="1"/>
    </xf>
    <xf numFmtId="0" fontId="2" fillId="0" borderId="0" xfId="0" applyFont="1" applyAlignment="1">
      <alignment horizontal="left" vertical="center" wrapText="1" indent="1"/>
    </xf>
    <xf numFmtId="0" fontId="11" fillId="0" borderId="0" xfId="1" applyFont="1" applyAlignment="1">
      <alignment horizontal="left" vertical="center" wrapText="1" indent="1"/>
    </xf>
    <xf numFmtId="0" fontId="9" fillId="0" borderId="0" xfId="1" applyFont="1" applyAlignment="1">
      <alignment horizontal="left" vertical="center" indent="2"/>
    </xf>
    <xf numFmtId="0" fontId="2" fillId="0" borderId="0" xfId="1" applyAlignment="1">
      <alignment horizontal="left" vertical="center" wrapText="1" indent="1"/>
    </xf>
    <xf numFmtId="0" fontId="2" fillId="0" borderId="1" xfId="1" applyBorder="1" applyAlignment="1">
      <alignment horizontal="left" vertical="center" wrapText="1" indent="1"/>
    </xf>
    <xf numFmtId="0" fontId="3" fillId="0" borderId="0" xfId="2" applyFill="1" applyBorder="1" applyAlignment="1" applyProtection="1">
      <alignment horizontal="left" vertical="center" wrapText="1" indent="1"/>
    </xf>
    <xf numFmtId="14" fontId="2" fillId="0" borderId="0" xfId="1" applyNumberFormat="1" applyAlignment="1">
      <alignment horizontal="left" vertical="center" wrapText="1" indent="1"/>
    </xf>
    <xf numFmtId="0" fontId="2" fillId="2" borderId="1" xfId="1" applyFill="1" applyBorder="1" applyAlignment="1">
      <alignment horizontal="left" vertical="center" wrapText="1" indent="1"/>
    </xf>
    <xf numFmtId="0" fontId="11" fillId="0" borderId="14" xfId="0" applyFont="1" applyBorder="1"/>
    <xf numFmtId="0" fontId="18" fillId="0" borderId="12" xfId="0" applyFont="1" applyBorder="1" applyAlignment="1">
      <alignment horizontal="center"/>
    </xf>
    <xf numFmtId="0" fontId="18" fillId="0" borderId="2" xfId="0" applyFont="1" applyBorder="1" applyAlignment="1">
      <alignment horizontal="center"/>
    </xf>
    <xf numFmtId="0" fontId="0" fillId="0" borderId="1" xfId="0" applyBorder="1"/>
    <xf numFmtId="0" fontId="13" fillId="0" borderId="1" xfId="0" applyFont="1" applyBorder="1" applyAlignment="1">
      <alignment horizontal="right"/>
    </xf>
    <xf numFmtId="0" fontId="9" fillId="0" borderId="13" xfId="0" applyFont="1" applyBorder="1"/>
    <xf numFmtId="0" fontId="13" fillId="4" borderId="1" xfId="0" applyFont="1" applyFill="1" applyBorder="1" applyAlignment="1">
      <alignment horizontal="right"/>
    </xf>
    <xf numFmtId="0" fontId="12" fillId="0" borderId="0" xfId="0" applyFont="1" applyAlignment="1">
      <alignment horizontal="left" vertical="center" wrapText="1" indent="1"/>
    </xf>
    <xf numFmtId="1" fontId="8" fillId="0" borderId="1" xfId="7" applyNumberFormat="1" applyFont="1" applyBorder="1"/>
    <xf numFmtId="0" fontId="9" fillId="0" borderId="10" xfId="6" applyFont="1" applyBorder="1" applyAlignment="1">
      <alignment wrapText="1"/>
    </xf>
    <xf numFmtId="0" fontId="8" fillId="0" borderId="10" xfId="6" applyFont="1" applyBorder="1"/>
    <xf numFmtId="0" fontId="9" fillId="0" borderId="18" xfId="0" applyFont="1" applyBorder="1" applyAlignment="1">
      <alignment vertical="top" wrapText="1"/>
    </xf>
    <xf numFmtId="1" fontId="8" fillId="0" borderId="1" xfId="7" applyNumberFormat="1" applyFont="1" applyFill="1" applyBorder="1"/>
    <xf numFmtId="0" fontId="9" fillId="0" borderId="8" xfId="0" applyFont="1" applyBorder="1" applyAlignment="1">
      <alignment vertical="top" wrapText="1"/>
    </xf>
    <xf numFmtId="0" fontId="19" fillId="0" borderId="0" xfId="0" applyFont="1" applyAlignment="1">
      <alignment horizontal="center" vertical="top" wrapText="1"/>
    </xf>
    <xf numFmtId="0" fontId="19" fillId="0" borderId="0" xfId="0" applyFont="1" applyAlignment="1">
      <alignment horizontal="center" vertical="top"/>
    </xf>
    <xf numFmtId="0" fontId="9" fillId="0" borderId="0" xfId="0" applyFont="1" applyAlignment="1">
      <alignment vertical="top" wrapText="1"/>
    </xf>
    <xf numFmtId="0" fontId="12" fillId="0" borderId="0" xfId="0" applyFont="1" applyAlignment="1">
      <alignment horizontal="left" vertical="top" wrapText="1"/>
    </xf>
    <xf numFmtId="0" fontId="0" fillId="0" borderId="18" xfId="0" applyBorder="1"/>
    <xf numFmtId="0" fontId="12" fillId="0" borderId="18" xfId="1" applyFont="1" applyBorder="1" applyAlignment="1">
      <alignment horizontal="center" vertical="top" wrapText="1"/>
    </xf>
    <xf numFmtId="0" fontId="28" fillId="0" borderId="18" xfId="2" applyFont="1" applyFill="1" applyBorder="1" applyAlignment="1" applyProtection="1"/>
    <xf numFmtId="0" fontId="9" fillId="0" borderId="18" xfId="0" applyFont="1" applyBorder="1" applyAlignment="1">
      <alignment wrapText="1"/>
    </xf>
    <xf numFmtId="0" fontId="9" fillId="0" borderId="18" xfId="1" applyFont="1" applyBorder="1" applyAlignment="1">
      <alignment horizontal="center"/>
    </xf>
    <xf numFmtId="0" fontId="28" fillId="0" borderId="18" xfId="2" applyFont="1" applyBorder="1" applyAlignment="1" applyProtection="1"/>
    <xf numFmtId="0" fontId="4" fillId="0" borderId="18" xfId="0" applyFont="1" applyBorder="1" applyAlignment="1">
      <alignment horizontal="left" vertical="center" wrapText="1" indent="1"/>
    </xf>
    <xf numFmtId="0" fontId="22" fillId="0" borderId="18" xfId="0" applyFont="1" applyBorder="1"/>
    <xf numFmtId="0" fontId="15" fillId="0" borderId="18" xfId="0" applyFont="1" applyBorder="1"/>
    <xf numFmtId="0" fontId="28" fillId="0" borderId="18" xfId="2" applyFont="1" applyBorder="1" applyAlignment="1" applyProtection="1">
      <alignment wrapText="1"/>
    </xf>
    <xf numFmtId="0" fontId="19" fillId="0" borderId="18" xfId="0" applyFont="1" applyBorder="1" applyAlignment="1">
      <alignment horizontal="center" vertical="top" wrapText="1"/>
    </xf>
    <xf numFmtId="0" fontId="0" fillId="0" borderId="19" xfId="0" applyBorder="1"/>
    <xf numFmtId="0" fontId="19" fillId="0" borderId="20" xfId="0" applyFont="1" applyBorder="1" applyAlignment="1">
      <alignment horizontal="center" vertical="top" wrapText="1"/>
    </xf>
    <xf numFmtId="0" fontId="12" fillId="0" borderId="20" xfId="0" applyFont="1" applyBorder="1" applyAlignment="1">
      <alignment horizontal="left" vertical="top" wrapText="1"/>
    </xf>
    <xf numFmtId="0" fontId="0" fillId="0" borderId="21" xfId="0" applyBorder="1"/>
    <xf numFmtId="0" fontId="9" fillId="0" borderId="0" xfId="0" applyFont="1" applyAlignment="1">
      <alignment horizontal="left" vertical="top" wrapText="1"/>
    </xf>
    <xf numFmtId="0" fontId="9" fillId="0" borderId="0" xfId="0" applyFont="1" applyAlignment="1">
      <alignment wrapText="1"/>
    </xf>
    <xf numFmtId="0" fontId="23" fillId="0" borderId="0" xfId="0" applyFont="1" applyAlignment="1">
      <alignment horizontal="right" vertical="top" wrapText="1"/>
    </xf>
    <xf numFmtId="0" fontId="2" fillId="0" borderId="0" xfId="0" applyFont="1" applyAlignment="1">
      <alignment horizontal="left" vertical="center" wrapText="1"/>
    </xf>
    <xf numFmtId="0" fontId="9" fillId="0" borderId="7" xfId="0" applyFont="1" applyBorder="1" applyAlignment="1">
      <alignment vertical="top" wrapText="1"/>
    </xf>
    <xf numFmtId="0" fontId="17" fillId="0" borderId="0" xfId="0" applyFont="1" applyAlignment="1">
      <alignment horizontal="left"/>
    </xf>
    <xf numFmtId="0" fontId="12" fillId="0" borderId="8" xfId="0" applyFont="1" applyBorder="1" applyAlignment="1">
      <alignment vertical="top" wrapText="1"/>
    </xf>
    <xf numFmtId="0" fontId="0" fillId="0" borderId="8" xfId="0" applyBorder="1"/>
    <xf numFmtId="0" fontId="18" fillId="0" borderId="1" xfId="0" applyFont="1" applyBorder="1" applyAlignment="1">
      <alignment horizontal="left" wrapText="1"/>
    </xf>
    <xf numFmtId="0" fontId="11" fillId="0" borderId="0" xfId="5" applyFont="1" applyAlignment="1">
      <alignment horizontal="center"/>
    </xf>
    <xf numFmtId="0" fontId="29" fillId="0" borderId="0" xfId="0" applyFont="1"/>
    <xf numFmtId="0" fontId="30" fillId="0" borderId="1" xfId="0" applyFont="1" applyBorder="1" applyAlignment="1">
      <alignment horizontal="center" wrapText="1"/>
    </xf>
    <xf numFmtId="0" fontId="9" fillId="0" borderId="1" xfId="0" applyFont="1" applyBorder="1" applyAlignment="1">
      <alignment wrapText="1"/>
    </xf>
    <xf numFmtId="0" fontId="33" fillId="5" borderId="0" xfId="0" applyFont="1" applyFill="1"/>
    <xf numFmtId="0" fontId="33" fillId="6" borderId="1" xfId="0" applyFont="1" applyFill="1" applyBorder="1"/>
    <xf numFmtId="0" fontId="33" fillId="6" borderId="1" xfId="0" applyFont="1" applyFill="1" applyBorder="1" applyAlignment="1">
      <alignment horizontal="right"/>
    </xf>
    <xf numFmtId="0" fontId="33" fillId="7" borderId="1" xfId="0" applyFont="1" applyFill="1" applyBorder="1"/>
    <xf numFmtId="0" fontId="0" fillId="4" borderId="1" xfId="0" applyFill="1" applyBorder="1"/>
    <xf numFmtId="0" fontId="33" fillId="8" borderId="1" xfId="0" applyFont="1" applyFill="1" applyBorder="1"/>
    <xf numFmtId="164" fontId="0" fillId="9" borderId="1" xfId="0" applyNumberFormat="1" applyFill="1" applyBorder="1"/>
    <xf numFmtId="164" fontId="0" fillId="10" borderId="1" xfId="0" applyNumberFormat="1" applyFill="1" applyBorder="1"/>
    <xf numFmtId="164" fontId="0" fillId="10" borderId="11" xfId="0" applyNumberFormat="1" applyFill="1" applyBorder="1"/>
    <xf numFmtId="0" fontId="33" fillId="8" borderId="5" xfId="0" applyFont="1" applyFill="1" applyBorder="1"/>
    <xf numFmtId="164" fontId="31" fillId="10" borderId="24" xfId="0" applyNumberFormat="1" applyFont="1" applyFill="1" applyBorder="1"/>
    <xf numFmtId="0" fontId="0" fillId="11" borderId="1" xfId="0" applyFill="1" applyBorder="1"/>
    <xf numFmtId="165" fontId="0" fillId="9" borderId="2" xfId="8" applyNumberFormat="1" applyFont="1" applyFill="1" applyBorder="1"/>
    <xf numFmtId="165" fontId="0" fillId="0" borderId="1" xfId="8" applyNumberFormat="1" applyFont="1" applyBorder="1"/>
    <xf numFmtId="0" fontId="0" fillId="12" borderId="1" xfId="0" applyFill="1" applyBorder="1"/>
    <xf numFmtId="0" fontId="0" fillId="13" borderId="1" xfId="0" applyFill="1" applyBorder="1"/>
    <xf numFmtId="0" fontId="33" fillId="5" borderId="1" xfId="0" applyFont="1" applyFill="1" applyBorder="1" applyAlignment="1">
      <alignment horizontal="center"/>
    </xf>
    <xf numFmtId="10" fontId="0" fillId="0" borderId="0" xfId="0" applyNumberFormat="1"/>
    <xf numFmtId="0" fontId="0" fillId="2" borderId="0" xfId="0" applyFill="1"/>
    <xf numFmtId="0" fontId="7" fillId="0" borderId="0" xfId="0" applyFont="1" applyAlignment="1">
      <alignment horizontal="left" vertical="center"/>
    </xf>
    <xf numFmtId="0" fontId="34" fillId="0" borderId="2" xfId="0" applyFont="1" applyBorder="1" applyAlignment="1">
      <alignment horizontal="center" wrapText="1"/>
    </xf>
    <xf numFmtId="0" fontId="34" fillId="0" borderId="13" xfId="0" applyFont="1" applyBorder="1" applyAlignment="1">
      <alignment horizontal="center" wrapText="1"/>
    </xf>
    <xf numFmtId="0" fontId="35" fillId="0" borderId="1" xfId="0" applyFont="1" applyBorder="1"/>
    <xf numFmtId="0" fontId="35" fillId="0" borderId="3" xfId="0" applyFont="1" applyBorder="1"/>
    <xf numFmtId="0" fontId="35" fillId="0" borderId="2" xfId="0" applyFont="1" applyBorder="1"/>
    <xf numFmtId="0" fontId="35" fillId="0" borderId="4" xfId="0" applyFont="1" applyBorder="1"/>
    <xf numFmtId="167" fontId="14" fillId="0" borderId="1" xfId="0" applyNumberFormat="1" applyFont="1" applyBorder="1"/>
    <xf numFmtId="168" fontId="14" fillId="0" borderId="1" xfId="0" applyNumberFormat="1" applyFont="1" applyBorder="1"/>
    <xf numFmtId="0" fontId="7" fillId="14" borderId="3" xfId="0" applyFont="1" applyFill="1" applyBorder="1"/>
    <xf numFmtId="164" fontId="35" fillId="0" borderId="1" xfId="0" applyNumberFormat="1" applyFont="1" applyBorder="1"/>
    <xf numFmtId="164" fontId="14" fillId="0" borderId="1" xfId="0" applyNumberFormat="1" applyFont="1" applyBorder="1"/>
    <xf numFmtId="0" fontId="13" fillId="0" borderId="1" xfId="0" applyFont="1" applyBorder="1" applyAlignment="1">
      <alignment horizontal="center"/>
    </xf>
    <xf numFmtId="166" fontId="13" fillId="0" borderId="1" xfId="0" applyNumberFormat="1" applyFont="1" applyBorder="1" applyAlignment="1">
      <alignment horizontal="center"/>
    </xf>
    <xf numFmtId="168" fontId="0" fillId="0" borderId="1" xfId="0" applyNumberFormat="1" applyBorder="1"/>
    <xf numFmtId="0" fontId="0" fillId="0" borderId="0" xfId="0" applyAlignment="1">
      <alignment horizontal="left"/>
    </xf>
    <xf numFmtId="0" fontId="14" fillId="0" borderId="0" xfId="6" applyFont="1" applyAlignment="1">
      <alignment horizontal="left" vertical="center"/>
    </xf>
    <xf numFmtId="0" fontId="0" fillId="0" borderId="0" xfId="6" applyFont="1" applyAlignment="1">
      <alignment horizontal="center" vertical="center"/>
    </xf>
    <xf numFmtId="0" fontId="32" fillId="0" borderId="0" xfId="0" applyFont="1"/>
    <xf numFmtId="0" fontId="0" fillId="0" borderId="0" xfId="0" applyAlignment="1">
      <alignment horizontal="center" vertical="center"/>
    </xf>
    <xf numFmtId="0" fontId="0" fillId="0" borderId="0" xfId="6" applyFont="1"/>
    <xf numFmtId="0" fontId="24" fillId="0" borderId="0" xfId="6" applyFont="1"/>
    <xf numFmtId="0" fontId="37" fillId="0" borderId="0" xfId="6" applyFont="1" applyAlignment="1">
      <alignment horizontal="center" vertical="center"/>
    </xf>
    <xf numFmtId="164" fontId="37" fillId="0" borderId="0" xfId="6" applyNumberFormat="1" applyFont="1" applyAlignment="1">
      <alignment horizontal="center" vertical="center"/>
    </xf>
    <xf numFmtId="0" fontId="37" fillId="0" borderId="0" xfId="6" applyFont="1" applyAlignment="1">
      <alignment horizontal="center"/>
    </xf>
    <xf numFmtId="0" fontId="13" fillId="0" borderId="23" xfId="6" applyFont="1" applyBorder="1" applyAlignment="1">
      <alignment horizontal="center" wrapText="1"/>
    </xf>
    <xf numFmtId="0" fontId="24" fillId="0" borderId="23" xfId="6" applyFont="1" applyBorder="1"/>
    <xf numFmtId="0" fontId="13" fillId="0" borderId="23" xfId="6" applyFont="1" applyBorder="1"/>
    <xf numFmtId="0" fontId="37" fillId="0" borderId="23" xfId="6" applyFont="1" applyBorder="1" applyAlignment="1">
      <alignment horizontal="center"/>
    </xf>
    <xf numFmtId="169" fontId="37" fillId="0" borderId="23" xfId="7" applyNumberFormat="1" applyFont="1" applyBorder="1" applyAlignment="1">
      <alignment horizontal="center"/>
    </xf>
    <xf numFmtId="3" fontId="37" fillId="0" borderId="23" xfId="6" applyNumberFormat="1" applyFont="1" applyBorder="1" applyAlignment="1">
      <alignment horizontal="right"/>
    </xf>
    <xf numFmtId="0" fontId="14" fillId="0" borderId="23" xfId="6" applyFont="1" applyBorder="1"/>
    <xf numFmtId="0" fontId="37" fillId="0" borderId="23" xfId="6" applyFont="1" applyBorder="1" applyAlignment="1">
      <alignment horizontal="center" vertical="center"/>
    </xf>
    <xf numFmtId="164" fontId="37" fillId="0" borderId="23" xfId="6" applyNumberFormat="1" applyFont="1" applyBorder="1" applyAlignment="1">
      <alignment horizontal="center" vertical="center"/>
    </xf>
    <xf numFmtId="14" fontId="2" fillId="0" borderId="0" xfId="3" applyNumberFormat="1" applyFont="1"/>
    <xf numFmtId="0" fontId="4" fillId="0" borderId="0" xfId="6" applyFont="1"/>
    <xf numFmtId="0" fontId="44" fillId="0" borderId="1" xfId="6" applyFont="1" applyBorder="1" applyAlignment="1">
      <alignment horizontal="center" wrapText="1"/>
    </xf>
    <xf numFmtId="0" fontId="44" fillId="0" borderId="1" xfId="6" applyFont="1" applyBorder="1"/>
    <xf numFmtId="169" fontId="44" fillId="0" borderId="1" xfId="7" applyNumberFormat="1" applyFont="1" applyBorder="1"/>
    <xf numFmtId="0" fontId="45" fillId="0" borderId="1" xfId="0" applyFont="1" applyBorder="1"/>
    <xf numFmtId="169" fontId="13" fillId="0" borderId="1" xfId="7" applyNumberFormat="1" applyFont="1" applyBorder="1"/>
    <xf numFmtId="169" fontId="45" fillId="0" borderId="1" xfId="7" applyNumberFormat="1" applyFont="1" applyBorder="1"/>
    <xf numFmtId="169" fontId="16" fillId="0" borderId="0" xfId="7" applyNumberFormat="1" applyFont="1"/>
    <xf numFmtId="169" fontId="13" fillId="0" borderId="0" xfId="7" applyNumberFormat="1" applyFont="1"/>
    <xf numFmtId="169" fontId="8" fillId="0" borderId="0" xfId="7" applyNumberFormat="1" applyFont="1"/>
    <xf numFmtId="169" fontId="13" fillId="0" borderId="1" xfId="7" applyNumberFormat="1" applyFont="1" applyBorder="1" applyAlignment="1">
      <alignment horizontal="center" wrapText="1"/>
    </xf>
    <xf numFmtId="169" fontId="13" fillId="4" borderId="1" xfId="7" applyNumberFormat="1" applyFont="1" applyFill="1" applyBorder="1"/>
    <xf numFmtId="169" fontId="13" fillId="4" borderId="11" xfId="7" applyNumberFormat="1" applyFont="1" applyFill="1" applyBorder="1"/>
    <xf numFmtId="169" fontId="13" fillId="0" borderId="11" xfId="7" applyNumberFormat="1" applyFont="1" applyBorder="1"/>
    <xf numFmtId="0" fontId="8" fillId="0" borderId="3" xfId="0" applyFont="1" applyBorder="1"/>
    <xf numFmtId="0" fontId="8" fillId="0" borderId="2" xfId="0" applyFont="1" applyBorder="1"/>
    <xf numFmtId="0" fontId="8" fillId="0" borderId="4" xfId="0" applyFont="1" applyBorder="1"/>
    <xf numFmtId="2" fontId="8" fillId="0" borderId="3" xfId="0" applyNumberFormat="1" applyFont="1" applyBorder="1"/>
    <xf numFmtId="2" fontId="8" fillId="0" borderId="4" xfId="0" applyNumberFormat="1" applyFont="1" applyBorder="1"/>
    <xf numFmtId="168" fontId="14" fillId="0" borderId="0" xfId="0" applyNumberFormat="1" applyFont="1"/>
    <xf numFmtId="0" fontId="0" fillId="0" borderId="1" xfId="0" applyBorder="1" applyAlignment="1">
      <alignment wrapText="1"/>
    </xf>
    <xf numFmtId="6" fontId="14" fillId="0" borderId="11" xfId="0" applyNumberFormat="1" applyFont="1" applyBorder="1" applyAlignment="1">
      <alignment horizontal="center"/>
    </xf>
    <xf numFmtId="6" fontId="14" fillId="0" borderId="5" xfId="0" applyNumberFormat="1" applyFont="1" applyBorder="1"/>
    <xf numFmtId="6" fontId="14" fillId="0" borderId="6" xfId="0" applyNumberFormat="1" applyFont="1" applyBorder="1"/>
    <xf numFmtId="6" fontId="14" fillId="0" borderId="3" xfId="0" applyNumberFormat="1" applyFont="1" applyBorder="1"/>
    <xf numFmtId="6" fontId="14" fillId="0" borderId="1" xfId="0" applyNumberFormat="1" applyFont="1" applyBorder="1" applyAlignment="1">
      <alignment horizontal="center"/>
    </xf>
    <xf numFmtId="6" fontId="47" fillId="0" borderId="11" xfId="0" applyNumberFormat="1" applyFont="1" applyBorder="1" applyAlignment="1">
      <alignment horizontal="center"/>
    </xf>
    <xf numFmtId="6" fontId="14" fillId="0" borderId="6" xfId="0" applyNumberFormat="1" applyFont="1" applyBorder="1" applyAlignment="1">
      <alignment horizontal="center"/>
    </xf>
    <xf numFmtId="6" fontId="14" fillId="0" borderId="3" xfId="0" applyNumberFormat="1" applyFont="1" applyBorder="1" applyAlignment="1">
      <alignment horizontal="center"/>
    </xf>
    <xf numFmtId="5" fontId="14" fillId="0" borderId="1" xfId="0" applyNumberFormat="1" applyFont="1" applyBorder="1" applyAlignment="1">
      <alignment horizontal="center"/>
    </xf>
    <xf numFmtId="6" fontId="47" fillId="0" borderId="1" xfId="0" applyNumberFormat="1" applyFont="1" applyBorder="1" applyAlignment="1">
      <alignment horizontal="center"/>
    </xf>
    <xf numFmtId="8" fontId="14" fillId="0" borderId="11" xfId="0" applyNumberFormat="1" applyFont="1" applyBorder="1" applyAlignment="1">
      <alignment horizontal="left"/>
    </xf>
    <xf numFmtId="0" fontId="14" fillId="0" borderId="6" xfId="0" applyFont="1" applyBorder="1"/>
    <xf numFmtId="0" fontId="14" fillId="0" borderId="3" xfId="0" applyFont="1" applyBorder="1"/>
    <xf numFmtId="170" fontId="14" fillId="0" borderId="1" xfId="0" applyNumberFormat="1" applyFont="1" applyBorder="1" applyAlignment="1">
      <alignment horizontal="center"/>
    </xf>
    <xf numFmtId="171" fontId="14" fillId="0" borderId="1" xfId="0" applyNumberFormat="1" applyFont="1" applyBorder="1" applyAlignment="1">
      <alignment horizontal="center"/>
    </xf>
    <xf numFmtId="5" fontId="14" fillId="0" borderId="11" xfId="0" applyNumberFormat="1" applyFont="1" applyBorder="1" applyAlignment="1">
      <alignment horizontal="center"/>
    </xf>
    <xf numFmtId="5" fontId="47" fillId="0" borderId="11" xfId="0" applyNumberFormat="1" applyFont="1" applyBorder="1" applyAlignment="1">
      <alignment horizontal="center"/>
    </xf>
    <xf numFmtId="6" fontId="14" fillId="0" borderId="11" xfId="0" applyNumberFormat="1" applyFont="1" applyBorder="1" applyAlignment="1">
      <alignment horizontal="left"/>
    </xf>
    <xf numFmtId="6" fontId="14" fillId="0" borderId="5" xfId="0" applyNumberFormat="1" applyFont="1" applyBorder="1" applyAlignment="1">
      <alignment horizontal="left"/>
    </xf>
    <xf numFmtId="8" fontId="14" fillId="0" borderId="1" xfId="0" applyNumberFormat="1" applyFont="1" applyBorder="1"/>
    <xf numFmtId="0" fontId="14" fillId="0" borderId="5" xfId="0" applyFont="1" applyBorder="1"/>
    <xf numFmtId="5" fontId="14" fillId="0" borderId="11" xfId="0" applyNumberFormat="1" applyFont="1" applyBorder="1"/>
    <xf numFmtId="8" fontId="14" fillId="0" borderId="11" xfId="0" applyNumberFormat="1" applyFont="1" applyBorder="1"/>
    <xf numFmtId="171" fontId="14" fillId="0" borderId="1" xfId="0" applyNumberFormat="1" applyFont="1" applyBorder="1"/>
    <xf numFmtId="171" fontId="14" fillId="0" borderId="11" xfId="0" applyNumberFormat="1" applyFont="1" applyBorder="1"/>
    <xf numFmtId="170" fontId="14" fillId="0" borderId="11" xfId="0" applyNumberFormat="1" applyFont="1" applyBorder="1" applyAlignment="1">
      <alignment horizontal="center"/>
    </xf>
    <xf numFmtId="5" fontId="14" fillId="0" borderId="1" xfId="0" applyNumberFormat="1" applyFont="1" applyBorder="1"/>
    <xf numFmtId="9" fontId="14" fillId="0" borderId="1" xfId="8" applyFont="1" applyBorder="1"/>
    <xf numFmtId="6" fontId="14" fillId="0" borderId="5" xfId="0" applyNumberFormat="1" applyFont="1" applyBorder="1" applyAlignment="1">
      <alignment horizontal="center"/>
    </xf>
    <xf numFmtId="0" fontId="45" fillId="0" borderId="3" xfId="0" applyFont="1" applyBorder="1"/>
    <xf numFmtId="5" fontId="14" fillId="0" borderId="9" xfId="0" applyNumberFormat="1" applyFont="1" applyBorder="1"/>
    <xf numFmtId="171" fontId="14" fillId="0" borderId="9" xfId="0" applyNumberFormat="1" applyFont="1" applyBorder="1"/>
    <xf numFmtId="6" fontId="14" fillId="0" borderId="9" xfId="0" applyNumberFormat="1" applyFont="1" applyBorder="1" applyAlignment="1">
      <alignment horizontal="center"/>
    </xf>
    <xf numFmtId="0" fontId="48" fillId="0" borderId="0" xfId="0" applyFont="1"/>
    <xf numFmtId="3" fontId="14" fillId="0" borderId="1" xfId="0" applyNumberFormat="1" applyFont="1" applyBorder="1"/>
    <xf numFmtId="3" fontId="30" fillId="0" borderId="1" xfId="9" applyNumberFormat="1" applyFont="1" applyBorder="1" applyAlignment="1">
      <alignment horizontal="center"/>
    </xf>
    <xf numFmtId="0" fontId="18" fillId="0" borderId="3" xfId="0" applyFont="1" applyBorder="1" applyAlignment="1">
      <alignment wrapText="1"/>
    </xf>
    <xf numFmtId="0" fontId="18" fillId="0" borderId="2" xfId="0" applyFont="1" applyBorder="1" applyAlignment="1">
      <alignment wrapText="1"/>
    </xf>
    <xf numFmtId="0" fontId="18" fillId="0" borderId="4" xfId="0" applyFont="1" applyBorder="1" applyAlignment="1">
      <alignment wrapText="1"/>
    </xf>
    <xf numFmtId="2" fontId="18" fillId="0" borderId="3" xfId="0" applyNumberFormat="1" applyFont="1" applyBorder="1"/>
    <xf numFmtId="2" fontId="18" fillId="0" borderId="4" xfId="0" applyNumberFormat="1" applyFont="1" applyBorder="1"/>
    <xf numFmtId="0" fontId="0" fillId="0" borderId="0" xfId="0" applyAlignment="1">
      <alignment vertical="center" wrapText="1"/>
    </xf>
    <xf numFmtId="2" fontId="0" fillId="0" borderId="0" xfId="0" applyNumberFormat="1" applyAlignment="1">
      <alignment vertical="center" wrapText="1"/>
    </xf>
    <xf numFmtId="2" fontId="14" fillId="0" borderId="0" xfId="6" applyNumberFormat="1" applyFont="1"/>
    <xf numFmtId="1" fontId="0" fillId="0" borderId="0" xfId="0" applyNumberFormat="1" applyAlignment="1">
      <alignment vertical="center" wrapText="1"/>
    </xf>
    <xf numFmtId="3" fontId="1" fillId="0" borderId="0" xfId="6" applyNumberFormat="1"/>
    <xf numFmtId="6" fontId="1" fillId="0" borderId="0" xfId="6" applyNumberFormat="1"/>
    <xf numFmtId="3" fontId="9" fillId="0" borderId="0" xfId="6" applyNumberFormat="1" applyFont="1"/>
    <xf numFmtId="6" fontId="9" fillId="0" borderId="0" xfId="6" applyNumberFormat="1" applyFont="1"/>
    <xf numFmtId="3" fontId="13" fillId="0" borderId="0" xfId="6" applyNumberFormat="1" applyFont="1" applyAlignment="1">
      <alignment horizontal="center" wrapText="1"/>
    </xf>
    <xf numFmtId="6" fontId="13" fillId="0" borderId="0" xfId="6" applyNumberFormat="1" applyFont="1" applyAlignment="1">
      <alignment horizontal="center" wrapText="1"/>
    </xf>
    <xf numFmtId="3" fontId="14" fillId="0" borderId="0" xfId="6" applyNumberFormat="1" applyFont="1"/>
    <xf numFmtId="6" fontId="14" fillId="0" borderId="0" xfId="6" applyNumberFormat="1" applyFont="1"/>
    <xf numFmtId="3" fontId="14" fillId="0" borderId="1" xfId="6" applyNumberFormat="1" applyFont="1" applyBorder="1"/>
    <xf numFmtId="10" fontId="13" fillId="4" borderId="1" xfId="8" applyNumberFormat="1" applyFont="1" applyFill="1" applyBorder="1"/>
    <xf numFmtId="172" fontId="13" fillId="4" borderId="1" xfId="7" applyNumberFormat="1" applyFont="1" applyFill="1" applyBorder="1"/>
    <xf numFmtId="169" fontId="45" fillId="0" borderId="11" xfId="7" applyNumberFormat="1" applyFont="1" applyBorder="1"/>
    <xf numFmtId="0" fontId="45" fillId="0" borderId="11" xfId="0" applyFont="1" applyBorder="1"/>
    <xf numFmtId="169" fontId="13" fillId="0" borderId="1" xfId="7" applyNumberFormat="1" applyFont="1" applyFill="1" applyBorder="1"/>
    <xf numFmtId="169" fontId="13" fillId="0" borderId="11" xfId="7" applyNumberFormat="1" applyFont="1" applyFill="1" applyBorder="1"/>
    <xf numFmtId="10" fontId="13" fillId="0" borderId="1" xfId="8" applyNumberFormat="1" applyFont="1" applyFill="1" applyBorder="1"/>
    <xf numFmtId="10" fontId="13" fillId="0" borderId="1" xfId="8" applyNumberFormat="1" applyFont="1" applyBorder="1"/>
    <xf numFmtId="10" fontId="13" fillId="0" borderId="11" xfId="8" applyNumberFormat="1" applyFont="1" applyBorder="1"/>
    <xf numFmtId="173" fontId="13" fillId="0" borderId="1" xfId="7" applyNumberFormat="1" applyFont="1" applyBorder="1"/>
    <xf numFmtId="173" fontId="13" fillId="0" borderId="11" xfId="7" applyNumberFormat="1" applyFont="1" applyBorder="1"/>
    <xf numFmtId="173" fontId="13" fillId="0" borderId="1" xfId="7" applyNumberFormat="1" applyFont="1" applyFill="1" applyBorder="1"/>
    <xf numFmtId="0" fontId="4" fillId="0" borderId="1" xfId="0" applyFont="1" applyBorder="1" applyAlignment="1">
      <alignment horizontal="left" vertical="center" wrapText="1" indent="1"/>
    </xf>
    <xf numFmtId="0" fontId="35" fillId="15" borderId="1" xfId="0" applyFont="1" applyFill="1" applyBorder="1"/>
    <xf numFmtId="0" fontId="35" fillId="15" borderId="2" xfId="0" applyFont="1" applyFill="1" applyBorder="1"/>
    <xf numFmtId="0" fontId="9" fillId="0" borderId="5" xfId="0" applyFont="1" applyBorder="1" applyAlignment="1">
      <alignment horizontal="center"/>
    </xf>
    <xf numFmtId="0" fontId="9" fillId="0" borderId="6" xfId="0" applyFont="1" applyBorder="1" applyAlignment="1">
      <alignment horizontal="center"/>
    </xf>
    <xf numFmtId="0" fontId="9" fillId="0" borderId="3" xfId="0" applyFont="1" applyBorder="1" applyAlignment="1">
      <alignment horizontal="center"/>
    </xf>
    <xf numFmtId="0" fontId="12" fillId="0" borderId="0" xfId="3" quotePrefix="1" applyFont="1" applyAlignment="1">
      <alignment horizontal="center" vertical="top" wrapText="1"/>
    </xf>
    <xf numFmtId="0" fontId="10" fillId="3" borderId="0" xfId="3" applyFont="1" applyFill="1" applyAlignment="1">
      <alignment horizontal="center"/>
    </xf>
    <xf numFmtId="0" fontId="12" fillId="2" borderId="0" xfId="3" applyFont="1" applyFill="1" applyAlignment="1">
      <alignment horizontal="center" vertical="top" wrapText="1"/>
    </xf>
    <xf numFmtId="15" fontId="11" fillId="0" borderId="0" xfId="3" applyNumberFormat="1" applyFont="1" applyAlignment="1">
      <alignment horizontal="center"/>
    </xf>
    <xf numFmtId="0" fontId="12" fillId="0" borderId="0" xfId="3" applyFont="1" applyAlignment="1">
      <alignment horizontal="center" vertical="top" wrapText="1"/>
    </xf>
    <xf numFmtId="0" fontId="36" fillId="0" borderId="16" xfId="0" applyFont="1" applyBorder="1" applyAlignment="1">
      <alignment horizontal="center" vertical="center"/>
    </xf>
    <xf numFmtId="0" fontId="36" fillId="0" borderId="9" xfId="0" applyFont="1" applyBorder="1" applyAlignment="1">
      <alignment horizontal="center" vertical="center"/>
    </xf>
    <xf numFmtId="0" fontId="36" fillId="0" borderId="17" xfId="0" applyFont="1" applyBorder="1" applyAlignment="1">
      <alignment horizontal="center" vertical="center"/>
    </xf>
    <xf numFmtId="0" fontId="36" fillId="0" borderId="10" xfId="0" applyFont="1" applyBorder="1" applyAlignment="1">
      <alignment horizontal="center" vertical="center"/>
    </xf>
    <xf numFmtId="0" fontId="36" fillId="0" borderId="0" xfId="0" applyFont="1" applyAlignment="1">
      <alignment horizontal="center" vertical="center"/>
    </xf>
    <xf numFmtId="0" fontId="36" fillId="0" borderId="22" xfId="0" applyFont="1" applyBorder="1" applyAlignment="1">
      <alignment horizontal="center" vertical="center"/>
    </xf>
    <xf numFmtId="0" fontId="36" fillId="0" borderId="15" xfId="0" applyFont="1" applyBorder="1" applyAlignment="1">
      <alignment horizontal="center" vertical="center"/>
    </xf>
    <xf numFmtId="0" fontId="36" fillId="0" borderId="14" xfId="0" applyFont="1" applyBorder="1" applyAlignment="1">
      <alignment horizontal="center" vertical="center"/>
    </xf>
    <xf numFmtId="0" fontId="36" fillId="0" borderId="4" xfId="0" applyFont="1" applyBorder="1" applyAlignment="1">
      <alignment horizontal="center" vertical="center"/>
    </xf>
    <xf numFmtId="0" fontId="9" fillId="2" borderId="5" xfId="6" applyFont="1" applyFill="1" applyBorder="1" applyAlignment="1">
      <alignment horizontal="center"/>
    </xf>
    <xf numFmtId="0" fontId="9" fillId="2" borderId="6" xfId="6" applyFont="1" applyFill="1" applyBorder="1" applyAlignment="1">
      <alignment horizontal="center"/>
    </xf>
    <xf numFmtId="0" fontId="9" fillId="2" borderId="3" xfId="6" applyFont="1" applyFill="1" applyBorder="1" applyAlignment="1">
      <alignment horizontal="center"/>
    </xf>
    <xf numFmtId="0" fontId="9" fillId="0" borderId="16" xfId="0" applyFont="1" applyBorder="1" applyAlignment="1">
      <alignment horizontal="center"/>
    </xf>
    <xf numFmtId="0" fontId="9" fillId="0" borderId="9" xfId="0" applyFont="1" applyBorder="1" applyAlignment="1">
      <alignment horizontal="center"/>
    </xf>
    <xf numFmtId="0" fontId="9" fillId="0" borderId="17" xfId="0" applyFont="1" applyBorder="1" applyAlignment="1">
      <alignment horizontal="center"/>
    </xf>
    <xf numFmtId="0" fontId="9" fillId="2" borderId="15" xfId="3" applyFont="1" applyFill="1" applyBorder="1" applyAlignment="1">
      <alignment horizontal="center" vertical="top" wrapText="1"/>
    </xf>
    <xf numFmtId="0" fontId="9" fillId="2" borderId="14" xfId="3" applyFont="1" applyFill="1" applyBorder="1" applyAlignment="1">
      <alignment horizontal="center" vertical="top" wrapText="1"/>
    </xf>
    <xf numFmtId="0" fontId="9" fillId="2" borderId="4" xfId="3" applyFont="1" applyFill="1" applyBorder="1" applyAlignment="1">
      <alignment horizontal="center" vertical="top" wrapText="1"/>
    </xf>
    <xf numFmtId="0" fontId="9" fillId="2" borderId="5" xfId="3" applyFont="1" applyFill="1" applyBorder="1" applyAlignment="1">
      <alignment horizontal="center" vertical="top" wrapText="1"/>
    </xf>
    <xf numFmtId="0" fontId="9" fillId="2" borderId="6" xfId="3" applyFont="1" applyFill="1" applyBorder="1" applyAlignment="1">
      <alignment horizontal="center" vertical="top" wrapText="1"/>
    </xf>
    <xf numFmtId="0" fontId="9" fillId="2" borderId="3" xfId="3" applyFont="1" applyFill="1" applyBorder="1" applyAlignment="1">
      <alignment horizontal="center" vertical="top" wrapText="1"/>
    </xf>
    <xf numFmtId="0" fontId="11" fillId="0" borderId="0" xfId="3" applyFont="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8" fillId="0" borderId="3" xfId="0" applyFont="1" applyBorder="1" applyAlignment="1">
      <alignment horizontal="center"/>
    </xf>
    <xf numFmtId="0" fontId="8" fillId="2" borderId="5" xfId="0" applyFont="1" applyFill="1" applyBorder="1" applyAlignment="1">
      <alignment horizontal="center" wrapText="1"/>
    </xf>
    <xf numFmtId="0" fontId="8" fillId="2" borderId="6" xfId="0" applyFont="1" applyFill="1" applyBorder="1" applyAlignment="1">
      <alignment horizontal="center" wrapText="1"/>
    </xf>
    <xf numFmtId="0" fontId="8" fillId="2" borderId="3" xfId="0" applyFont="1" applyFill="1" applyBorder="1" applyAlignment="1">
      <alignment horizontal="center" wrapText="1"/>
    </xf>
    <xf numFmtId="0" fontId="9" fillId="0" borderId="1" xfId="0" applyFont="1" applyBorder="1" applyAlignment="1">
      <alignment horizontal="center"/>
    </xf>
    <xf numFmtId="0" fontId="8" fillId="0" borderId="5" xfId="0" applyFont="1" applyBorder="1" applyAlignment="1">
      <alignment horizontal="center" wrapText="1"/>
    </xf>
    <xf numFmtId="0" fontId="8" fillId="0" borderId="6" xfId="0" applyFont="1" applyBorder="1" applyAlignment="1">
      <alignment horizontal="center" wrapText="1"/>
    </xf>
    <xf numFmtId="0" fontId="8" fillId="0" borderId="3" xfId="0" applyFont="1" applyBorder="1" applyAlignment="1">
      <alignment horizontal="center" wrapText="1"/>
    </xf>
    <xf numFmtId="0" fontId="8" fillId="2" borderId="5" xfId="0" applyFont="1" applyFill="1" applyBorder="1" applyAlignment="1">
      <alignment horizontal="left"/>
    </xf>
    <xf numFmtId="0" fontId="8" fillId="2" borderId="6" xfId="0" applyFont="1" applyFill="1" applyBorder="1" applyAlignment="1">
      <alignment horizontal="left"/>
    </xf>
    <xf numFmtId="0" fontId="8" fillId="2" borderId="3" xfId="0" applyFont="1" applyFill="1" applyBorder="1" applyAlignment="1">
      <alignment horizontal="left"/>
    </xf>
    <xf numFmtId="3" fontId="15" fillId="2" borderId="14" xfId="5" applyNumberFormat="1" applyFont="1" applyFill="1" applyBorder="1" applyAlignment="1">
      <alignment horizontal="center"/>
    </xf>
    <xf numFmtId="0" fontId="11" fillId="0" borderId="0" xfId="5" applyFont="1" applyAlignment="1">
      <alignment horizontal="center"/>
    </xf>
    <xf numFmtId="0" fontId="8" fillId="0" borderId="16" xfId="0" applyFont="1" applyBorder="1" applyAlignment="1">
      <alignment horizontal="center" vertical="center"/>
    </xf>
    <xf numFmtId="0" fontId="8" fillId="0" borderId="9" xfId="0" applyFont="1" applyBorder="1" applyAlignment="1">
      <alignment horizontal="center" vertical="center"/>
    </xf>
    <xf numFmtId="0" fontId="8" fillId="0" borderId="17"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Alignment="1">
      <alignment horizontal="center" vertical="center"/>
    </xf>
    <xf numFmtId="0" fontId="8" fillId="0" borderId="22" xfId="0" applyFont="1" applyBorder="1" applyAlignment="1">
      <alignment horizontal="center"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8" fillId="0" borderId="4" xfId="0" applyFont="1" applyBorder="1" applyAlignment="1">
      <alignment horizontal="center" vertical="center"/>
    </xf>
    <xf numFmtId="3" fontId="15" fillId="0" borderId="5" xfId="5" applyNumberFormat="1" applyFont="1" applyBorder="1" applyAlignment="1">
      <alignment horizontal="center"/>
    </xf>
    <xf numFmtId="3" fontId="15" fillId="0" borderId="6" xfId="5" applyNumberFormat="1" applyFont="1" applyBorder="1" applyAlignment="1">
      <alignment horizontal="center"/>
    </xf>
    <xf numFmtId="3" fontId="15" fillId="0" borderId="3" xfId="5" applyNumberFormat="1" applyFont="1" applyBorder="1" applyAlignment="1">
      <alignment horizontal="center"/>
    </xf>
    <xf numFmtId="0" fontId="46" fillId="2" borderId="0" xfId="0" applyFont="1" applyFill="1" applyAlignment="1">
      <alignment horizontal="center"/>
    </xf>
    <xf numFmtId="3" fontId="0" fillId="0" borderId="16" xfId="0" applyNumberFormat="1" applyBorder="1" applyAlignment="1">
      <alignment vertical="top"/>
    </xf>
    <xf numFmtId="3" fontId="0" fillId="0" borderId="9" xfId="0" applyNumberFormat="1" applyBorder="1" applyAlignment="1">
      <alignment vertical="top"/>
    </xf>
    <xf numFmtId="3" fontId="0" fillId="0" borderId="17" xfId="0" applyNumberFormat="1" applyBorder="1" applyAlignment="1">
      <alignment vertical="top"/>
    </xf>
    <xf numFmtId="3" fontId="0" fillId="0" borderId="10" xfId="0" applyNumberFormat="1" applyBorder="1" applyAlignment="1">
      <alignment vertical="top"/>
    </xf>
    <xf numFmtId="3" fontId="0" fillId="0" borderId="0" xfId="0" applyNumberFormat="1" applyAlignment="1">
      <alignment vertical="top"/>
    </xf>
    <xf numFmtId="3" fontId="0" fillId="0" borderId="22" xfId="0" applyNumberFormat="1" applyBorder="1" applyAlignment="1">
      <alignment vertical="top"/>
    </xf>
    <xf numFmtId="3" fontId="0" fillId="0" borderId="15" xfId="0" applyNumberFormat="1" applyBorder="1" applyAlignment="1">
      <alignment vertical="top"/>
    </xf>
    <xf numFmtId="3" fontId="0" fillId="0" borderId="14" xfId="0" applyNumberFormat="1" applyBorder="1" applyAlignment="1">
      <alignment vertical="top"/>
    </xf>
    <xf numFmtId="3" fontId="0" fillId="0" borderId="4" xfId="0" applyNumberFormat="1" applyBorder="1" applyAlignment="1">
      <alignment vertical="top"/>
    </xf>
    <xf numFmtId="0" fontId="11" fillId="2" borderId="14" xfId="0" applyFont="1" applyFill="1" applyBorder="1" applyAlignment="1">
      <alignment horizontal="center"/>
    </xf>
    <xf numFmtId="0" fontId="11" fillId="2" borderId="15" xfId="0" applyFont="1" applyFill="1" applyBorder="1" applyAlignment="1">
      <alignment horizontal="center"/>
    </xf>
    <xf numFmtId="3" fontId="15" fillId="2" borderId="0" xfId="5" applyNumberFormat="1" applyFont="1" applyFill="1" applyAlignment="1">
      <alignment horizontal="left"/>
    </xf>
    <xf numFmtId="0" fontId="9" fillId="0" borderId="0" xfId="6" applyFont="1" applyAlignment="1">
      <alignment horizontal="center"/>
    </xf>
    <xf numFmtId="0" fontId="9" fillId="0" borderId="5" xfId="6" applyFont="1" applyBorder="1" applyAlignment="1">
      <alignment horizontal="center"/>
    </xf>
    <xf numFmtId="0" fontId="9" fillId="0" borderId="6" xfId="6" applyFont="1" applyBorder="1" applyAlignment="1">
      <alignment horizontal="center"/>
    </xf>
    <xf numFmtId="0" fontId="9" fillId="0" borderId="3" xfId="6" applyFont="1" applyBorder="1" applyAlignment="1">
      <alignment horizontal="center"/>
    </xf>
    <xf numFmtId="0" fontId="2" fillId="0" borderId="5" xfId="6" applyFont="1" applyBorder="1" applyAlignment="1">
      <alignment horizontal="center"/>
    </xf>
    <xf numFmtId="0" fontId="2" fillId="0" borderId="3" xfId="6" applyFont="1" applyBorder="1" applyAlignment="1">
      <alignment horizontal="center"/>
    </xf>
    <xf numFmtId="0" fontId="2" fillId="0" borderId="6" xfId="6" applyFont="1" applyBorder="1" applyAlignment="1">
      <alignment horizontal="center"/>
    </xf>
    <xf numFmtId="0" fontId="38" fillId="0" borderId="0" xfId="0" applyFont="1" applyAlignment="1">
      <alignment horizontal="left" vertical="top" wrapText="1"/>
    </xf>
    <xf numFmtId="0" fontId="39" fillId="0" borderId="0" xfId="0" applyFont="1" applyAlignment="1">
      <alignment horizontal="left" vertical="top" wrapText="1"/>
    </xf>
    <xf numFmtId="0" fontId="40" fillId="0" borderId="0" xfId="0" applyFont="1" applyAlignment="1">
      <alignment horizontal="left" vertical="top" wrapText="1"/>
    </xf>
    <xf numFmtId="0" fontId="41" fillId="0" borderId="0" xfId="0" applyFont="1" applyAlignment="1">
      <alignment horizontal="left" vertical="top" wrapText="1"/>
    </xf>
    <xf numFmtId="164" fontId="37" fillId="0" borderId="23" xfId="0" applyNumberFormat="1" applyFont="1" applyBorder="1" applyAlignment="1">
      <alignment horizontal="center"/>
    </xf>
    <xf numFmtId="0" fontId="37" fillId="0" borderId="23" xfId="6" applyFont="1" applyBorder="1" applyAlignment="1">
      <alignment horizontal="center"/>
    </xf>
    <xf numFmtId="0" fontId="37" fillId="0" borderId="23" xfId="6" applyFont="1" applyBorder="1" applyAlignment="1">
      <alignment horizontal="center" wrapText="1"/>
    </xf>
    <xf numFmtId="0" fontId="37" fillId="0" borderId="0" xfId="6" applyFont="1" applyAlignment="1">
      <alignment horizontal="center"/>
    </xf>
    <xf numFmtId="0" fontId="37" fillId="0" borderId="0" xfId="6" applyFont="1" applyAlignment="1">
      <alignment horizontal="center" wrapText="1"/>
    </xf>
    <xf numFmtId="164" fontId="37" fillId="0" borderId="0" xfId="0" applyNumberFormat="1" applyFont="1" applyAlignment="1">
      <alignment horizontal="center"/>
    </xf>
    <xf numFmtId="0" fontId="42" fillId="0" borderId="0" xfId="0" applyFont="1" applyAlignment="1">
      <alignment horizontal="left" vertical="top" wrapText="1"/>
    </xf>
    <xf numFmtId="0" fontId="37" fillId="0" borderId="25" xfId="6" applyFont="1" applyBorder="1" applyAlignment="1">
      <alignment horizontal="center"/>
    </xf>
    <xf numFmtId="0" fontId="37" fillId="0" borderId="26" xfId="6" applyFont="1" applyBorder="1" applyAlignment="1">
      <alignment horizontal="center"/>
    </xf>
    <xf numFmtId="164" fontId="37" fillId="0" borderId="25" xfId="0" applyNumberFormat="1" applyFont="1" applyBorder="1" applyAlignment="1">
      <alignment horizontal="center"/>
    </xf>
    <xf numFmtId="164" fontId="37" fillId="0" borderId="26" xfId="0" applyNumberFormat="1" applyFont="1" applyBorder="1" applyAlignment="1">
      <alignment horizontal="center"/>
    </xf>
    <xf numFmtId="164" fontId="37" fillId="0" borderId="25" xfId="0" applyNumberFormat="1" applyFont="1" applyBorder="1" applyAlignment="1">
      <alignment horizontal="center" wrapText="1"/>
    </xf>
    <xf numFmtId="164" fontId="37" fillId="0" borderId="26" xfId="0" applyNumberFormat="1" applyFont="1" applyBorder="1" applyAlignment="1">
      <alignment horizontal="center" wrapText="1"/>
    </xf>
    <xf numFmtId="0" fontId="37" fillId="0" borderId="27" xfId="6" applyFont="1" applyBorder="1" applyAlignment="1">
      <alignment horizontal="center"/>
    </xf>
    <xf numFmtId="0" fontId="12" fillId="0" borderId="0" xfId="3" applyFont="1" applyAlignment="1">
      <alignment horizontal="center" vertical="top"/>
    </xf>
  </cellXfs>
  <cellStyles count="10">
    <cellStyle name="Comma" xfId="7" builtinId="3"/>
    <cellStyle name="Comma 2" xfId="9" xr:uid="{E8E402BF-4CCC-4617-9AF4-53BFC17C7D17}"/>
    <cellStyle name="Hyperlink" xfId="2" builtinId="8"/>
    <cellStyle name="Normal" xfId="0" builtinId="0"/>
    <cellStyle name="Normal 2" xfId="1" xr:uid="{00000000-0005-0000-0000-000002000000}"/>
    <cellStyle name="Normal 3" xfId="6" xr:uid="{140DCF03-742F-46C6-B07F-528BC9B9AC7B}"/>
    <cellStyle name="Normal 5" xfId="3" xr:uid="{81114702-4985-48BB-9928-F0546FFF6FED}"/>
    <cellStyle name="Normal_AppendixF1" xfId="5" xr:uid="{21CC1217-8DA2-4B46-84AB-39CCC48E7953}"/>
    <cellStyle name="Normal_gdp ucla" xfId="4" xr:uid="{A1DCDBC3-7816-4E71-82D0-86F6E2A2F729}"/>
    <cellStyle name="Percent" xfId="8" builtinId="5"/>
  </cellStyles>
  <dxfs count="0"/>
  <tableStyles count="1" defaultTableStyle="TableStyleMedium9" defaultPivotStyle="PivotStyleLight16">
    <tableStyle name="Invisible" pivot="0" table="0" count="0" xr9:uid="{3E16BA50-5D2D-482B-A282-B82DC694C480}"/>
  </tableStyles>
  <colors>
    <mruColors>
      <color rgb="FFFFFF99"/>
      <color rgb="FF0000FF"/>
      <color rgb="FFCC9900"/>
      <color rgb="FFFFFF66"/>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47625</xdr:rowOff>
    </xdr:from>
    <xdr:to>
      <xdr:col>3</xdr:col>
      <xdr:colOff>1741698</xdr:colOff>
      <xdr:row>2</xdr:row>
      <xdr:rowOff>361950</xdr:rowOff>
    </xdr:to>
    <xdr:pic>
      <xdr:nvPicPr>
        <xdr:cNvPr id="3" name="Picture 2" descr="Logos for the California Energy Commission, State of California, and the California Natural Resources Agency.">
          <a:extLst>
            <a:ext uri="{FF2B5EF4-FFF2-40B4-BE49-F238E27FC236}">
              <a16:creationId xmlns:a16="http://schemas.microsoft.com/office/drawing/2014/main" id="{536A56DC-47B7-16A9-81C4-5EAE6A9C7AAB}"/>
            </a:ext>
          </a:extLst>
        </xdr:cNvPr>
        <xdr:cNvPicPr>
          <a:picLocks noChangeAspect="1"/>
        </xdr:cNvPicPr>
      </xdr:nvPicPr>
      <xdr:blipFill>
        <a:blip xmlns:r="http://schemas.openxmlformats.org/officeDocument/2006/relationships" r:embed="rId1"/>
        <a:stretch>
          <a:fillRect/>
        </a:stretch>
      </xdr:blipFill>
      <xdr:spPr>
        <a:xfrm>
          <a:off x="2838450" y="47625"/>
          <a:ext cx="5294523" cy="6953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981D124-1260-D7CD-DE34-103063652B1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E234A375-7328-C2F3-0A3C-1EE66456FDE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A1BC98AF-582F-CE32-AF76-80D8556DB7B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5E8463F0-471A-BDA2-AC1A-EE081444858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X10A0T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D00FB4A-8490-E963-521A-5C3C4974757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E7A5B9F-6B21-CC00-0317-A0C06061C2E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X11A0T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FF660AF-CEEF-312B-3F28-D286DDE9539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8547AA25-4321-21D2-DC57-6DC43B64B33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X12A0T</a:t>
          </a:r>
        </a:p>
      </xdr:txBody>
    </xdr:sp>
    <xdr:clientData/>
  </xdr:twoCellAnchor>
  <xdr:twoCellAnchor>
    <xdr:from>
      <xdr:col>1</xdr:col>
      <xdr:colOff>544406</xdr:colOff>
      <xdr:row>64</xdr:row>
      <xdr:rowOff>19472</xdr:rowOff>
    </xdr:from>
    <xdr:to>
      <xdr:col>4</xdr:col>
      <xdr:colOff>487256</xdr:colOff>
      <xdr:row>82</xdr:row>
      <xdr:rowOff>76200</xdr:rowOff>
    </xdr:to>
    <xdr:sp macro="" textlink="">
      <xdr:nvSpPr>
        <xdr:cNvPr id="4" name="Rectangle 3">
          <a:extLst>
            <a:ext uri="{FF2B5EF4-FFF2-40B4-BE49-F238E27FC236}">
              <a16:creationId xmlns:a16="http://schemas.microsoft.com/office/drawing/2014/main" id="{2CD3442F-42BF-7503-EDCE-B0DE8B244F54}"/>
            </a:ext>
          </a:extLst>
        </xdr:cNvPr>
        <xdr:cNvSpPr/>
      </xdr:nvSpPr>
      <xdr:spPr>
        <a:xfrm>
          <a:off x="688339" y="12905739"/>
          <a:ext cx="6733117" cy="3595794"/>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b="1" u="sng">
              <a:solidFill>
                <a:sysClr val="windowText" lastClr="000000"/>
              </a:solidFill>
            </a:rPr>
            <a:t>NOTE 1:</a:t>
          </a:r>
        </a:p>
        <a:p>
          <a:pPr algn="l"/>
          <a:endParaRPr lang="en-US">
            <a:solidFill>
              <a:sysClr val="windowText" lastClr="000000"/>
            </a:solidFill>
          </a:endParaRPr>
        </a:p>
        <a:p>
          <a:pPr algn="l"/>
          <a:r>
            <a:rPr lang="en-US">
              <a:solidFill>
                <a:sysClr val="windowText" lastClr="000000"/>
              </a:solidFill>
            </a:rPr>
            <a:t>Per CPUC Decision 22-02-025</a:t>
          </a:r>
          <a:r>
            <a:rPr lang="en-US" baseline="0">
              <a:solidFill>
                <a:sysClr val="windowText" lastClr="000000"/>
              </a:solidFill>
            </a:rPr>
            <a:t> (February 24, 2022), SoCalGas' renewable natural gas (RNG) targets for core customers are</a:t>
          </a:r>
        </a:p>
        <a:p>
          <a:pPr algn="l"/>
          <a:endParaRPr lang="en-US" baseline="0">
            <a:solidFill>
              <a:sysClr val="windowText" lastClr="000000"/>
            </a:solidFill>
          </a:endParaRPr>
        </a:p>
        <a:p>
          <a:pPr algn="l"/>
          <a:r>
            <a:rPr lang="en-US" baseline="0">
              <a:solidFill>
                <a:sysClr val="windowText" lastClr="000000"/>
              </a:solidFill>
            </a:rPr>
            <a:t>2025 short-term target: 8.67 Bcf/ year</a:t>
          </a:r>
        </a:p>
        <a:p>
          <a:pPr algn="l"/>
          <a:r>
            <a:rPr lang="en-US" baseline="0">
              <a:solidFill>
                <a:sysClr val="windowText" lastClr="000000"/>
              </a:solidFill>
            </a:rPr>
            <a:t>2030 medium-term target: 37.86 Bcf/year</a:t>
          </a:r>
        </a:p>
        <a:p>
          <a:pPr algn="l"/>
          <a:endParaRPr lang="en-US" baseline="0">
            <a:solidFill>
              <a:sysClr val="windowText" lastClr="000000"/>
            </a:solidFill>
          </a:endParaRPr>
        </a:p>
        <a:p>
          <a:pPr algn="l"/>
          <a:r>
            <a:rPr lang="en-US" b="1" u="sng" baseline="0">
              <a:solidFill>
                <a:sysClr val="windowText" lastClr="000000"/>
              </a:solidFill>
            </a:rPr>
            <a:t>Note </a:t>
          </a:r>
          <a:r>
            <a:rPr lang="en-US" baseline="0">
              <a:solidFill>
                <a:sysClr val="windowText" lastClr="000000"/>
              </a:solidFill>
            </a:rPr>
            <a:t>that these are regulatory targets and pending CPUC approvals for procurements. See calculation/support to the right.</a:t>
          </a:r>
        </a:p>
        <a:p>
          <a:pPr algn="l"/>
          <a:endParaRPr lang="en-US">
            <a:solidFill>
              <a:sysClr val="windowText" lastClr="000000"/>
            </a:solidFill>
          </a:endParaRPr>
        </a:p>
        <a:p>
          <a:pPr algn="l"/>
          <a:r>
            <a:rPr lang="en-US" b="1" u="sng">
              <a:solidFill>
                <a:sysClr val="windowText" lastClr="000000"/>
              </a:solidFill>
            </a:rPr>
            <a:t>Sources:</a:t>
          </a:r>
        </a:p>
        <a:p>
          <a:pPr algn="l"/>
          <a:r>
            <a:rPr lang="en-US">
              <a:solidFill>
                <a:sysClr val="windowText" lastClr="000000"/>
              </a:solidFill>
            </a:rPr>
            <a:t>CPUC Decision: https://docs.cpuc.ca.gov/PublishedDocs/Published/G000/M454/K335/454335009.PDF</a:t>
          </a:r>
        </a:p>
        <a:p>
          <a:pPr algn="l"/>
          <a:endParaRPr lang="en-US">
            <a:solidFill>
              <a:sysClr val="windowText" lastClr="000000"/>
            </a:solidFill>
          </a:endParaRPr>
        </a:p>
        <a:p>
          <a:pPr algn="l"/>
          <a:r>
            <a:rPr lang="en-US" baseline="0">
              <a:solidFill>
                <a:sysClr val="windowText" lastClr="000000"/>
              </a:solidFill>
            </a:rPr>
            <a:t>2020 California Gas Report:  </a:t>
          </a:r>
          <a:r>
            <a:rPr lang="en-US" sz="1100" b="0" i="0" u="none" strike="noStrike">
              <a:solidFill>
                <a:sysClr val="windowText" lastClr="000000"/>
              </a:solidFill>
              <a:effectLst/>
              <a:latin typeface="+mn-lt"/>
              <a:ea typeface="+mn-ea"/>
              <a:cs typeface="+mn-cs"/>
            </a:rPr>
            <a:t>https://www.socalgas.com/sites/default/files/2020-10/2020_California_Gas_Report_Joint_Utility_Biennial_Comprehensive_Filing.pdf</a:t>
          </a:r>
          <a:r>
            <a:rPr lang="en-US">
              <a:solidFill>
                <a:sysClr val="windowText" lastClr="000000"/>
              </a:solidFill>
            </a:rPr>
            <a:t> </a:t>
          </a:r>
        </a:p>
        <a:p>
          <a:pPr algn="l"/>
          <a:endParaRPr lang="en-US">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solidFill>
                <a:sysClr val="windowText" lastClr="000000"/>
              </a:solidFill>
            </a:rPr>
            <a:t>2024 California Gas</a:t>
          </a:r>
          <a:r>
            <a:rPr lang="en-US" baseline="0">
              <a:solidFill>
                <a:sysClr val="windowText" lastClr="000000"/>
              </a:solidFill>
            </a:rPr>
            <a:t> Report: </a:t>
          </a:r>
          <a:r>
            <a:rPr lang="en-US" sz="1100" baseline="0">
              <a:solidFill>
                <a:sysClr val="windowText" lastClr="000000"/>
              </a:solidFill>
              <a:effectLst/>
              <a:latin typeface="+mn-lt"/>
              <a:ea typeface="+mn-ea"/>
              <a:cs typeface="+mn-cs"/>
            </a:rPr>
            <a:t>https://www.socalgas.com/sites/default/files/2024-08/2024-California-Gas-Report-Final.pdf</a:t>
          </a:r>
          <a:endParaRPr lang="en-US">
            <a:solidFill>
              <a:sysClr val="windowText" lastClr="000000"/>
            </a:solidFill>
            <a:effectLst/>
          </a:endParaRPr>
        </a:p>
        <a:p>
          <a:pPr algn="l"/>
          <a:endParaRPr lang="en-US">
            <a:solidFill>
              <a:sysClr val="windowText" lastClr="000000"/>
            </a:solidFill>
          </a:endParaRPr>
        </a:p>
      </xdr:txBody>
    </xdr:sp>
    <xdr:clientData/>
  </xdr:twoCellAnchor>
  <xdr:twoCellAnchor>
    <xdr:from>
      <xdr:col>1</xdr:col>
      <xdr:colOff>584200</xdr:colOff>
      <xdr:row>98</xdr:row>
      <xdr:rowOff>8466</xdr:rowOff>
    </xdr:from>
    <xdr:to>
      <xdr:col>4</xdr:col>
      <xdr:colOff>527050</xdr:colOff>
      <xdr:row>120</xdr:row>
      <xdr:rowOff>119743</xdr:rowOff>
    </xdr:to>
    <xdr:sp macro="" textlink="">
      <xdr:nvSpPr>
        <xdr:cNvPr id="27" name="Rectangle 4">
          <a:extLst>
            <a:ext uri="{FF2B5EF4-FFF2-40B4-BE49-F238E27FC236}">
              <a16:creationId xmlns:a16="http://schemas.microsoft.com/office/drawing/2014/main" id="{F44EBAE5-B0E8-4D2B-B664-224305BE5A43}"/>
            </a:ext>
          </a:extLst>
        </xdr:cNvPr>
        <xdr:cNvSpPr/>
      </xdr:nvSpPr>
      <xdr:spPr>
        <a:xfrm>
          <a:off x="725714" y="19668066"/>
          <a:ext cx="6746422" cy="442202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b="1" u="sng">
              <a:solidFill>
                <a:sysClr val="windowText" lastClr="000000"/>
              </a:solidFill>
            </a:rPr>
            <a:t>NOTE 2:</a:t>
          </a:r>
        </a:p>
        <a:p>
          <a:pPr algn="l"/>
          <a:endParaRPr lang="en-US">
            <a:solidFill>
              <a:sysClr val="windowText" lastClr="000000"/>
            </a:solidFill>
          </a:endParaRPr>
        </a:p>
        <a:p>
          <a:pPr algn="l"/>
          <a:r>
            <a:rPr lang="en-US">
              <a:solidFill>
                <a:sysClr val="windowText" lastClr="000000"/>
              </a:solidFill>
            </a:rPr>
            <a:t>On December 15, 2022, the California Public Utilities Commission (CPUC) adopted Decision 22-12-055 (Decision), which authorized Southern California Gas Company (SoCalGas) to establish the Angeles Link Memorandum Account to record the costs of performing certain work pertaining to Angeles Link, including Phase 1 feasibility studies. The Demand Study is one of the feasibility studies performed, which analyzed total potential demand for clean renewable hydrogen in SoCalGas’s service territory through 2045 across three sectors: mobility, power generation, and industrial. Consistent with the Decision, Angeles Link is intended to transport only 100% clean renewable hydrogen.</a:t>
          </a:r>
        </a:p>
        <a:p>
          <a:pPr algn="l"/>
          <a:endParaRPr lang="en-US">
            <a:solidFill>
              <a:sysClr val="windowText" lastClr="000000"/>
            </a:solidFill>
          </a:endParaRPr>
        </a:p>
        <a:p>
          <a:pPr algn="l"/>
          <a:r>
            <a:rPr lang="en-US">
              <a:solidFill>
                <a:sysClr val="windowText" lastClr="000000"/>
              </a:solidFill>
            </a:rPr>
            <a:t>See snapshots to the right for key data</a:t>
          </a:r>
          <a:r>
            <a:rPr lang="en-US" baseline="0">
              <a:solidFill>
                <a:sysClr val="windowText" lastClr="000000"/>
              </a:solidFill>
            </a:rPr>
            <a:t> points from the Demand Study regarding hydrogen demand:</a:t>
          </a:r>
          <a:endParaRPr lang="en-US">
            <a:solidFill>
              <a:sysClr val="windowText" lastClr="000000"/>
            </a:solidFill>
          </a:endParaRPr>
        </a:p>
        <a:p>
          <a:pPr algn="l"/>
          <a:endParaRPr lang="en-US">
            <a:solidFill>
              <a:sysClr val="windowText" lastClr="000000"/>
            </a:solidFill>
          </a:endParaRPr>
        </a:p>
        <a:p>
          <a:pPr algn="l"/>
          <a:r>
            <a:rPr lang="en-US">
              <a:solidFill>
                <a:sysClr val="windowText" lastClr="000000"/>
              </a:solidFill>
            </a:rPr>
            <a:t>Figure</a:t>
          </a:r>
          <a:r>
            <a:rPr lang="en-US" baseline="0">
              <a:solidFill>
                <a:sysClr val="windowText" lastClr="000000"/>
              </a:solidFill>
            </a:rPr>
            <a:t> 2- Clean Renewable Hydrogen Demand Forecast in SoCalGas’s Service Territory, by Scenario</a:t>
          </a:r>
        </a:p>
        <a:p>
          <a:pPr algn="l"/>
          <a:r>
            <a:rPr lang="en-US" baseline="0">
              <a:solidFill>
                <a:sysClr val="windowText" lastClr="000000"/>
              </a:solidFill>
            </a:rPr>
            <a:t>Figure 22-Angeles Link Throughput Scenarios</a:t>
          </a:r>
        </a:p>
        <a:p>
          <a:pPr algn="l"/>
          <a:endParaRPr lang="en-US" baseline="0">
            <a:solidFill>
              <a:sysClr val="windowText" lastClr="000000"/>
            </a:solidFill>
          </a:endParaRPr>
        </a:p>
        <a:p>
          <a:pPr algn="l"/>
          <a:r>
            <a:rPr lang="en-US" b="1" baseline="0">
              <a:solidFill>
                <a:sysClr val="windowText" lastClr="000000"/>
              </a:solidFill>
            </a:rPr>
            <a:t>Note: </a:t>
          </a:r>
          <a:r>
            <a:rPr lang="en-US" b="0" baseline="0">
              <a:solidFill>
                <a:sysClr val="windowText" lastClr="000000"/>
              </a:solidFill>
            </a:rPr>
            <a:t>The Demand Study findings indicate potential for significant demand—1.9M Metric Tons Per Year to 5.9M Metric Tons Per Year—for clean renewable hydrogen across the mobility, power, and industrials sectors by 2045 in SoCalGas’s service territory. SoCalGas has proposed to further research in Phase 2 of Angeles Link to assess demand economics in more detail as well as further refine potential pipeline configurations to bring together supply and demand of clean renewable hydrogen. That proposal is current under review by the CPUC.</a:t>
          </a:r>
        </a:p>
        <a:p>
          <a:pPr algn="l"/>
          <a:endParaRPr lang="en-US">
            <a:solidFill>
              <a:sysClr val="windowText" lastClr="000000"/>
            </a:solidFill>
          </a:endParaRPr>
        </a:p>
        <a:p>
          <a:pPr algn="l"/>
          <a:r>
            <a:rPr lang="en-US" b="1" u="sng">
              <a:solidFill>
                <a:sysClr val="windowText" lastClr="000000"/>
              </a:solidFill>
            </a:rPr>
            <a:t>Sources:</a:t>
          </a:r>
        </a:p>
        <a:p>
          <a:pPr algn="l"/>
          <a:r>
            <a:rPr lang="en-US">
              <a:solidFill>
                <a:sysClr val="windowText" lastClr="000000"/>
              </a:solidFill>
            </a:rPr>
            <a:t>Angeles</a:t>
          </a:r>
          <a:r>
            <a:rPr lang="en-US" baseline="0">
              <a:solidFill>
                <a:sysClr val="windowText" lastClr="000000"/>
              </a:solidFill>
            </a:rPr>
            <a:t> Link Phase 1 Demand Study Final Report (December 2024): https://www.socalgas.com/sites/default/files/alproject/Angeles-Link-Phase-1-Final-Demand-Study.pdf</a:t>
          </a:r>
          <a:endParaRPr lang="en-US">
            <a:solidFill>
              <a:sysClr val="windowText" lastClr="000000"/>
            </a:solidFill>
          </a:endParaRPr>
        </a:p>
      </xdr:txBody>
    </xdr:sp>
    <xdr:clientData/>
  </xdr:twoCellAnchor>
  <xdr:twoCellAnchor editAs="oneCell">
    <xdr:from>
      <xdr:col>10</xdr:col>
      <xdr:colOff>143589</xdr:colOff>
      <xdr:row>123</xdr:row>
      <xdr:rowOff>130627</xdr:rowOff>
    </xdr:from>
    <xdr:to>
      <xdr:col>14</xdr:col>
      <xdr:colOff>554588</xdr:colOff>
      <xdr:row>141</xdr:row>
      <xdr:rowOff>21771</xdr:rowOff>
    </xdr:to>
    <xdr:pic>
      <xdr:nvPicPr>
        <xdr:cNvPr id="6" name="Picture 5">
          <a:extLst>
            <a:ext uri="{FF2B5EF4-FFF2-40B4-BE49-F238E27FC236}">
              <a16:creationId xmlns:a16="http://schemas.microsoft.com/office/drawing/2014/main" id="{07B6F2C4-BAC2-0BF3-CC99-7F8B55EA0C7E}"/>
            </a:ext>
          </a:extLst>
        </xdr:cNvPr>
        <xdr:cNvPicPr>
          <a:picLocks noChangeAspect="1"/>
        </xdr:cNvPicPr>
      </xdr:nvPicPr>
      <xdr:blipFill>
        <a:blip xmlns:r="http://schemas.openxmlformats.org/officeDocument/2006/relationships" r:embed="rId1"/>
        <a:stretch>
          <a:fillRect/>
        </a:stretch>
      </xdr:blipFill>
      <xdr:spPr>
        <a:xfrm>
          <a:off x="11138160" y="24100970"/>
          <a:ext cx="6485228" cy="3418116"/>
        </a:xfrm>
        <a:prstGeom prst="rect">
          <a:avLst/>
        </a:prstGeom>
      </xdr:spPr>
    </xdr:pic>
    <xdr:clientData/>
  </xdr:twoCellAnchor>
  <xdr:twoCellAnchor editAs="oneCell">
    <xdr:from>
      <xdr:col>10</xdr:col>
      <xdr:colOff>21772</xdr:colOff>
      <xdr:row>100</xdr:row>
      <xdr:rowOff>32658</xdr:rowOff>
    </xdr:from>
    <xdr:to>
      <xdr:col>17</xdr:col>
      <xdr:colOff>265657</xdr:colOff>
      <xdr:row>117</xdr:row>
      <xdr:rowOff>139725</xdr:rowOff>
    </xdr:to>
    <xdr:pic>
      <xdr:nvPicPr>
        <xdr:cNvPr id="10" name="Picture 9">
          <a:extLst>
            <a:ext uri="{FF2B5EF4-FFF2-40B4-BE49-F238E27FC236}">
              <a16:creationId xmlns:a16="http://schemas.microsoft.com/office/drawing/2014/main" id="{72ADD79F-C513-3815-8C8C-EF5C85695C04}"/>
            </a:ext>
          </a:extLst>
        </xdr:cNvPr>
        <xdr:cNvPicPr>
          <a:picLocks noChangeAspect="1"/>
        </xdr:cNvPicPr>
      </xdr:nvPicPr>
      <xdr:blipFill>
        <a:blip xmlns:r="http://schemas.openxmlformats.org/officeDocument/2006/relationships" r:embed="rId2"/>
        <a:stretch>
          <a:fillRect/>
        </a:stretch>
      </xdr:blipFill>
      <xdr:spPr>
        <a:xfrm>
          <a:off x="11016343" y="19496315"/>
          <a:ext cx="8342857" cy="3438095"/>
        </a:xfrm>
        <a:prstGeom prst="rect">
          <a:avLst/>
        </a:prstGeom>
      </xdr:spPr>
    </xdr:pic>
    <xdr:clientData/>
  </xdr:twoCellAnchor>
  <xdr:twoCellAnchor editAs="oneCell">
    <xdr:from>
      <xdr:col>5</xdr:col>
      <xdr:colOff>142875</xdr:colOff>
      <xdr:row>95</xdr:row>
      <xdr:rowOff>152400</xdr:rowOff>
    </xdr:from>
    <xdr:to>
      <xdr:col>13</xdr:col>
      <xdr:colOff>951544</xdr:colOff>
      <xdr:row>121</xdr:row>
      <xdr:rowOff>173962</xdr:rowOff>
    </xdr:to>
    <xdr:pic>
      <xdr:nvPicPr>
        <xdr:cNvPr id="7" name="Picture 6">
          <a:extLst>
            <a:ext uri="{FF2B5EF4-FFF2-40B4-BE49-F238E27FC236}">
              <a16:creationId xmlns:a16="http://schemas.microsoft.com/office/drawing/2014/main" id="{B19311B1-A0E7-300C-331B-4E4BE5F7C6B8}"/>
            </a:ext>
          </a:extLst>
        </xdr:cNvPr>
        <xdr:cNvPicPr>
          <a:picLocks noChangeAspect="1"/>
        </xdr:cNvPicPr>
      </xdr:nvPicPr>
      <xdr:blipFill>
        <a:blip xmlns:r="http://schemas.openxmlformats.org/officeDocument/2006/relationships" r:embed="rId3"/>
        <a:stretch>
          <a:fillRect/>
        </a:stretch>
      </xdr:blipFill>
      <xdr:spPr>
        <a:xfrm>
          <a:off x="7743825" y="19583400"/>
          <a:ext cx="7609519" cy="522221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F5EA33DF-ED49-8409-10DF-B4F6ABEBBB7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9E112835-C8CD-DC9D-899B-61ED38C2BD7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X13A0T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8A843DB-18EE-C5EA-29D7-E273F363D22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4A1769B1-650A-0DD1-7495-38961BD2BB5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X14A0T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2531133-239B-9CCB-1971-47C44E5CF1C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87527865-5AEF-A629-B01A-6E7C2E9858F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X15A0T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4631C08-8CCC-7A9E-EE7C-00502074DEC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F454234F-1BE1-AAC0-D2F3-121021C5768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X16A0T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9D65B51-4C65-25F5-D362-B1262F126AA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X18A0T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2827143F-8DFF-ABB6-C0C7-6B33489C512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X17A0T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99CC579-F083-4D18-9E02-8806E89C270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B045F0D2-8640-AA50-9F3F-DA19CE3F743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X18A0T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590549</xdr:colOff>
      <xdr:row>0</xdr:row>
      <xdr:rowOff>28575</xdr:rowOff>
    </xdr:from>
    <xdr:to>
      <xdr:col>2</xdr:col>
      <xdr:colOff>41581</xdr:colOff>
      <xdr:row>0</xdr:row>
      <xdr:rowOff>993775</xdr:rowOff>
    </xdr:to>
    <xdr:pic>
      <xdr:nvPicPr>
        <xdr:cNvPr id="3" name="Picture 2" descr="Logos for the California Energy Commission, State of California, and the California Natural Resources Agency.">
          <a:extLst>
            <a:ext uri="{FF2B5EF4-FFF2-40B4-BE49-F238E27FC236}">
              <a16:creationId xmlns:a16="http://schemas.microsoft.com/office/drawing/2014/main" id="{DDEC9276-3E93-26BC-18DC-350CCF6BE7AE}"/>
            </a:ext>
          </a:extLst>
        </xdr:cNvPr>
        <xdr:cNvPicPr>
          <a:picLocks noChangeAspect="1"/>
        </xdr:cNvPicPr>
      </xdr:nvPicPr>
      <xdr:blipFill>
        <a:blip xmlns:r="http://schemas.openxmlformats.org/officeDocument/2006/relationships" r:embed="rId1"/>
        <a:stretch>
          <a:fillRect/>
        </a:stretch>
      </xdr:blipFill>
      <xdr:spPr>
        <a:xfrm>
          <a:off x="590549" y="28575"/>
          <a:ext cx="7397422" cy="9715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67D1E58-BA53-0880-AD30-987C7A0BA88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4181ADC9-DCCD-3BEE-C843-5C25B6B0FB4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90595C9-72EC-ED8E-88F5-2D441026E0C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449633F8-F538-1DBE-A539-A3374D422A8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C7330D0-81D7-77EE-AB12-BD4702E6F0F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8EB24F68-7AA1-5AC7-6597-C9F097A228A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07AC543-E685-1C6D-43A4-CA0CBCB6288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28AE5BF3-8541-BD2F-2214-96034FFC8F1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2E44857-B44D-8593-80F5-AEF375B0618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E845579E-FD9F-ECF9-F869-A3A32589237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X6A0T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65B0204-48B5-2316-517A-8976B7EEBA1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BE680521-40BE-DBD7-4C60-301822B666B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X7A0T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70B4E87-345B-A1FA-BC87-5EF9AEEAAE5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91496281-1202-1B59-97DE-80D640AB3A2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X8A0T</a:t>
          </a:r>
        </a:p>
      </xdr:txBody>
    </xdr:sp>
    <xdr:clientData/>
  </xdr:twoCellAnchor>
</xdr:wsDr>
</file>

<file path=xl/persons/person.xml><?xml version="1.0" encoding="utf-8"?>
<personList xmlns="http://schemas.microsoft.com/office/spreadsheetml/2018/threadedcomments" xmlns:x="http://schemas.openxmlformats.org/spreadsheetml/2006/main">
  <person displayName="Cortez, Julia L" id="{25B145A6-4C65-4AB1-9C0A-AB34B54D356A}" userId="S::JCortez2@semprautilities.com::3e3473b0-d8e1-450e-8550-ac6f8631b415"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9" dT="2025-05-12T20:39:53.31" personId="{25B145A6-4C65-4AB1-9C0A-AB34B54D356A}" id="{47B799DC-275D-4996-848A-B04D61197F2D}">
    <text>Added the total column for allocation purposes for future years</text>
  </threadedComment>
  <threadedComment ref="B130" dT="2025-05-12T20:39:29.79" personId="{25B145A6-4C65-4AB1-9C0A-AB34B54D356A}" id="{5CFF97F6-7CFD-4509-A70C-9B5A971213DD}">
    <text>I had to add Residential to the form 2034</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9.bin"/><Relationship Id="rId5" Type="http://schemas.openxmlformats.org/officeDocument/2006/relationships/printerSettings" Target="../printerSettings/printerSettings5.bin"/><Relationship Id="rId10" Type="http://schemas.openxmlformats.org/officeDocument/2006/relationships/hyperlink" Target="mailto:kbarker@socalgas.com" TargetMode="External"/><Relationship Id="rId4" Type="http://schemas.openxmlformats.org/officeDocument/2006/relationships/printerSettings" Target="../printerSettings/printerSettings4.bin"/><Relationship Id="rId9" Type="http://schemas.openxmlformats.org/officeDocument/2006/relationships/hyperlink" Target="mailto:xjiang@socalgas.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2.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5.xml"/><Relationship Id="rId1" Type="http://schemas.openxmlformats.org/officeDocument/2006/relationships/printerSettings" Target="../printerSettings/printerSettings2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8" Type="http://schemas.openxmlformats.org/officeDocument/2006/relationships/hyperlink" Target="http://[s1l7];/" TargetMode="External"/><Relationship Id="rId13" Type="http://schemas.openxmlformats.org/officeDocument/2006/relationships/hyperlink" Target="http://[s1l12];/" TargetMode="External"/><Relationship Id="rId18" Type="http://schemas.openxmlformats.org/officeDocument/2006/relationships/printerSettings" Target="../printerSettings/printerSettings10.bin"/><Relationship Id="rId3" Type="http://schemas.openxmlformats.org/officeDocument/2006/relationships/hyperlink" Target="http://[s1l2];/" TargetMode="External"/><Relationship Id="rId7" Type="http://schemas.openxmlformats.org/officeDocument/2006/relationships/hyperlink" Target="http://[s1l6];/" TargetMode="External"/><Relationship Id="rId12" Type="http://schemas.openxmlformats.org/officeDocument/2006/relationships/hyperlink" Target="http://[s1l11];/" TargetMode="External"/><Relationship Id="rId17" Type="http://schemas.openxmlformats.org/officeDocument/2006/relationships/hyperlink" Target="http://[s1l16];/" TargetMode="External"/><Relationship Id="rId2" Type="http://schemas.openxmlformats.org/officeDocument/2006/relationships/hyperlink" Target="http://[s1l1];/" TargetMode="External"/><Relationship Id="rId16" Type="http://schemas.openxmlformats.org/officeDocument/2006/relationships/hyperlink" Target="http://[s1l15];/" TargetMode="External"/><Relationship Id="rId1" Type="http://schemas.openxmlformats.org/officeDocument/2006/relationships/hyperlink" Target="http://[s1l0];/" TargetMode="External"/><Relationship Id="rId6" Type="http://schemas.openxmlformats.org/officeDocument/2006/relationships/hyperlink" Target="http://[s1l5];/" TargetMode="External"/><Relationship Id="rId11" Type="http://schemas.openxmlformats.org/officeDocument/2006/relationships/hyperlink" Target="http://[s1l10];/" TargetMode="External"/><Relationship Id="rId5" Type="http://schemas.openxmlformats.org/officeDocument/2006/relationships/hyperlink" Target="http://[s1l4];/" TargetMode="External"/><Relationship Id="rId15" Type="http://schemas.openxmlformats.org/officeDocument/2006/relationships/hyperlink" Target="http://[s1l14];/" TargetMode="External"/><Relationship Id="rId10" Type="http://schemas.openxmlformats.org/officeDocument/2006/relationships/hyperlink" Target="http://[s1l9];/" TargetMode="External"/><Relationship Id="rId19" Type="http://schemas.openxmlformats.org/officeDocument/2006/relationships/drawing" Target="../drawings/drawing2.xml"/><Relationship Id="rId4" Type="http://schemas.openxmlformats.org/officeDocument/2006/relationships/hyperlink" Target="http://[s1l3];/" TargetMode="External"/><Relationship Id="rId9" Type="http://schemas.openxmlformats.org/officeDocument/2006/relationships/hyperlink" Target="http://[s1l8];/" TargetMode="External"/><Relationship Id="rId14" Type="http://schemas.openxmlformats.org/officeDocument/2006/relationships/hyperlink" Target="http://[s1l13];/"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A1:F33"/>
  <sheetViews>
    <sheetView tabSelected="1" zoomScaleNormal="100" workbookViewId="0">
      <pane xSplit="1" ySplit="7" topLeftCell="B8" activePane="bottomRight" state="frozen"/>
      <selection pane="topRight" activeCell="B11" sqref="B11:B27"/>
      <selection pane="bottomLeft" activeCell="B11" sqref="B11:B27"/>
      <selection pane="bottomRight" activeCell="C25" sqref="C25"/>
    </sheetView>
  </sheetViews>
  <sheetFormatPr defaultColWidth="9" defaultRowHeight="13.2" x14ac:dyDescent="0.3"/>
  <cols>
    <col min="1" max="1" width="36.59765625" style="1" customWidth="1"/>
    <col min="2" max="6" width="23.59765625" style="1" customWidth="1"/>
    <col min="7" max="16384" width="9" style="1"/>
  </cols>
  <sheetData>
    <row r="1" spans="1:6" ht="15" x14ac:dyDescent="0.3">
      <c r="A1" s="82" t="s">
        <v>34</v>
      </c>
      <c r="B1" s="83"/>
    </row>
    <row r="2" spans="1:6" ht="15" x14ac:dyDescent="0.3">
      <c r="A2" s="82" t="s">
        <v>35</v>
      </c>
      <c r="B2" s="84"/>
    </row>
    <row r="3" spans="1:6" ht="46.8" x14ac:dyDescent="0.3">
      <c r="A3" s="98" t="s">
        <v>36</v>
      </c>
      <c r="B3" s="84"/>
    </row>
    <row r="4" spans="1:6" ht="15" x14ac:dyDescent="0.3">
      <c r="A4" s="85" t="s">
        <v>37</v>
      </c>
      <c r="B4" s="84"/>
    </row>
    <row r="5" spans="1:6" x14ac:dyDescent="0.3">
      <c r="A5" s="86"/>
      <c r="B5" s="84"/>
    </row>
    <row r="6" spans="1:6" ht="27.75" customHeight="1" x14ac:dyDescent="0.3">
      <c r="A6" s="84" t="s">
        <v>38</v>
      </c>
      <c r="B6" s="90" t="s">
        <v>39</v>
      </c>
    </row>
    <row r="7" spans="1:6" x14ac:dyDescent="0.3">
      <c r="A7" s="84"/>
      <c r="B7" s="87"/>
    </row>
    <row r="8" spans="1:6" x14ac:dyDescent="0.3">
      <c r="A8" s="84"/>
      <c r="B8" s="86"/>
    </row>
    <row r="9" spans="1:6" x14ac:dyDescent="0.3">
      <c r="A9" s="84"/>
      <c r="B9" s="84"/>
    </row>
    <row r="10" spans="1:6" s="3" customFormat="1" x14ac:dyDescent="0.3">
      <c r="A10" s="84"/>
      <c r="B10" s="84"/>
    </row>
    <row r="11" spans="1:6" x14ac:dyDescent="0.3">
      <c r="A11" s="86" t="s">
        <v>40</v>
      </c>
      <c r="B11" s="86" t="s">
        <v>20</v>
      </c>
      <c r="C11" s="2"/>
      <c r="D11" s="2"/>
      <c r="E11" s="2"/>
      <c r="F11" s="2"/>
    </row>
    <row r="12" spans="1:6" ht="26.4" x14ac:dyDescent="0.3">
      <c r="A12" s="86" t="s">
        <v>41</v>
      </c>
      <c r="B12" s="86" t="s">
        <v>42</v>
      </c>
      <c r="C12" s="2"/>
      <c r="D12" s="2"/>
      <c r="E12" s="2"/>
      <c r="F12" s="2"/>
    </row>
    <row r="13" spans="1:6" x14ac:dyDescent="0.3">
      <c r="A13" s="86" t="s">
        <v>43</v>
      </c>
      <c r="B13" s="88" t="s">
        <v>44</v>
      </c>
      <c r="C13" s="48"/>
      <c r="D13" s="48"/>
      <c r="E13" s="48"/>
      <c r="F13" s="48"/>
    </row>
    <row r="14" spans="1:6" x14ac:dyDescent="0.3">
      <c r="A14" s="86" t="s">
        <v>45</v>
      </c>
      <c r="B14" s="86" t="s">
        <v>46</v>
      </c>
      <c r="C14" s="2"/>
      <c r="D14" s="2"/>
      <c r="E14" s="2"/>
      <c r="F14" s="2"/>
    </row>
    <row r="15" spans="1:6" x14ac:dyDescent="0.3">
      <c r="A15" s="86" t="s">
        <v>47</v>
      </c>
      <c r="B15" s="86" t="s">
        <v>48</v>
      </c>
      <c r="C15" s="2"/>
      <c r="D15" s="2"/>
      <c r="E15" s="2"/>
      <c r="F15" s="2"/>
    </row>
    <row r="16" spans="1:6" x14ac:dyDescent="0.3">
      <c r="A16" s="86" t="s">
        <v>49</v>
      </c>
      <c r="B16" s="86"/>
      <c r="C16" s="2"/>
      <c r="D16" s="2"/>
      <c r="E16" s="2"/>
      <c r="F16" s="2"/>
    </row>
    <row r="17" spans="1:6" x14ac:dyDescent="0.3">
      <c r="A17" s="86" t="s">
        <v>50</v>
      </c>
      <c r="B17" s="86" t="s">
        <v>51</v>
      </c>
      <c r="C17" s="2"/>
      <c r="D17" s="2"/>
      <c r="E17" s="2"/>
      <c r="F17" s="2"/>
    </row>
    <row r="18" spans="1:6" x14ac:dyDescent="0.3">
      <c r="A18" s="86" t="s">
        <v>52</v>
      </c>
      <c r="B18" s="86" t="s">
        <v>53</v>
      </c>
      <c r="C18" s="2"/>
      <c r="D18" s="2"/>
      <c r="E18" s="2"/>
      <c r="F18" s="2"/>
    </row>
    <row r="19" spans="1:6" x14ac:dyDescent="0.3">
      <c r="A19" s="86" t="s">
        <v>54</v>
      </c>
      <c r="B19" s="86">
        <v>90013</v>
      </c>
      <c r="C19" s="2"/>
      <c r="D19" s="2"/>
      <c r="E19" s="2"/>
      <c r="F19" s="2"/>
    </row>
    <row r="20" spans="1:6" x14ac:dyDescent="0.3">
      <c r="A20" s="86" t="s">
        <v>55</v>
      </c>
      <c r="B20" s="89">
        <v>45800</v>
      </c>
      <c r="C20" s="4"/>
      <c r="D20" s="4"/>
      <c r="E20" s="4"/>
      <c r="F20" s="4"/>
    </row>
    <row r="21" spans="1:6" x14ac:dyDescent="0.3">
      <c r="A21" s="86" t="s">
        <v>56</v>
      </c>
      <c r="B21" s="89"/>
      <c r="C21" s="4"/>
      <c r="D21" s="4"/>
      <c r="E21" s="4"/>
      <c r="F21" s="4"/>
    </row>
    <row r="22" spans="1:6" x14ac:dyDescent="0.3">
      <c r="A22" s="86"/>
      <c r="B22" s="89"/>
      <c r="C22" s="4"/>
      <c r="D22" s="4"/>
      <c r="E22" s="4"/>
      <c r="F22" s="4"/>
    </row>
    <row r="23" spans="1:6" ht="26.4" x14ac:dyDescent="0.3">
      <c r="A23" s="84" t="s">
        <v>57</v>
      </c>
      <c r="B23" s="86"/>
      <c r="C23" s="2"/>
      <c r="D23" s="2"/>
      <c r="E23" s="2"/>
      <c r="F23" s="2"/>
    </row>
    <row r="24" spans="1:6" x14ac:dyDescent="0.3">
      <c r="A24" s="86" t="s">
        <v>40</v>
      </c>
      <c r="B24" s="86" t="s">
        <v>19</v>
      </c>
      <c r="C24" s="2"/>
      <c r="D24" s="2"/>
      <c r="E24" s="2"/>
      <c r="F24" s="2"/>
    </row>
    <row r="25" spans="1:6" ht="26.4" x14ac:dyDescent="0.3">
      <c r="A25" s="86" t="s">
        <v>41</v>
      </c>
      <c r="B25" s="86" t="s">
        <v>478</v>
      </c>
      <c r="C25" s="2"/>
      <c r="D25" s="2"/>
      <c r="E25" s="2"/>
      <c r="F25" s="2"/>
    </row>
    <row r="26" spans="1:6" x14ac:dyDescent="0.3">
      <c r="A26" s="86" t="s">
        <v>43</v>
      </c>
      <c r="B26" s="88" t="s">
        <v>479</v>
      </c>
      <c r="C26" s="48"/>
      <c r="D26" s="48"/>
      <c r="E26" s="48"/>
      <c r="F26" s="48"/>
    </row>
    <row r="27" spans="1:6" x14ac:dyDescent="0.3">
      <c r="A27" s="86" t="s">
        <v>45</v>
      </c>
      <c r="B27" s="86" t="s">
        <v>480</v>
      </c>
      <c r="C27" s="2"/>
      <c r="D27" s="2"/>
      <c r="E27" s="2"/>
      <c r="F27" s="2"/>
    </row>
    <row r="28" spans="1:6" x14ac:dyDescent="0.3">
      <c r="A28" s="86" t="s">
        <v>47</v>
      </c>
      <c r="B28" s="86" t="s">
        <v>48</v>
      </c>
      <c r="C28" s="2"/>
      <c r="D28" s="2"/>
      <c r="E28" s="2"/>
      <c r="F28" s="2"/>
    </row>
    <row r="29" spans="1:6" x14ac:dyDescent="0.3">
      <c r="A29" s="86" t="s">
        <v>49</v>
      </c>
      <c r="B29" s="86"/>
      <c r="C29" s="2"/>
      <c r="D29" s="2"/>
      <c r="E29" s="2"/>
      <c r="F29" s="2"/>
    </row>
    <row r="30" spans="1:6" x14ac:dyDescent="0.3">
      <c r="A30" s="86" t="s">
        <v>50</v>
      </c>
      <c r="B30" s="86" t="s">
        <v>51</v>
      </c>
      <c r="C30" s="2"/>
      <c r="D30" s="2"/>
      <c r="E30" s="2"/>
      <c r="F30" s="2"/>
    </row>
    <row r="31" spans="1:6" x14ac:dyDescent="0.3">
      <c r="A31" s="86" t="s">
        <v>52</v>
      </c>
      <c r="B31" s="86" t="s">
        <v>53</v>
      </c>
      <c r="C31" s="2"/>
      <c r="D31" s="2"/>
      <c r="E31" s="2"/>
      <c r="F31" s="2"/>
    </row>
    <row r="32" spans="1:6" x14ac:dyDescent="0.3">
      <c r="A32" s="86" t="s">
        <v>54</v>
      </c>
      <c r="B32" s="86">
        <v>90013</v>
      </c>
      <c r="C32" s="2"/>
      <c r="D32" s="2"/>
      <c r="E32" s="2"/>
      <c r="F32" s="2"/>
    </row>
    <row r="33" spans="1:2" x14ac:dyDescent="0.3">
      <c r="A33" s="86"/>
      <c r="B33" s="86"/>
    </row>
  </sheetData>
  <customSheetViews>
    <customSheetView guid="{416EEE44-1160-408D-8A62-54D0D1A2E861}">
      <pane xSplit="1" ySplit="7" topLeftCell="B8" activePane="bottomRight" state="frozen"/>
      <selection pane="bottomRight"/>
      <pageMargins left="0" right="0" top="0" bottom="0" header="0" footer="0"/>
      <pageSetup pageOrder="overThenDown" orientation="landscape" r:id="rId1"/>
    </customSheetView>
    <customSheetView guid="{B2CE4C66-5466-4442-AAD5-D1DE61C1F309}">
      <pane xSplit="1" ySplit="7" topLeftCell="B8" activePane="bottomRight" state="frozen"/>
      <selection pane="bottomRight"/>
      <pageMargins left="0" right="0" top="0" bottom="0" header="0" footer="0"/>
      <pageSetup pageOrder="overThenDown" orientation="landscape" r:id="rId2"/>
    </customSheetView>
    <customSheetView guid="{64772366-36BC-426A-A6F2-6C493B087EAF}">
      <pane xSplit="1" ySplit="7" topLeftCell="B8" activePane="bottomRight" state="frozen"/>
      <selection pane="bottomRight" activeCell="C27" sqref="C27"/>
      <pageMargins left="0" right="0" top="0" bottom="0" header="0" footer="0"/>
      <pageSetup pageOrder="overThenDown" orientation="landscape" r:id="rId3"/>
    </customSheetView>
    <customSheetView guid="{936D601A-6161-408D-BD38-CA4C61557536}">
      <pane xSplit="1" ySplit="7" topLeftCell="B8" activePane="bottomRight" state="frozen"/>
      <selection pane="bottomRight" activeCell="C27" sqref="C27"/>
      <pageMargins left="0" right="0" top="0" bottom="0" header="0" footer="0"/>
      <pageSetup pageOrder="overThenDown" orientation="landscape" r:id="rId4"/>
    </customSheetView>
    <customSheetView guid="{3EAFDB81-3C7B-4EC4-BD53-8A6926C61C4D}">
      <pane xSplit="1" ySplit="7" topLeftCell="B8" activePane="bottomRight" state="frozen"/>
      <selection pane="bottomRight" activeCell="C27" sqref="C27"/>
      <pageMargins left="0" right="0" top="0" bottom="0" header="0" footer="0"/>
      <pageSetup pageOrder="overThenDown" orientation="landscape" r:id="rId5"/>
    </customSheetView>
    <customSheetView guid="{046A23F8-4D15-41E0-A67E-1D05CF2E9CA4}">
      <pane xSplit="1" ySplit="7" topLeftCell="B8" activePane="bottomRight" state="frozen"/>
      <selection pane="bottomRight" activeCell="C27" sqref="C27"/>
      <pageMargins left="0" right="0" top="0" bottom="0" header="0" footer="0"/>
      <pageSetup pageOrder="overThenDown" orientation="landscape" r:id="rId6"/>
    </customSheetView>
    <customSheetView guid="{E9B99297-6681-430B-B37D-6F2642738440}">
      <pane xSplit="1" ySplit="7" topLeftCell="B8" activePane="bottomRight" state="frozen"/>
      <selection pane="bottomRight" activeCell="C27" sqref="C27"/>
      <pageMargins left="0" right="0" top="0" bottom="0" header="0" footer="0"/>
      <pageSetup pageOrder="overThenDown" orientation="landscape" r:id="rId7"/>
    </customSheetView>
    <customSheetView guid="{92B87247-BF71-45F8-9C5C-F95580FEBD04}">
      <pane xSplit="1" ySplit="7" topLeftCell="B8" activePane="bottomRight" state="frozen"/>
      <selection pane="bottomRight"/>
      <pageMargins left="0" right="0" top="0" bottom="0" header="0" footer="0"/>
      <pageSetup pageOrder="overThenDown" orientation="landscape" r:id="rId8"/>
    </customSheetView>
  </customSheetViews>
  <hyperlinks>
    <hyperlink ref="B13" r:id="rId9" xr:uid="{1986AE54-CA95-425D-9183-017D630B780F}"/>
    <hyperlink ref="B26" r:id="rId10" xr:uid="{809AD348-515E-484C-85C2-0FE8C87ECFA7}"/>
  </hyperlinks>
  <pageMargins left="0.7" right="0.7" top="0.75" bottom="0.75" header="0.3" footer="0.3"/>
  <pageSetup scale="78" pageOrder="overThenDown" orientation="portrait" r:id="rId11"/>
  <drawing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CDCEE-2DEF-4200-BFC9-B8975910E7EF}">
  <sheetPr>
    <tabColor theme="6" tint="0.79998168889431442"/>
    <pageSetUpPr fitToPage="1"/>
  </sheetPr>
  <dimension ref="B1:Z54"/>
  <sheetViews>
    <sheetView topLeftCell="A37" zoomScaleNormal="100" workbookViewId="0">
      <selection activeCell="B54" sqref="B54"/>
    </sheetView>
  </sheetViews>
  <sheetFormatPr defaultRowHeight="15.6" x14ac:dyDescent="0.3"/>
  <cols>
    <col min="1" max="1" width="2" customWidth="1"/>
    <col min="3" max="17" width="14.09765625" customWidth="1"/>
  </cols>
  <sheetData>
    <row r="1" spans="2:26" s="6" customFormat="1" x14ac:dyDescent="0.3">
      <c r="B1" s="285" t="s">
        <v>200</v>
      </c>
      <c r="C1" s="285"/>
      <c r="D1" s="285"/>
      <c r="E1" s="285"/>
      <c r="F1" s="285"/>
      <c r="G1" s="285"/>
      <c r="H1" s="285"/>
      <c r="I1" s="285"/>
      <c r="J1" s="285"/>
      <c r="K1" s="285"/>
      <c r="L1" s="285"/>
      <c r="M1" s="285"/>
      <c r="N1" s="285"/>
      <c r="O1" s="285"/>
      <c r="P1" s="285"/>
      <c r="Q1" s="285"/>
      <c r="R1" s="36"/>
      <c r="S1" s="36"/>
      <c r="T1" s="36"/>
      <c r="U1" s="36"/>
      <c r="V1" s="36"/>
      <c r="W1" s="36"/>
      <c r="X1" s="36"/>
      <c r="Y1" s="36"/>
      <c r="Z1" s="36"/>
    </row>
    <row r="2" spans="2:26" s="7" customFormat="1" ht="15.75" customHeight="1" x14ac:dyDescent="0.25">
      <c r="B2" s="287" t="str">
        <f>'Admin Info'!B6</f>
        <v>Southern California Gas</v>
      </c>
      <c r="C2" s="310"/>
      <c r="D2" s="310"/>
      <c r="E2" s="310"/>
      <c r="F2" s="310"/>
      <c r="G2" s="310"/>
      <c r="H2" s="310"/>
      <c r="I2" s="310"/>
      <c r="J2" s="310"/>
      <c r="K2" s="310"/>
      <c r="L2" s="310"/>
      <c r="M2" s="310"/>
      <c r="N2" s="310"/>
      <c r="O2" s="310"/>
      <c r="P2" s="310"/>
      <c r="Q2" s="310"/>
      <c r="R2" s="24"/>
      <c r="S2" s="24"/>
      <c r="T2" s="24"/>
      <c r="U2" s="24"/>
      <c r="V2" s="24"/>
      <c r="W2" s="24"/>
      <c r="X2" s="24"/>
      <c r="Y2" s="24"/>
    </row>
    <row r="3" spans="2:26" s="7" customFormat="1" ht="13.2" x14ac:dyDescent="0.25">
      <c r="C3" s="310"/>
      <c r="D3" s="310"/>
      <c r="E3" s="310"/>
      <c r="F3" s="310"/>
      <c r="G3" s="310"/>
      <c r="H3" s="310"/>
      <c r="I3" s="310"/>
      <c r="J3" s="310"/>
      <c r="K3" s="310"/>
      <c r="L3" s="310"/>
      <c r="M3" s="310"/>
    </row>
    <row r="4" spans="2:26" s="7" customFormat="1" ht="13.2" x14ac:dyDescent="0.25">
      <c r="C4" s="24"/>
      <c r="D4" s="24"/>
      <c r="E4" s="24"/>
      <c r="F4" s="24"/>
      <c r="G4" s="24"/>
      <c r="H4" s="24"/>
      <c r="I4" s="24"/>
      <c r="J4" s="24"/>
      <c r="K4" s="24"/>
      <c r="L4" s="24"/>
      <c r="M4" s="24"/>
    </row>
    <row r="5" spans="2:26" s="6" customFormat="1" ht="30.75" customHeight="1" x14ac:dyDescent="0.25">
      <c r="B5" s="288" t="s">
        <v>201</v>
      </c>
      <c r="C5" s="288"/>
      <c r="D5" s="288"/>
      <c r="E5" s="288"/>
      <c r="F5" s="288"/>
      <c r="G5" s="288"/>
      <c r="H5" s="288"/>
      <c r="I5" s="288"/>
      <c r="J5" s="288"/>
      <c r="K5" s="288"/>
      <c r="L5" s="288"/>
      <c r="M5" s="288"/>
      <c r="N5" s="288"/>
      <c r="O5" s="288"/>
      <c r="P5" s="288"/>
      <c r="Q5" s="288"/>
      <c r="R5" s="18"/>
      <c r="S5" s="18"/>
      <c r="T5" s="18"/>
      <c r="U5" s="18"/>
      <c r="V5" s="18"/>
      <c r="W5" s="18"/>
      <c r="X5" s="18"/>
      <c r="Y5" s="18"/>
    </row>
    <row r="6" spans="2:26" s="26" customFormat="1" ht="15.75" customHeight="1" x14ac:dyDescent="0.25">
      <c r="C6" s="325" t="s">
        <v>202</v>
      </c>
      <c r="D6" s="325"/>
      <c r="E6" s="325"/>
      <c r="F6" s="325"/>
      <c r="G6" s="325"/>
      <c r="H6" s="325"/>
      <c r="I6" s="325"/>
      <c r="J6" s="325"/>
      <c r="K6" s="325"/>
      <c r="L6" s="325"/>
      <c r="M6" s="325"/>
      <c r="N6" s="325"/>
      <c r="O6" s="325"/>
      <c r="P6" s="325"/>
      <c r="Q6" s="27"/>
      <c r="R6" s="27"/>
      <c r="S6" s="27"/>
      <c r="T6" s="27"/>
      <c r="U6" s="27"/>
      <c r="V6" s="27"/>
      <c r="W6" s="27"/>
      <c r="X6" s="27"/>
      <c r="Y6" s="27"/>
    </row>
    <row r="7" spans="2:26" s="26" customFormat="1" ht="15.75" customHeight="1" x14ac:dyDescent="0.25">
      <c r="C7" s="133"/>
      <c r="D7" s="133"/>
      <c r="E7" s="133"/>
      <c r="F7" s="133"/>
      <c r="G7" s="133"/>
      <c r="H7" s="133"/>
      <c r="I7" s="133"/>
      <c r="J7" s="133"/>
      <c r="K7" s="133"/>
      <c r="L7" s="133"/>
      <c r="M7" s="133"/>
      <c r="N7" s="133"/>
      <c r="O7" s="133"/>
      <c r="P7" s="133"/>
      <c r="Q7" s="27"/>
      <c r="R7" s="27"/>
      <c r="S7" s="27"/>
      <c r="T7" s="27"/>
      <c r="U7" s="27"/>
      <c r="V7" s="27"/>
      <c r="W7" s="27"/>
      <c r="X7" s="27"/>
      <c r="Y7" s="27"/>
    </row>
    <row r="8" spans="2:26" x14ac:dyDescent="0.3">
      <c r="B8" s="324" t="s">
        <v>203</v>
      </c>
      <c r="C8" s="324"/>
      <c r="D8" s="324"/>
      <c r="E8" s="324"/>
      <c r="F8" s="324"/>
      <c r="G8" s="324"/>
      <c r="H8" s="324"/>
      <c r="I8" s="324"/>
      <c r="J8" s="324"/>
      <c r="K8" s="324"/>
    </row>
    <row r="9" spans="2:26" ht="31.8" x14ac:dyDescent="0.3">
      <c r="B9" s="31"/>
      <c r="C9" s="28" t="s">
        <v>204</v>
      </c>
      <c r="D9" s="28" t="s">
        <v>205</v>
      </c>
      <c r="E9" s="28" t="s">
        <v>206</v>
      </c>
      <c r="F9" s="28" t="s">
        <v>207</v>
      </c>
      <c r="G9" s="28" t="s">
        <v>208</v>
      </c>
      <c r="H9" s="28" t="s">
        <v>209</v>
      </c>
      <c r="I9" s="28" t="s">
        <v>210</v>
      </c>
      <c r="J9" s="28" t="s">
        <v>211</v>
      </c>
      <c r="K9" s="28" t="s">
        <v>131</v>
      </c>
    </row>
    <row r="10" spans="2:26" x14ac:dyDescent="0.3">
      <c r="B10" s="103">
        <v>2023</v>
      </c>
      <c r="C10" s="34"/>
      <c r="D10" s="34"/>
      <c r="E10" s="34"/>
      <c r="F10" s="34"/>
      <c r="G10" s="34"/>
      <c r="H10" s="34"/>
      <c r="I10" s="34"/>
      <c r="J10" s="34"/>
      <c r="K10" s="34"/>
    </row>
    <row r="11" spans="2:26" x14ac:dyDescent="0.3">
      <c r="B11" s="103">
        <v>2024</v>
      </c>
      <c r="C11" s="34"/>
      <c r="D11" s="34"/>
      <c r="E11" s="34"/>
      <c r="F11" s="34"/>
      <c r="G11" s="34"/>
      <c r="H11" s="34"/>
      <c r="I11" s="34"/>
      <c r="J11" s="34"/>
      <c r="K11" s="34"/>
    </row>
    <row r="12" spans="2:26" x14ac:dyDescent="0.3">
      <c r="B12" s="99">
        <v>2025</v>
      </c>
      <c r="C12" s="34"/>
      <c r="D12" s="34"/>
      <c r="E12" s="34"/>
      <c r="F12" s="34"/>
      <c r="G12" s="34"/>
      <c r="H12" s="34"/>
      <c r="I12" s="34"/>
      <c r="J12" s="34"/>
      <c r="K12" s="34"/>
    </row>
    <row r="13" spans="2:26" x14ac:dyDescent="0.3">
      <c r="B13" s="99">
        <v>2026</v>
      </c>
      <c r="C13" s="34"/>
      <c r="D13" s="34"/>
      <c r="E13" s="34"/>
      <c r="F13" s="34"/>
      <c r="G13" s="34"/>
      <c r="H13" s="34"/>
      <c r="I13" s="34"/>
      <c r="J13" s="34"/>
      <c r="K13" s="34"/>
    </row>
    <row r="14" spans="2:26" x14ac:dyDescent="0.3">
      <c r="B14" s="99">
        <v>2027</v>
      </c>
      <c r="C14" s="34"/>
      <c r="D14" s="34"/>
      <c r="E14" s="34"/>
      <c r="F14" s="34"/>
      <c r="G14" s="34"/>
      <c r="H14" s="34"/>
      <c r="I14" s="34"/>
      <c r="J14" s="34"/>
      <c r="K14" s="34"/>
    </row>
    <row r="15" spans="2:26" x14ac:dyDescent="0.3">
      <c r="B15" s="99">
        <v>2028</v>
      </c>
      <c r="C15" s="34"/>
      <c r="D15" s="34"/>
      <c r="E15" s="34"/>
      <c r="F15" s="34"/>
      <c r="G15" s="34"/>
      <c r="H15" s="34"/>
      <c r="I15" s="34"/>
      <c r="J15" s="34"/>
      <c r="K15" s="34"/>
    </row>
    <row r="16" spans="2:26" x14ac:dyDescent="0.3">
      <c r="B16" s="99">
        <v>2029</v>
      </c>
      <c r="C16" s="34"/>
      <c r="D16" s="34"/>
      <c r="E16" s="34"/>
      <c r="F16" s="34"/>
      <c r="G16" s="34"/>
      <c r="H16" s="34"/>
      <c r="I16" s="34"/>
      <c r="J16" s="34"/>
      <c r="K16" s="34"/>
    </row>
    <row r="17" spans="2:22" x14ac:dyDescent="0.3">
      <c r="B17" s="99">
        <v>2030</v>
      </c>
      <c r="C17" s="34"/>
      <c r="D17" s="34"/>
      <c r="E17" s="34"/>
      <c r="F17" s="34"/>
      <c r="G17" s="34"/>
      <c r="H17" s="34"/>
      <c r="I17" s="34"/>
      <c r="J17" s="34"/>
      <c r="K17" s="34"/>
    </row>
    <row r="18" spans="2:22" x14ac:dyDescent="0.3">
      <c r="B18" s="99">
        <v>2031</v>
      </c>
      <c r="C18" s="34"/>
      <c r="D18" s="34"/>
      <c r="E18" s="34"/>
      <c r="F18" s="34"/>
      <c r="G18" s="34"/>
      <c r="H18" s="34"/>
      <c r="I18" s="34"/>
      <c r="J18" s="34"/>
      <c r="K18" s="34"/>
    </row>
    <row r="19" spans="2:22" x14ac:dyDescent="0.3">
      <c r="B19" s="99">
        <v>2032</v>
      </c>
      <c r="C19" s="34"/>
      <c r="D19" s="34"/>
      <c r="E19" s="34"/>
      <c r="F19" s="34"/>
      <c r="G19" s="34"/>
      <c r="H19" s="34"/>
      <c r="I19" s="34"/>
      <c r="J19" s="34"/>
      <c r="K19" s="34"/>
    </row>
    <row r="20" spans="2:22" x14ac:dyDescent="0.3">
      <c r="B20" s="99">
        <v>2033</v>
      </c>
      <c r="C20" s="34"/>
      <c r="D20" s="34"/>
      <c r="E20" s="34"/>
      <c r="F20" s="34"/>
      <c r="G20" s="34"/>
      <c r="H20" s="34"/>
      <c r="I20" s="34"/>
      <c r="J20" s="34"/>
      <c r="K20" s="34"/>
    </row>
    <row r="21" spans="2:22" x14ac:dyDescent="0.3">
      <c r="B21" s="99">
        <v>2034</v>
      </c>
      <c r="C21" s="34"/>
      <c r="D21" s="34"/>
      <c r="E21" s="34"/>
      <c r="F21" s="34"/>
      <c r="G21" s="34"/>
      <c r="H21" s="34"/>
      <c r="I21" s="34"/>
      <c r="J21" s="34"/>
      <c r="K21" s="34"/>
    </row>
    <row r="22" spans="2:22" x14ac:dyDescent="0.3">
      <c r="B22" s="99">
        <v>2035</v>
      </c>
      <c r="C22" s="34"/>
      <c r="D22" s="34"/>
      <c r="E22" s="34"/>
      <c r="F22" s="34"/>
      <c r="G22" s="34"/>
      <c r="H22" s="34"/>
      <c r="I22" s="34"/>
      <c r="J22" s="34"/>
      <c r="K22" s="34"/>
    </row>
    <row r="23" spans="2:22" x14ac:dyDescent="0.3">
      <c r="B23" s="99">
        <v>2036</v>
      </c>
      <c r="C23" s="34"/>
      <c r="D23" s="34"/>
      <c r="E23" s="34"/>
      <c r="F23" s="34"/>
      <c r="G23" s="34"/>
      <c r="H23" s="34"/>
      <c r="I23" s="34"/>
      <c r="J23" s="34"/>
      <c r="K23" s="34"/>
    </row>
    <row r="24" spans="2:22" x14ac:dyDescent="0.3">
      <c r="B24" s="99">
        <v>2037</v>
      </c>
      <c r="C24" s="34"/>
      <c r="D24" s="34"/>
      <c r="E24" s="34"/>
      <c r="F24" s="34"/>
      <c r="G24" s="34"/>
      <c r="H24" s="34"/>
      <c r="I24" s="34"/>
      <c r="J24" s="34"/>
      <c r="K24" s="34"/>
    </row>
    <row r="25" spans="2:22" x14ac:dyDescent="0.3">
      <c r="B25" s="99">
        <v>2038</v>
      </c>
      <c r="C25" s="34"/>
      <c r="D25" s="34"/>
      <c r="E25" s="34"/>
      <c r="F25" s="34"/>
      <c r="G25" s="34"/>
      <c r="H25" s="34"/>
      <c r="I25" s="34"/>
      <c r="J25" s="34"/>
      <c r="K25" s="34"/>
    </row>
    <row r="26" spans="2:22" x14ac:dyDescent="0.3">
      <c r="B26" s="99">
        <v>2039</v>
      </c>
      <c r="C26" s="34"/>
      <c r="D26" s="34"/>
      <c r="E26" s="34"/>
      <c r="F26" s="34"/>
      <c r="G26" s="34"/>
      <c r="H26" s="34"/>
      <c r="I26" s="34"/>
      <c r="J26" s="34"/>
      <c r="K26" s="34"/>
    </row>
    <row r="27" spans="2:22" x14ac:dyDescent="0.3">
      <c r="B27" s="99">
        <v>2040</v>
      </c>
      <c r="C27" s="34"/>
      <c r="D27" s="34"/>
      <c r="E27" s="34"/>
      <c r="F27" s="34"/>
      <c r="G27" s="34"/>
      <c r="H27" s="34"/>
      <c r="I27" s="34"/>
      <c r="J27" s="34"/>
      <c r="K27" s="34"/>
    </row>
    <row r="29" spans="2:22" x14ac:dyDescent="0.3">
      <c r="B29" t="s">
        <v>450</v>
      </c>
      <c r="C29" s="245"/>
    </row>
    <row r="30" spans="2:22" x14ac:dyDescent="0.3">
      <c r="B30" s="16" t="s">
        <v>458</v>
      </c>
      <c r="C30" s="33"/>
      <c r="D30" s="33"/>
      <c r="E30" s="33"/>
      <c r="F30" s="33"/>
      <c r="G30" s="33"/>
      <c r="H30" s="33"/>
      <c r="I30" s="33"/>
      <c r="J30" s="33"/>
      <c r="R30" s="35"/>
      <c r="S30" s="35"/>
      <c r="T30" s="35"/>
      <c r="U30" s="35"/>
      <c r="V30" s="35"/>
    </row>
    <row r="31" spans="2:22" x14ac:dyDescent="0.3">
      <c r="B31" s="324" t="s">
        <v>203</v>
      </c>
      <c r="C31" s="324"/>
      <c r="D31" s="324"/>
      <c r="E31" s="324"/>
      <c r="F31" s="324"/>
      <c r="G31" s="324"/>
      <c r="H31" s="324"/>
      <c r="I31" s="324"/>
      <c r="J31" s="324"/>
      <c r="K31" s="324"/>
      <c r="L31" s="324"/>
      <c r="M31" s="324"/>
      <c r="N31" s="324"/>
      <c r="O31" s="324"/>
      <c r="P31" s="324"/>
      <c r="Q31" s="324"/>
      <c r="R31" s="35"/>
      <c r="S31" s="35"/>
      <c r="T31" s="35"/>
      <c r="U31" s="35"/>
      <c r="V31" s="35"/>
    </row>
    <row r="32" spans="2:22" x14ac:dyDescent="0.3">
      <c r="B32" s="311" t="s">
        <v>212</v>
      </c>
      <c r="C32" s="312"/>
      <c r="D32" s="312"/>
      <c r="E32" s="312"/>
      <c r="F32" s="312"/>
      <c r="G32" s="312"/>
      <c r="H32" s="312"/>
      <c r="I32" s="312"/>
      <c r="J32" s="312"/>
      <c r="K32" s="312"/>
      <c r="L32" s="312"/>
      <c r="M32" s="312"/>
      <c r="N32" s="312"/>
      <c r="O32" s="312"/>
      <c r="P32" s="312"/>
      <c r="Q32" s="313"/>
      <c r="R32" s="33"/>
      <c r="S32" s="33"/>
      <c r="T32" s="33"/>
      <c r="U32" s="33"/>
      <c r="V32" s="33"/>
    </row>
    <row r="33" spans="2:22" ht="31.8" x14ac:dyDescent="0.3">
      <c r="B33" s="31"/>
      <c r="C33" s="28" t="s">
        <v>213</v>
      </c>
      <c r="D33" s="28" t="s">
        <v>214</v>
      </c>
      <c r="E33" s="28" t="s">
        <v>215</v>
      </c>
      <c r="F33" s="28" t="s">
        <v>216</v>
      </c>
      <c r="G33" s="28" t="s">
        <v>217</v>
      </c>
      <c r="H33" s="28" t="s">
        <v>218</v>
      </c>
      <c r="I33" s="28" t="s">
        <v>219</v>
      </c>
      <c r="J33" s="28" t="s">
        <v>220</v>
      </c>
      <c r="K33" s="28" t="s">
        <v>221</v>
      </c>
      <c r="L33" s="28" t="s">
        <v>222</v>
      </c>
      <c r="M33" s="28" t="s">
        <v>223</v>
      </c>
      <c r="N33" s="28" t="s">
        <v>224</v>
      </c>
      <c r="O33" s="28" t="s">
        <v>225</v>
      </c>
      <c r="P33" s="28" t="s">
        <v>226</v>
      </c>
      <c r="Q33" s="28" t="s">
        <v>227</v>
      </c>
      <c r="R33" s="33"/>
      <c r="S33" s="33"/>
      <c r="T33" s="33"/>
      <c r="U33" s="33"/>
      <c r="V33" s="33"/>
    </row>
    <row r="34" spans="2:22" x14ac:dyDescent="0.3">
      <c r="B34" s="32">
        <v>2023</v>
      </c>
      <c r="C34" s="34"/>
      <c r="D34" s="34"/>
      <c r="E34" s="34"/>
      <c r="F34" s="34"/>
      <c r="G34" s="34"/>
      <c r="H34" s="34"/>
      <c r="I34" s="34"/>
      <c r="J34" s="34"/>
      <c r="K34" s="34"/>
      <c r="L34" s="34"/>
      <c r="M34" s="34"/>
      <c r="N34" s="34"/>
      <c r="O34" s="34"/>
      <c r="P34" s="34"/>
      <c r="Q34" s="34"/>
      <c r="R34" s="33"/>
      <c r="S34" s="33"/>
      <c r="T34" s="33"/>
      <c r="U34" s="33"/>
      <c r="V34" s="33"/>
    </row>
    <row r="35" spans="2:22" x14ac:dyDescent="0.3">
      <c r="B35" s="32">
        <v>2024</v>
      </c>
      <c r="C35" s="34"/>
      <c r="D35" s="34"/>
      <c r="E35" s="34"/>
      <c r="F35" s="34"/>
      <c r="G35" s="34"/>
      <c r="H35" s="34"/>
      <c r="I35" s="34"/>
      <c r="J35" s="34"/>
      <c r="K35" s="34"/>
      <c r="L35" s="34"/>
      <c r="M35" s="34"/>
      <c r="N35" s="34"/>
      <c r="O35" s="34"/>
      <c r="P35" s="34"/>
      <c r="Q35" s="34"/>
      <c r="R35" s="33"/>
      <c r="S35" s="33"/>
      <c r="T35" s="33"/>
      <c r="U35" s="33"/>
      <c r="V35" s="33"/>
    </row>
    <row r="36" spans="2:22" x14ac:dyDescent="0.3">
      <c r="B36" s="32">
        <v>2025</v>
      </c>
      <c r="C36" s="34"/>
      <c r="D36" s="34"/>
      <c r="E36" s="34"/>
      <c r="F36" s="34"/>
      <c r="G36" s="34"/>
      <c r="H36" s="34"/>
      <c r="I36" s="34"/>
      <c r="J36" s="34"/>
      <c r="K36" s="34"/>
      <c r="L36" s="34"/>
      <c r="M36" s="34"/>
      <c r="N36" s="34"/>
      <c r="O36" s="34"/>
      <c r="P36" s="34"/>
      <c r="Q36" s="34"/>
      <c r="R36" s="33"/>
      <c r="S36" s="33"/>
      <c r="T36" s="33"/>
      <c r="U36" s="33"/>
      <c r="V36" s="33"/>
    </row>
    <row r="37" spans="2:22" x14ac:dyDescent="0.3">
      <c r="B37" s="32">
        <v>2026</v>
      </c>
      <c r="C37" s="34"/>
      <c r="D37" s="34"/>
      <c r="E37" s="34"/>
      <c r="F37" s="34"/>
      <c r="G37" s="34"/>
      <c r="H37" s="34"/>
      <c r="I37" s="34"/>
      <c r="J37" s="34"/>
      <c r="K37" s="34"/>
      <c r="L37" s="34"/>
      <c r="M37" s="34"/>
      <c r="N37" s="34"/>
      <c r="O37" s="34"/>
      <c r="P37" s="34"/>
      <c r="Q37" s="34"/>
      <c r="R37" s="33"/>
      <c r="S37" s="33"/>
      <c r="T37" s="33"/>
      <c r="U37" s="33"/>
      <c r="V37" s="33"/>
    </row>
    <row r="38" spans="2:22" x14ac:dyDescent="0.3">
      <c r="B38" s="32">
        <v>2027</v>
      </c>
      <c r="C38" s="34"/>
      <c r="D38" s="34"/>
      <c r="E38" s="34"/>
      <c r="F38" s="34"/>
      <c r="G38" s="34"/>
      <c r="H38" s="34"/>
      <c r="I38" s="34"/>
      <c r="J38" s="34"/>
      <c r="K38" s="34"/>
      <c r="L38" s="34"/>
      <c r="M38" s="34"/>
      <c r="N38" s="34"/>
      <c r="O38" s="34"/>
      <c r="P38" s="34"/>
      <c r="Q38" s="34"/>
      <c r="R38" s="33"/>
      <c r="S38" s="33"/>
      <c r="T38" s="33"/>
      <c r="U38" s="33"/>
      <c r="V38" s="33"/>
    </row>
    <row r="39" spans="2:22" x14ac:dyDescent="0.3">
      <c r="B39" s="32">
        <v>2028</v>
      </c>
      <c r="C39" s="34"/>
      <c r="D39" s="34"/>
      <c r="E39" s="34"/>
      <c r="F39" s="34"/>
      <c r="G39" s="34"/>
      <c r="H39" s="34"/>
      <c r="I39" s="34"/>
      <c r="J39" s="34"/>
      <c r="K39" s="34"/>
      <c r="L39" s="34"/>
      <c r="M39" s="34"/>
      <c r="N39" s="34"/>
      <c r="O39" s="34"/>
      <c r="P39" s="34"/>
      <c r="Q39" s="34"/>
      <c r="R39" s="33"/>
      <c r="S39" s="33"/>
      <c r="T39" s="33"/>
      <c r="U39" s="33"/>
      <c r="V39" s="33"/>
    </row>
    <row r="40" spans="2:22" x14ac:dyDescent="0.3">
      <c r="B40" s="32">
        <v>2029</v>
      </c>
      <c r="C40" s="34"/>
      <c r="D40" s="34"/>
      <c r="E40" s="34"/>
      <c r="F40" s="34"/>
      <c r="G40" s="34"/>
      <c r="H40" s="34"/>
      <c r="I40" s="34"/>
      <c r="J40" s="34"/>
      <c r="K40" s="34"/>
      <c r="L40" s="34"/>
      <c r="M40" s="34"/>
      <c r="N40" s="34"/>
      <c r="O40" s="34"/>
      <c r="P40" s="34"/>
      <c r="Q40" s="34"/>
      <c r="R40" s="33"/>
      <c r="S40" s="33"/>
      <c r="T40" s="33"/>
      <c r="U40" s="33"/>
      <c r="V40" s="33"/>
    </row>
    <row r="41" spans="2:22" x14ac:dyDescent="0.3">
      <c r="B41" s="32">
        <v>2030</v>
      </c>
      <c r="C41" s="34"/>
      <c r="D41" s="34"/>
      <c r="E41" s="34"/>
      <c r="F41" s="34"/>
      <c r="G41" s="34"/>
      <c r="H41" s="34"/>
      <c r="I41" s="34"/>
      <c r="J41" s="34"/>
      <c r="K41" s="34"/>
      <c r="L41" s="34"/>
      <c r="M41" s="34"/>
      <c r="N41" s="34"/>
      <c r="O41" s="34"/>
      <c r="P41" s="34"/>
      <c r="Q41" s="34"/>
      <c r="R41" s="33"/>
      <c r="S41" s="33"/>
      <c r="T41" s="33"/>
      <c r="U41" s="33"/>
      <c r="V41" s="33"/>
    </row>
    <row r="42" spans="2:22" x14ac:dyDescent="0.3">
      <c r="B42" s="32">
        <v>2031</v>
      </c>
      <c r="C42" s="34"/>
      <c r="D42" s="34"/>
      <c r="E42" s="34"/>
      <c r="F42" s="34"/>
      <c r="G42" s="34"/>
      <c r="H42" s="34"/>
      <c r="I42" s="34"/>
      <c r="J42" s="34"/>
      <c r="K42" s="34"/>
      <c r="L42" s="34"/>
      <c r="M42" s="34"/>
      <c r="N42" s="34"/>
      <c r="O42" s="34"/>
      <c r="P42" s="34"/>
      <c r="Q42" s="34"/>
      <c r="R42" s="33"/>
      <c r="S42" s="33"/>
      <c r="T42" s="33"/>
      <c r="U42" s="33"/>
      <c r="V42" s="33"/>
    </row>
    <row r="43" spans="2:22" x14ac:dyDescent="0.3">
      <c r="B43" s="32">
        <v>2032</v>
      </c>
      <c r="C43" s="34"/>
      <c r="D43" s="34"/>
      <c r="E43" s="34"/>
      <c r="F43" s="34"/>
      <c r="G43" s="34"/>
      <c r="H43" s="34"/>
      <c r="I43" s="34"/>
      <c r="J43" s="34"/>
      <c r="K43" s="34"/>
      <c r="L43" s="34"/>
      <c r="M43" s="34"/>
      <c r="N43" s="34"/>
      <c r="O43" s="34"/>
      <c r="P43" s="34"/>
      <c r="Q43" s="34"/>
      <c r="R43" s="33"/>
      <c r="S43" s="33"/>
      <c r="T43" s="33"/>
      <c r="U43" s="33"/>
      <c r="V43" s="33"/>
    </row>
    <row r="44" spans="2:22" x14ac:dyDescent="0.3">
      <c r="B44" s="32">
        <v>2033</v>
      </c>
      <c r="C44" s="34"/>
      <c r="D44" s="34"/>
      <c r="E44" s="34"/>
      <c r="F44" s="34"/>
      <c r="G44" s="34"/>
      <c r="H44" s="34"/>
      <c r="I44" s="34"/>
      <c r="J44" s="34"/>
      <c r="K44" s="34"/>
      <c r="L44" s="34"/>
      <c r="M44" s="34"/>
      <c r="N44" s="34"/>
      <c r="O44" s="34"/>
      <c r="P44" s="34"/>
      <c r="Q44" s="34"/>
      <c r="R44" s="33"/>
      <c r="S44" s="33"/>
      <c r="T44" s="33"/>
      <c r="U44" s="33"/>
      <c r="V44" s="33"/>
    </row>
    <row r="45" spans="2:22" x14ac:dyDescent="0.3">
      <c r="B45" s="32">
        <v>2034</v>
      </c>
      <c r="C45" s="34"/>
      <c r="D45" s="34"/>
      <c r="E45" s="34"/>
      <c r="F45" s="34"/>
      <c r="G45" s="34"/>
      <c r="H45" s="34"/>
      <c r="I45" s="34"/>
      <c r="J45" s="34"/>
      <c r="K45" s="34"/>
      <c r="L45" s="34"/>
      <c r="M45" s="34"/>
      <c r="N45" s="34"/>
      <c r="O45" s="34"/>
      <c r="P45" s="34"/>
      <c r="Q45" s="34"/>
    </row>
    <row r="46" spans="2:22" x14ac:dyDescent="0.3">
      <c r="B46" s="32">
        <v>2035</v>
      </c>
      <c r="C46" s="34"/>
      <c r="D46" s="34"/>
      <c r="E46" s="34"/>
      <c r="F46" s="34"/>
      <c r="G46" s="34"/>
      <c r="H46" s="34"/>
      <c r="I46" s="34"/>
      <c r="J46" s="34"/>
      <c r="K46" s="34"/>
      <c r="L46" s="34"/>
      <c r="M46" s="34"/>
      <c r="N46" s="34"/>
      <c r="O46" s="34"/>
      <c r="P46" s="34"/>
      <c r="Q46" s="34"/>
    </row>
    <row r="47" spans="2:22" x14ac:dyDescent="0.3">
      <c r="B47" s="32">
        <v>2036</v>
      </c>
      <c r="C47" s="34"/>
      <c r="D47" s="34"/>
      <c r="E47" s="34"/>
      <c r="F47" s="34"/>
      <c r="G47" s="34"/>
      <c r="H47" s="34"/>
      <c r="I47" s="34"/>
      <c r="J47" s="34"/>
      <c r="K47" s="34"/>
      <c r="L47" s="34"/>
      <c r="M47" s="34"/>
      <c r="N47" s="34"/>
      <c r="O47" s="34"/>
      <c r="P47" s="34"/>
      <c r="Q47" s="34"/>
    </row>
    <row r="48" spans="2:22" x14ac:dyDescent="0.3">
      <c r="B48" s="32">
        <v>2037</v>
      </c>
      <c r="C48" s="34"/>
      <c r="D48" s="34"/>
      <c r="E48" s="34"/>
      <c r="F48" s="34"/>
      <c r="G48" s="34"/>
      <c r="H48" s="34"/>
      <c r="I48" s="34"/>
      <c r="J48" s="34"/>
      <c r="K48" s="34"/>
      <c r="L48" s="34"/>
      <c r="M48" s="34"/>
      <c r="N48" s="34"/>
      <c r="O48" s="34"/>
      <c r="P48" s="34"/>
      <c r="Q48" s="34"/>
    </row>
    <row r="49" spans="2:17" x14ac:dyDescent="0.3">
      <c r="B49" s="32">
        <v>2038</v>
      </c>
      <c r="C49" s="34"/>
      <c r="D49" s="34"/>
      <c r="E49" s="34"/>
      <c r="F49" s="34"/>
      <c r="G49" s="34"/>
      <c r="H49" s="34"/>
      <c r="I49" s="34"/>
      <c r="J49" s="34"/>
      <c r="K49" s="34"/>
      <c r="L49" s="34"/>
      <c r="M49" s="34"/>
      <c r="N49" s="34"/>
      <c r="O49" s="34"/>
      <c r="P49" s="34"/>
      <c r="Q49" s="34"/>
    </row>
    <row r="50" spans="2:17" x14ac:dyDescent="0.3">
      <c r="B50" s="32">
        <v>2039</v>
      </c>
      <c r="C50" s="34"/>
      <c r="D50" s="34"/>
      <c r="E50" s="34"/>
      <c r="F50" s="34"/>
      <c r="G50" s="34"/>
      <c r="H50" s="34"/>
      <c r="I50" s="34"/>
      <c r="J50" s="34"/>
      <c r="K50" s="34"/>
      <c r="L50" s="34"/>
      <c r="M50" s="34"/>
      <c r="N50" s="34"/>
      <c r="O50" s="34"/>
      <c r="P50" s="34"/>
      <c r="Q50" s="34"/>
    </row>
    <row r="51" spans="2:17" x14ac:dyDescent="0.3">
      <c r="B51" s="32">
        <v>2040</v>
      </c>
      <c r="C51" s="34"/>
      <c r="D51" s="34"/>
      <c r="E51" s="34"/>
      <c r="F51" s="34"/>
      <c r="G51" s="34"/>
      <c r="H51" s="34"/>
      <c r="I51" s="34"/>
      <c r="J51" s="34"/>
      <c r="K51" s="34"/>
      <c r="L51" s="34"/>
      <c r="M51" s="34"/>
      <c r="N51" s="34"/>
      <c r="O51" s="34"/>
      <c r="P51" s="34"/>
      <c r="Q51" s="34"/>
    </row>
    <row r="53" spans="2:17" x14ac:dyDescent="0.3">
      <c r="B53" s="245" t="str">
        <f>B29</f>
        <v>Note: SoCalGas used S&amp;P Global's December 2023 economic forecast</v>
      </c>
    </row>
    <row r="54" spans="2:17" x14ac:dyDescent="0.3">
      <c r="B54" t="s">
        <v>458</v>
      </c>
    </row>
  </sheetData>
  <mergeCells count="8">
    <mergeCell ref="B32:Q32"/>
    <mergeCell ref="B31:Q31"/>
    <mergeCell ref="B8:K8"/>
    <mergeCell ref="B5:Q5"/>
    <mergeCell ref="B1:Q1"/>
    <mergeCell ref="B2:Q2"/>
    <mergeCell ref="C6:P6"/>
    <mergeCell ref="C3:M3"/>
  </mergeCells>
  <pageMargins left="0.7" right="0.7" top="0.75" bottom="0.75" header="0.3" footer="0.3"/>
  <pageSetup scale="50"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F55D4-755E-4828-A2BB-7F4EB6D97BEC}">
  <sheetPr>
    <tabColor theme="6" tint="0.79998168889431442"/>
    <pageSetUpPr fitToPage="1"/>
  </sheetPr>
  <dimension ref="B1:X178"/>
  <sheetViews>
    <sheetView zoomScaleNormal="100" workbookViewId="0">
      <selection activeCell="D52" sqref="D52"/>
    </sheetView>
  </sheetViews>
  <sheetFormatPr defaultRowHeight="15.6" x14ac:dyDescent="0.3"/>
  <cols>
    <col min="1" max="1" width="2.09765625" customWidth="1"/>
    <col min="2" max="6" width="15.59765625" customWidth="1"/>
    <col min="7" max="7" width="2.09765625" customWidth="1"/>
    <col min="8" max="12" width="15.59765625" customWidth="1"/>
    <col min="13" max="13" width="1.69921875" customWidth="1"/>
    <col min="14" max="18" width="15.59765625" customWidth="1"/>
    <col min="19" max="19" width="2.09765625" customWidth="1"/>
    <col min="20" max="24" width="15.59765625" customWidth="1"/>
  </cols>
  <sheetData>
    <row r="1" spans="2:24" s="6" customFormat="1" x14ac:dyDescent="0.3">
      <c r="B1" s="285" t="s">
        <v>228</v>
      </c>
      <c r="C1" s="285"/>
      <c r="D1" s="285"/>
      <c r="E1" s="285"/>
      <c r="F1" s="285"/>
      <c r="G1" s="285"/>
      <c r="H1" s="285"/>
      <c r="I1" s="285"/>
      <c r="J1" s="285"/>
      <c r="K1" s="285"/>
      <c r="L1" s="285"/>
      <c r="M1" s="36"/>
      <c r="N1" s="36"/>
      <c r="O1" s="36"/>
    </row>
    <row r="2" spans="2:24" s="7" customFormat="1" ht="15.75" customHeight="1" x14ac:dyDescent="0.25">
      <c r="B2" s="287" t="str">
        <f>'Admin Info'!B6</f>
        <v>Southern California Gas</v>
      </c>
      <c r="C2" s="310"/>
      <c r="D2" s="310"/>
      <c r="E2" s="310"/>
      <c r="F2" s="310"/>
      <c r="G2" s="310"/>
      <c r="H2" s="310"/>
      <c r="I2" s="310"/>
      <c r="J2" s="310"/>
      <c r="K2" s="310"/>
      <c r="L2" s="310"/>
      <c r="M2" s="24"/>
      <c r="N2" s="24"/>
    </row>
    <row r="3" spans="2:24" s="7" customFormat="1" ht="13.2" x14ac:dyDescent="0.25">
      <c r="C3" s="310"/>
      <c r="D3" s="310"/>
      <c r="E3" s="310"/>
      <c r="F3" s="310"/>
    </row>
    <row r="4" spans="2:24" s="7" customFormat="1" ht="13.2" x14ac:dyDescent="0.25">
      <c r="C4" s="24"/>
      <c r="D4" s="24"/>
      <c r="E4" s="24"/>
      <c r="F4" s="24"/>
    </row>
    <row r="5" spans="2:24" s="6" customFormat="1" ht="30.75" customHeight="1" x14ac:dyDescent="0.25">
      <c r="B5" s="288" t="s">
        <v>229</v>
      </c>
      <c r="C5" s="288"/>
      <c r="D5" s="288"/>
      <c r="E5" s="288"/>
      <c r="F5" s="288"/>
      <c r="G5" s="288"/>
      <c r="H5" s="288"/>
      <c r="I5" s="288"/>
      <c r="J5" s="288"/>
      <c r="K5" s="288"/>
      <c r="L5" s="288"/>
      <c r="M5" s="18"/>
      <c r="N5" s="18"/>
    </row>
    <row r="7" spans="2:24" x14ac:dyDescent="0.3">
      <c r="B7" s="324" t="s">
        <v>230</v>
      </c>
      <c r="C7" s="324"/>
      <c r="D7" s="324"/>
      <c r="E7" s="324"/>
      <c r="F7" s="324"/>
    </row>
    <row r="8" spans="2:24" x14ac:dyDescent="0.3">
      <c r="B8" s="335" t="s">
        <v>231</v>
      </c>
      <c r="C8" s="336"/>
      <c r="D8" s="336"/>
      <c r="E8" s="336"/>
      <c r="F8" s="337"/>
      <c r="H8" s="335" t="s">
        <v>232</v>
      </c>
      <c r="I8" s="336"/>
      <c r="J8" s="336"/>
      <c r="K8" s="336"/>
      <c r="L8" s="337"/>
      <c r="N8" s="335" t="s">
        <v>233</v>
      </c>
      <c r="O8" s="336"/>
      <c r="P8" s="336"/>
      <c r="Q8" s="336"/>
      <c r="R8" s="337"/>
      <c r="T8" s="335" t="s">
        <v>234</v>
      </c>
      <c r="U8" s="336"/>
      <c r="V8" s="336"/>
      <c r="W8" s="336"/>
      <c r="X8" s="337"/>
    </row>
    <row r="9" spans="2:24" x14ac:dyDescent="0.3">
      <c r="B9" s="28" t="s">
        <v>235</v>
      </c>
      <c r="C9" s="28" t="s">
        <v>236</v>
      </c>
      <c r="D9" s="28" t="s">
        <v>237</v>
      </c>
      <c r="E9" s="28" t="s">
        <v>238</v>
      </c>
      <c r="F9" s="28" t="s">
        <v>239</v>
      </c>
      <c r="H9" s="28" t="s">
        <v>235</v>
      </c>
      <c r="I9" s="28" t="s">
        <v>236</v>
      </c>
      <c r="J9" s="28" t="s">
        <v>237</v>
      </c>
      <c r="K9" s="28" t="s">
        <v>238</v>
      </c>
      <c r="L9" s="28" t="s">
        <v>239</v>
      </c>
      <c r="N9" s="28" t="s">
        <v>235</v>
      </c>
      <c r="O9" s="28" t="s">
        <v>236</v>
      </c>
      <c r="P9" s="28" t="s">
        <v>237</v>
      </c>
      <c r="Q9" s="28" t="s">
        <v>238</v>
      </c>
      <c r="R9" s="28" t="s">
        <v>239</v>
      </c>
      <c r="T9" s="28" t="s">
        <v>235</v>
      </c>
      <c r="U9" s="28" t="s">
        <v>236</v>
      </c>
      <c r="V9" s="28" t="s">
        <v>237</v>
      </c>
      <c r="W9" s="28" t="s">
        <v>238</v>
      </c>
      <c r="X9" s="28" t="s">
        <v>239</v>
      </c>
    </row>
    <row r="10" spans="2:24" x14ac:dyDescent="0.3">
      <c r="B10" s="32" t="s">
        <v>240</v>
      </c>
      <c r="C10" s="205" t="s">
        <v>241</v>
      </c>
      <c r="D10" s="205" t="s">
        <v>242</v>
      </c>
      <c r="E10" s="208">
        <v>0.49</v>
      </c>
      <c r="F10" s="205" t="s">
        <v>243</v>
      </c>
      <c r="H10" s="326" t="s">
        <v>244</v>
      </c>
      <c r="I10" s="327"/>
      <c r="J10" s="327"/>
      <c r="K10" s="327"/>
      <c r="L10" s="328"/>
      <c r="N10" s="326" t="s">
        <v>244</v>
      </c>
      <c r="O10" s="327"/>
      <c r="P10" s="327"/>
      <c r="Q10" s="327"/>
      <c r="R10" s="328"/>
      <c r="T10" s="326" t="s">
        <v>244</v>
      </c>
      <c r="U10" s="327"/>
      <c r="V10" s="327"/>
      <c r="W10" s="327"/>
      <c r="X10" s="328"/>
    </row>
    <row r="11" spans="2:24" x14ac:dyDescent="0.3">
      <c r="B11" s="206" t="s">
        <v>240</v>
      </c>
      <c r="C11" s="207" t="s">
        <v>241</v>
      </c>
      <c r="D11" s="207" t="s">
        <v>245</v>
      </c>
      <c r="E11" s="209">
        <v>1</v>
      </c>
      <c r="F11" s="207" t="s">
        <v>243</v>
      </c>
      <c r="H11" s="329"/>
      <c r="I11" s="330"/>
      <c r="J11" s="330"/>
      <c r="K11" s="330"/>
      <c r="L11" s="331"/>
      <c r="N11" s="329"/>
      <c r="O11" s="330"/>
      <c r="P11" s="330"/>
      <c r="Q11" s="330"/>
      <c r="R11" s="331"/>
      <c r="T11" s="329"/>
      <c r="U11" s="330"/>
      <c r="V11" s="330"/>
      <c r="W11" s="330"/>
      <c r="X11" s="331"/>
    </row>
    <row r="12" spans="2:24" x14ac:dyDescent="0.3">
      <c r="B12" s="206" t="s">
        <v>240</v>
      </c>
      <c r="C12" s="207" t="s">
        <v>241</v>
      </c>
      <c r="D12" s="207" t="s">
        <v>246</v>
      </c>
      <c r="E12" s="209">
        <v>0.89</v>
      </c>
      <c r="F12" s="207" t="s">
        <v>243</v>
      </c>
      <c r="H12" s="329"/>
      <c r="I12" s="330"/>
      <c r="J12" s="330"/>
      <c r="K12" s="330"/>
      <c r="L12" s="331"/>
      <c r="N12" s="329"/>
      <c r="O12" s="330"/>
      <c r="P12" s="330"/>
      <c r="Q12" s="330"/>
      <c r="R12" s="331"/>
      <c r="T12" s="329"/>
      <c r="U12" s="330"/>
      <c r="V12" s="330"/>
      <c r="W12" s="330"/>
      <c r="X12" s="331"/>
    </row>
    <row r="13" spans="2:24" x14ac:dyDescent="0.3">
      <c r="B13" s="206" t="s">
        <v>240</v>
      </c>
      <c r="C13" s="207" t="s">
        <v>241</v>
      </c>
      <c r="D13" s="207" t="s">
        <v>247</v>
      </c>
      <c r="E13" s="209">
        <v>0.14000000000000001</v>
      </c>
      <c r="F13" s="207" t="s">
        <v>243</v>
      </c>
      <c r="H13" s="329"/>
      <c r="I13" s="330"/>
      <c r="J13" s="330"/>
      <c r="K13" s="330"/>
      <c r="L13" s="331"/>
      <c r="N13" s="329"/>
      <c r="O13" s="330"/>
      <c r="P13" s="330"/>
      <c r="Q13" s="330"/>
      <c r="R13" s="331"/>
      <c r="T13" s="329"/>
      <c r="U13" s="330"/>
      <c r="V13" s="330"/>
      <c r="W13" s="330"/>
      <c r="X13" s="331"/>
    </row>
    <row r="14" spans="2:24" x14ac:dyDescent="0.3">
      <c r="B14" s="206" t="s">
        <v>240</v>
      </c>
      <c r="C14" s="207" t="s">
        <v>241</v>
      </c>
      <c r="D14" s="207" t="s">
        <v>131</v>
      </c>
      <c r="E14" s="209">
        <v>1</v>
      </c>
      <c r="F14" s="207" t="s">
        <v>243</v>
      </c>
      <c r="H14" s="329"/>
      <c r="I14" s="330"/>
      <c r="J14" s="330"/>
      <c r="K14" s="330"/>
      <c r="L14" s="331"/>
      <c r="N14" s="329"/>
      <c r="O14" s="330"/>
      <c r="P14" s="330"/>
      <c r="Q14" s="330"/>
      <c r="R14" s="331"/>
      <c r="T14" s="329"/>
      <c r="U14" s="330"/>
      <c r="V14" s="330"/>
      <c r="W14" s="330"/>
      <c r="X14" s="331"/>
    </row>
    <row r="15" spans="2:24" x14ac:dyDescent="0.3">
      <c r="B15" s="206" t="s">
        <v>240</v>
      </c>
      <c r="C15" s="207" t="s">
        <v>241</v>
      </c>
      <c r="D15" s="207" t="s">
        <v>248</v>
      </c>
      <c r="E15" s="209">
        <v>0.23</v>
      </c>
      <c r="F15" s="207" t="s">
        <v>243</v>
      </c>
      <c r="H15" s="329"/>
      <c r="I15" s="330"/>
      <c r="J15" s="330"/>
      <c r="K15" s="330"/>
      <c r="L15" s="331"/>
      <c r="N15" s="329"/>
      <c r="O15" s="330"/>
      <c r="P15" s="330"/>
      <c r="Q15" s="330"/>
      <c r="R15" s="331"/>
      <c r="T15" s="329"/>
      <c r="U15" s="330"/>
      <c r="V15" s="330"/>
      <c r="W15" s="330"/>
      <c r="X15" s="331"/>
    </row>
    <row r="16" spans="2:24" x14ac:dyDescent="0.3">
      <c r="B16" s="206" t="s">
        <v>240</v>
      </c>
      <c r="C16" s="207" t="s">
        <v>241</v>
      </c>
      <c r="D16" s="207" t="s">
        <v>249</v>
      </c>
      <c r="E16" s="209">
        <v>0.2</v>
      </c>
      <c r="F16" s="207" t="s">
        <v>243</v>
      </c>
      <c r="H16" s="329"/>
      <c r="I16" s="330"/>
      <c r="J16" s="330"/>
      <c r="K16" s="330"/>
      <c r="L16" s="331"/>
      <c r="N16" s="329"/>
      <c r="O16" s="330"/>
      <c r="P16" s="330"/>
      <c r="Q16" s="330"/>
      <c r="R16" s="331"/>
      <c r="T16" s="329"/>
      <c r="U16" s="330"/>
      <c r="V16" s="330"/>
      <c r="W16" s="330"/>
      <c r="X16" s="331"/>
    </row>
    <row r="17" spans="2:24" x14ac:dyDescent="0.3">
      <c r="B17" s="206" t="s">
        <v>240</v>
      </c>
      <c r="C17" s="207" t="s">
        <v>241</v>
      </c>
      <c r="D17" s="207" t="s">
        <v>250</v>
      </c>
      <c r="E17" s="209">
        <v>1</v>
      </c>
      <c r="F17" s="207" t="s">
        <v>243</v>
      </c>
      <c r="H17" s="329"/>
      <c r="I17" s="330"/>
      <c r="J17" s="330"/>
      <c r="K17" s="330"/>
      <c r="L17" s="331"/>
      <c r="N17" s="329"/>
      <c r="O17" s="330"/>
      <c r="P17" s="330"/>
      <c r="Q17" s="330"/>
      <c r="R17" s="331"/>
      <c r="T17" s="329"/>
      <c r="U17" s="330"/>
      <c r="V17" s="330"/>
      <c r="W17" s="330"/>
      <c r="X17" s="331"/>
    </row>
    <row r="18" spans="2:24" x14ac:dyDescent="0.3">
      <c r="B18" s="206" t="s">
        <v>240</v>
      </c>
      <c r="C18" s="207" t="s">
        <v>241</v>
      </c>
      <c r="D18" s="207" t="s">
        <v>251</v>
      </c>
      <c r="E18" s="209">
        <v>1</v>
      </c>
      <c r="F18" s="207" t="s">
        <v>243</v>
      </c>
      <c r="H18" s="329"/>
      <c r="I18" s="330"/>
      <c r="J18" s="330"/>
      <c r="K18" s="330"/>
      <c r="L18" s="331"/>
      <c r="N18" s="329"/>
      <c r="O18" s="330"/>
      <c r="P18" s="330"/>
      <c r="Q18" s="330"/>
      <c r="R18" s="331"/>
      <c r="T18" s="329"/>
      <c r="U18" s="330"/>
      <c r="V18" s="330"/>
      <c r="W18" s="330"/>
      <c r="X18" s="331"/>
    </row>
    <row r="19" spans="2:24" x14ac:dyDescent="0.3">
      <c r="B19" s="206" t="s">
        <v>240</v>
      </c>
      <c r="C19" s="207" t="s">
        <v>252</v>
      </c>
      <c r="D19" s="207" t="s">
        <v>242</v>
      </c>
      <c r="E19" s="209">
        <v>0.2</v>
      </c>
      <c r="F19" s="207" t="s">
        <v>243</v>
      </c>
      <c r="H19" s="329"/>
      <c r="I19" s="330"/>
      <c r="J19" s="330"/>
      <c r="K19" s="330"/>
      <c r="L19" s="331"/>
      <c r="N19" s="329"/>
      <c r="O19" s="330"/>
      <c r="P19" s="330"/>
      <c r="Q19" s="330"/>
      <c r="R19" s="331"/>
      <c r="T19" s="329"/>
      <c r="U19" s="330"/>
      <c r="V19" s="330"/>
      <c r="W19" s="330"/>
      <c r="X19" s="331"/>
    </row>
    <row r="20" spans="2:24" x14ac:dyDescent="0.3">
      <c r="B20" s="206" t="s">
        <v>240</v>
      </c>
      <c r="C20" s="207" t="s">
        <v>252</v>
      </c>
      <c r="D20" s="207" t="s">
        <v>245</v>
      </c>
      <c r="E20" s="209">
        <v>1</v>
      </c>
      <c r="F20" s="207" t="s">
        <v>243</v>
      </c>
      <c r="H20" s="329"/>
      <c r="I20" s="330"/>
      <c r="J20" s="330"/>
      <c r="K20" s="330"/>
      <c r="L20" s="331"/>
      <c r="N20" s="329"/>
      <c r="O20" s="330"/>
      <c r="P20" s="330"/>
      <c r="Q20" s="330"/>
      <c r="R20" s="331"/>
      <c r="T20" s="329"/>
      <c r="U20" s="330"/>
      <c r="V20" s="330"/>
      <c r="W20" s="330"/>
      <c r="X20" s="331"/>
    </row>
    <row r="21" spans="2:24" x14ac:dyDescent="0.3">
      <c r="B21" s="206" t="s">
        <v>240</v>
      </c>
      <c r="C21" s="207" t="s">
        <v>252</v>
      </c>
      <c r="D21" s="207" t="s">
        <v>246</v>
      </c>
      <c r="E21" s="209">
        <v>0.67</v>
      </c>
      <c r="F21" s="207" t="s">
        <v>243</v>
      </c>
      <c r="H21" s="329"/>
      <c r="I21" s="330"/>
      <c r="J21" s="330"/>
      <c r="K21" s="330"/>
      <c r="L21" s="331"/>
      <c r="N21" s="329"/>
      <c r="O21" s="330"/>
      <c r="P21" s="330"/>
      <c r="Q21" s="330"/>
      <c r="R21" s="331"/>
      <c r="T21" s="329"/>
      <c r="U21" s="330"/>
      <c r="V21" s="330"/>
      <c r="W21" s="330"/>
      <c r="X21" s="331"/>
    </row>
    <row r="22" spans="2:24" x14ac:dyDescent="0.3">
      <c r="B22" s="206" t="s">
        <v>240</v>
      </c>
      <c r="C22" s="207" t="s">
        <v>252</v>
      </c>
      <c r="D22" s="207" t="s">
        <v>247</v>
      </c>
      <c r="E22" s="209">
        <v>0.13</v>
      </c>
      <c r="F22" s="207" t="s">
        <v>243</v>
      </c>
      <c r="H22" s="329"/>
      <c r="I22" s="330"/>
      <c r="J22" s="330"/>
      <c r="K22" s="330"/>
      <c r="L22" s="331"/>
      <c r="N22" s="329"/>
      <c r="O22" s="330"/>
      <c r="P22" s="330"/>
      <c r="Q22" s="330"/>
      <c r="R22" s="331"/>
      <c r="T22" s="329"/>
      <c r="U22" s="330"/>
      <c r="V22" s="330"/>
      <c r="W22" s="330"/>
      <c r="X22" s="331"/>
    </row>
    <row r="23" spans="2:24" x14ac:dyDescent="0.3">
      <c r="B23" s="206" t="s">
        <v>240</v>
      </c>
      <c r="C23" s="207" t="s">
        <v>252</v>
      </c>
      <c r="D23" s="207" t="s">
        <v>131</v>
      </c>
      <c r="E23" s="209">
        <v>1</v>
      </c>
      <c r="F23" s="207" t="s">
        <v>243</v>
      </c>
      <c r="H23" s="329"/>
      <c r="I23" s="330"/>
      <c r="J23" s="330"/>
      <c r="K23" s="330"/>
      <c r="L23" s="331"/>
      <c r="N23" s="329"/>
      <c r="O23" s="330"/>
      <c r="P23" s="330"/>
      <c r="Q23" s="330"/>
      <c r="R23" s="331"/>
      <c r="T23" s="329"/>
      <c r="U23" s="330"/>
      <c r="V23" s="330"/>
      <c r="W23" s="330"/>
      <c r="X23" s="331"/>
    </row>
    <row r="24" spans="2:24" x14ac:dyDescent="0.3">
      <c r="B24" s="206" t="s">
        <v>240</v>
      </c>
      <c r="C24" s="207" t="s">
        <v>252</v>
      </c>
      <c r="D24" s="207" t="s">
        <v>249</v>
      </c>
      <c r="E24" s="209">
        <v>0.19</v>
      </c>
      <c r="F24" s="207" t="s">
        <v>243</v>
      </c>
      <c r="H24" s="329"/>
      <c r="I24" s="330"/>
      <c r="J24" s="330"/>
      <c r="K24" s="330"/>
      <c r="L24" s="331"/>
      <c r="N24" s="329"/>
      <c r="O24" s="330"/>
      <c r="P24" s="330"/>
      <c r="Q24" s="330"/>
      <c r="R24" s="331"/>
      <c r="T24" s="329"/>
      <c r="U24" s="330"/>
      <c r="V24" s="330"/>
      <c r="W24" s="330"/>
      <c r="X24" s="331"/>
    </row>
    <row r="25" spans="2:24" x14ac:dyDescent="0.3">
      <c r="B25" s="206" t="s">
        <v>240</v>
      </c>
      <c r="C25" s="207" t="s">
        <v>252</v>
      </c>
      <c r="D25" s="207" t="s">
        <v>250</v>
      </c>
      <c r="E25" s="209">
        <v>1</v>
      </c>
      <c r="F25" s="207" t="s">
        <v>243</v>
      </c>
      <c r="H25" s="329"/>
      <c r="I25" s="330"/>
      <c r="J25" s="330"/>
      <c r="K25" s="330"/>
      <c r="L25" s="331"/>
      <c r="N25" s="329"/>
      <c r="O25" s="330"/>
      <c r="P25" s="330"/>
      <c r="Q25" s="330"/>
      <c r="R25" s="331"/>
      <c r="T25" s="329"/>
      <c r="U25" s="330"/>
      <c r="V25" s="330"/>
      <c r="W25" s="330"/>
      <c r="X25" s="331"/>
    </row>
    <row r="26" spans="2:24" x14ac:dyDescent="0.3">
      <c r="B26" s="206" t="s">
        <v>240</v>
      </c>
      <c r="C26" s="207" t="s">
        <v>252</v>
      </c>
      <c r="D26" s="207" t="s">
        <v>251</v>
      </c>
      <c r="E26" s="209">
        <v>1</v>
      </c>
      <c r="F26" s="207" t="s">
        <v>243</v>
      </c>
      <c r="H26" s="329"/>
      <c r="I26" s="330"/>
      <c r="J26" s="330"/>
      <c r="K26" s="330"/>
      <c r="L26" s="331"/>
      <c r="N26" s="329"/>
      <c r="O26" s="330"/>
      <c r="P26" s="330"/>
      <c r="Q26" s="330"/>
      <c r="R26" s="331"/>
      <c r="T26" s="329"/>
      <c r="U26" s="330"/>
      <c r="V26" s="330"/>
      <c r="W26" s="330"/>
      <c r="X26" s="331"/>
    </row>
    <row r="27" spans="2:24" x14ac:dyDescent="0.3">
      <c r="B27" s="206" t="s">
        <v>240</v>
      </c>
      <c r="C27" s="207" t="s">
        <v>253</v>
      </c>
      <c r="D27" s="207" t="s">
        <v>242</v>
      </c>
      <c r="E27" s="209">
        <v>0.12</v>
      </c>
      <c r="F27" s="207" t="s">
        <v>243</v>
      </c>
      <c r="H27" s="329"/>
      <c r="I27" s="330"/>
      <c r="J27" s="330"/>
      <c r="K27" s="330"/>
      <c r="L27" s="331"/>
      <c r="N27" s="329"/>
      <c r="O27" s="330"/>
      <c r="P27" s="330"/>
      <c r="Q27" s="330"/>
      <c r="R27" s="331"/>
      <c r="T27" s="329"/>
      <c r="U27" s="330"/>
      <c r="V27" s="330"/>
      <c r="W27" s="330"/>
      <c r="X27" s="331"/>
    </row>
    <row r="28" spans="2:24" x14ac:dyDescent="0.3">
      <c r="B28" s="206" t="s">
        <v>240</v>
      </c>
      <c r="C28" s="207" t="s">
        <v>253</v>
      </c>
      <c r="D28" s="207" t="s">
        <v>245</v>
      </c>
      <c r="E28" s="209">
        <v>1</v>
      </c>
      <c r="F28" s="207" t="s">
        <v>243</v>
      </c>
      <c r="H28" s="329"/>
      <c r="I28" s="330"/>
      <c r="J28" s="330"/>
      <c r="K28" s="330"/>
      <c r="L28" s="331"/>
      <c r="N28" s="329"/>
      <c r="O28" s="330"/>
      <c r="P28" s="330"/>
      <c r="Q28" s="330"/>
      <c r="R28" s="331"/>
      <c r="T28" s="329"/>
      <c r="U28" s="330"/>
      <c r="V28" s="330"/>
      <c r="W28" s="330"/>
      <c r="X28" s="331"/>
    </row>
    <row r="29" spans="2:24" x14ac:dyDescent="0.3">
      <c r="B29" s="206" t="s">
        <v>240</v>
      </c>
      <c r="C29" s="207" t="s">
        <v>253</v>
      </c>
      <c r="D29" s="207" t="s">
        <v>246</v>
      </c>
      <c r="E29" s="209">
        <v>0.4</v>
      </c>
      <c r="F29" s="207" t="s">
        <v>243</v>
      </c>
      <c r="H29" s="329"/>
      <c r="I29" s="330"/>
      <c r="J29" s="330"/>
      <c r="K29" s="330"/>
      <c r="L29" s="331"/>
      <c r="N29" s="329"/>
      <c r="O29" s="330"/>
      <c r="P29" s="330"/>
      <c r="Q29" s="330"/>
      <c r="R29" s="331"/>
      <c r="T29" s="329"/>
      <c r="U29" s="330"/>
      <c r="V29" s="330"/>
      <c r="W29" s="330"/>
      <c r="X29" s="331"/>
    </row>
    <row r="30" spans="2:24" x14ac:dyDescent="0.3">
      <c r="B30" s="206" t="s">
        <v>240</v>
      </c>
      <c r="C30" s="207" t="s">
        <v>253</v>
      </c>
      <c r="D30" s="207" t="s">
        <v>247</v>
      </c>
      <c r="E30" s="209">
        <v>0.14000000000000001</v>
      </c>
      <c r="F30" s="207" t="s">
        <v>243</v>
      </c>
      <c r="H30" s="329"/>
      <c r="I30" s="330"/>
      <c r="J30" s="330"/>
      <c r="K30" s="330"/>
      <c r="L30" s="331"/>
      <c r="N30" s="329"/>
      <c r="O30" s="330"/>
      <c r="P30" s="330"/>
      <c r="Q30" s="330"/>
      <c r="R30" s="331"/>
      <c r="T30" s="329"/>
      <c r="U30" s="330"/>
      <c r="V30" s="330"/>
      <c r="W30" s="330"/>
      <c r="X30" s="331"/>
    </row>
    <row r="31" spans="2:24" x14ac:dyDescent="0.3">
      <c r="B31" s="206" t="s">
        <v>240</v>
      </c>
      <c r="C31" s="207" t="s">
        <v>253</v>
      </c>
      <c r="D31" s="207" t="s">
        <v>131</v>
      </c>
      <c r="E31" s="209">
        <v>1</v>
      </c>
      <c r="F31" s="207" t="s">
        <v>243</v>
      </c>
      <c r="H31" s="329"/>
      <c r="I31" s="330"/>
      <c r="J31" s="330"/>
      <c r="K31" s="330"/>
      <c r="L31" s="331"/>
      <c r="N31" s="329"/>
      <c r="O31" s="330"/>
      <c r="P31" s="330"/>
      <c r="Q31" s="330"/>
      <c r="R31" s="331"/>
      <c r="T31" s="329"/>
      <c r="U31" s="330"/>
      <c r="V31" s="330"/>
      <c r="W31" s="330"/>
      <c r="X31" s="331"/>
    </row>
    <row r="32" spans="2:24" x14ac:dyDescent="0.3">
      <c r="B32" s="206" t="s">
        <v>240</v>
      </c>
      <c r="C32" s="207" t="s">
        <v>253</v>
      </c>
      <c r="D32" s="207" t="s">
        <v>249</v>
      </c>
      <c r="E32" s="209">
        <v>0.21</v>
      </c>
      <c r="F32" s="207" t="s">
        <v>243</v>
      </c>
      <c r="H32" s="329"/>
      <c r="I32" s="330"/>
      <c r="J32" s="330"/>
      <c r="K32" s="330"/>
      <c r="L32" s="331"/>
      <c r="N32" s="329"/>
      <c r="O32" s="330"/>
      <c r="P32" s="330"/>
      <c r="Q32" s="330"/>
      <c r="R32" s="331"/>
      <c r="T32" s="329"/>
      <c r="U32" s="330"/>
      <c r="V32" s="330"/>
      <c r="W32" s="330"/>
      <c r="X32" s="331"/>
    </row>
    <row r="33" spans="2:24" x14ac:dyDescent="0.3">
      <c r="B33" s="206" t="s">
        <v>240</v>
      </c>
      <c r="C33" s="207" t="s">
        <v>253</v>
      </c>
      <c r="D33" s="207" t="s">
        <v>250</v>
      </c>
      <c r="E33" s="209">
        <v>1</v>
      </c>
      <c r="F33" s="207" t="s">
        <v>243</v>
      </c>
      <c r="H33" s="329"/>
      <c r="I33" s="330"/>
      <c r="J33" s="330"/>
      <c r="K33" s="330"/>
      <c r="L33" s="331"/>
      <c r="N33" s="329"/>
      <c r="O33" s="330"/>
      <c r="P33" s="330"/>
      <c r="Q33" s="330"/>
      <c r="R33" s="331"/>
      <c r="T33" s="329"/>
      <c r="U33" s="330"/>
      <c r="V33" s="330"/>
      <c r="W33" s="330"/>
      <c r="X33" s="331"/>
    </row>
    <row r="34" spans="2:24" x14ac:dyDescent="0.3">
      <c r="B34" s="206" t="s">
        <v>240</v>
      </c>
      <c r="C34" s="207" t="s">
        <v>253</v>
      </c>
      <c r="D34" s="207" t="s">
        <v>251</v>
      </c>
      <c r="E34" s="209">
        <v>1</v>
      </c>
      <c r="F34" s="207" t="s">
        <v>243</v>
      </c>
      <c r="H34" s="329"/>
      <c r="I34" s="330"/>
      <c r="J34" s="330"/>
      <c r="K34" s="330"/>
      <c r="L34" s="331"/>
      <c r="N34" s="329"/>
      <c r="O34" s="330"/>
      <c r="P34" s="330"/>
      <c r="Q34" s="330"/>
      <c r="R34" s="331"/>
      <c r="T34" s="329"/>
      <c r="U34" s="330"/>
      <c r="V34" s="330"/>
      <c r="W34" s="330"/>
      <c r="X34" s="331"/>
    </row>
    <row r="35" spans="2:24" x14ac:dyDescent="0.3">
      <c r="B35" s="206" t="s">
        <v>240</v>
      </c>
      <c r="C35" s="207" t="s">
        <v>254</v>
      </c>
      <c r="D35" s="207" t="s">
        <v>242</v>
      </c>
      <c r="E35" s="209">
        <v>0.08</v>
      </c>
      <c r="F35" s="207" t="s">
        <v>243</v>
      </c>
      <c r="H35" s="329"/>
      <c r="I35" s="330"/>
      <c r="J35" s="330"/>
      <c r="K35" s="330"/>
      <c r="L35" s="331"/>
      <c r="N35" s="329"/>
      <c r="O35" s="330"/>
      <c r="P35" s="330"/>
      <c r="Q35" s="330"/>
      <c r="R35" s="331"/>
      <c r="T35" s="329"/>
      <c r="U35" s="330"/>
      <c r="V35" s="330"/>
      <c r="W35" s="330"/>
      <c r="X35" s="331"/>
    </row>
    <row r="36" spans="2:24" x14ac:dyDescent="0.3">
      <c r="B36" s="206" t="s">
        <v>240</v>
      </c>
      <c r="C36" s="207" t="s">
        <v>254</v>
      </c>
      <c r="D36" s="207" t="s">
        <v>245</v>
      </c>
      <c r="E36" s="209">
        <v>1</v>
      </c>
      <c r="F36" s="207" t="s">
        <v>243</v>
      </c>
      <c r="H36" s="329"/>
      <c r="I36" s="330"/>
      <c r="J36" s="330"/>
      <c r="K36" s="330"/>
      <c r="L36" s="331"/>
      <c r="N36" s="329"/>
      <c r="O36" s="330"/>
      <c r="P36" s="330"/>
      <c r="Q36" s="330"/>
      <c r="R36" s="331"/>
      <c r="T36" s="329"/>
      <c r="U36" s="330"/>
      <c r="V36" s="330"/>
      <c r="W36" s="330"/>
      <c r="X36" s="331"/>
    </row>
    <row r="37" spans="2:24" x14ac:dyDescent="0.3">
      <c r="B37" s="206" t="s">
        <v>240</v>
      </c>
      <c r="C37" s="207" t="s">
        <v>254</v>
      </c>
      <c r="D37" s="207" t="s">
        <v>246</v>
      </c>
      <c r="E37" s="209">
        <v>0.48</v>
      </c>
      <c r="F37" s="207" t="s">
        <v>243</v>
      </c>
      <c r="H37" s="329"/>
      <c r="I37" s="330"/>
      <c r="J37" s="330"/>
      <c r="K37" s="330"/>
      <c r="L37" s="331"/>
      <c r="N37" s="329"/>
      <c r="O37" s="330"/>
      <c r="P37" s="330"/>
      <c r="Q37" s="330"/>
      <c r="R37" s="331"/>
      <c r="T37" s="329"/>
      <c r="U37" s="330"/>
      <c r="V37" s="330"/>
      <c r="W37" s="330"/>
      <c r="X37" s="331"/>
    </row>
    <row r="38" spans="2:24" x14ac:dyDescent="0.3">
      <c r="B38" s="206" t="s">
        <v>240</v>
      </c>
      <c r="C38" s="207" t="s">
        <v>254</v>
      </c>
      <c r="D38" s="207" t="s">
        <v>131</v>
      </c>
      <c r="E38" s="209">
        <v>1</v>
      </c>
      <c r="F38" s="207" t="s">
        <v>243</v>
      </c>
      <c r="H38" s="329"/>
      <c r="I38" s="330"/>
      <c r="J38" s="330"/>
      <c r="K38" s="330"/>
      <c r="L38" s="331"/>
      <c r="N38" s="329"/>
      <c r="O38" s="330"/>
      <c r="P38" s="330"/>
      <c r="Q38" s="330"/>
      <c r="R38" s="331"/>
      <c r="T38" s="329"/>
      <c r="U38" s="330"/>
      <c r="V38" s="330"/>
      <c r="W38" s="330"/>
      <c r="X38" s="331"/>
    </row>
    <row r="39" spans="2:24" x14ac:dyDescent="0.3">
      <c r="B39" s="206" t="s">
        <v>240</v>
      </c>
      <c r="C39" s="207" t="s">
        <v>254</v>
      </c>
      <c r="D39" s="207" t="s">
        <v>250</v>
      </c>
      <c r="E39" s="209">
        <v>1</v>
      </c>
      <c r="F39" s="207" t="s">
        <v>243</v>
      </c>
      <c r="H39" s="329"/>
      <c r="I39" s="330"/>
      <c r="J39" s="330"/>
      <c r="K39" s="330"/>
      <c r="L39" s="331"/>
      <c r="N39" s="329"/>
      <c r="O39" s="330"/>
      <c r="P39" s="330"/>
      <c r="Q39" s="330"/>
      <c r="R39" s="331"/>
      <c r="T39" s="329"/>
      <c r="U39" s="330"/>
      <c r="V39" s="330"/>
      <c r="W39" s="330"/>
      <c r="X39" s="331"/>
    </row>
    <row r="40" spans="2:24" x14ac:dyDescent="0.3">
      <c r="B40" s="206" t="s">
        <v>240</v>
      </c>
      <c r="C40" s="207" t="s">
        <v>254</v>
      </c>
      <c r="D40" s="207" t="s">
        <v>251</v>
      </c>
      <c r="E40" s="209">
        <v>1</v>
      </c>
      <c r="F40" s="207" t="s">
        <v>243</v>
      </c>
      <c r="H40" s="329"/>
      <c r="I40" s="330"/>
      <c r="J40" s="330"/>
      <c r="K40" s="330"/>
      <c r="L40" s="331"/>
      <c r="N40" s="329"/>
      <c r="O40" s="330"/>
      <c r="P40" s="330"/>
      <c r="Q40" s="330"/>
      <c r="R40" s="331"/>
      <c r="T40" s="329"/>
      <c r="U40" s="330"/>
      <c r="V40" s="330"/>
      <c r="W40" s="330"/>
      <c r="X40" s="331"/>
    </row>
    <row r="41" spans="2:24" x14ac:dyDescent="0.3">
      <c r="B41" s="206" t="s">
        <v>240</v>
      </c>
      <c r="C41" s="207" t="s">
        <v>255</v>
      </c>
      <c r="D41" s="207" t="s">
        <v>242</v>
      </c>
      <c r="E41" s="209">
        <v>0.08</v>
      </c>
      <c r="F41" s="207" t="s">
        <v>243</v>
      </c>
      <c r="H41" s="329"/>
      <c r="I41" s="330"/>
      <c r="J41" s="330"/>
      <c r="K41" s="330"/>
      <c r="L41" s="331"/>
      <c r="N41" s="329"/>
      <c r="O41" s="330"/>
      <c r="P41" s="330"/>
      <c r="Q41" s="330"/>
      <c r="R41" s="331"/>
      <c r="T41" s="329"/>
      <c r="U41" s="330"/>
      <c r="V41" s="330"/>
      <c r="W41" s="330"/>
      <c r="X41" s="331"/>
    </row>
    <row r="42" spans="2:24" x14ac:dyDescent="0.3">
      <c r="B42" s="206" t="s">
        <v>240</v>
      </c>
      <c r="C42" s="207" t="s">
        <v>255</v>
      </c>
      <c r="D42" s="207" t="s">
        <v>245</v>
      </c>
      <c r="E42" s="209">
        <v>1</v>
      </c>
      <c r="F42" s="207" t="s">
        <v>243</v>
      </c>
      <c r="H42" s="329"/>
      <c r="I42" s="330"/>
      <c r="J42" s="330"/>
      <c r="K42" s="330"/>
      <c r="L42" s="331"/>
      <c r="N42" s="329"/>
      <c r="O42" s="330"/>
      <c r="P42" s="330"/>
      <c r="Q42" s="330"/>
      <c r="R42" s="331"/>
      <c r="T42" s="329"/>
      <c r="U42" s="330"/>
      <c r="V42" s="330"/>
      <c r="W42" s="330"/>
      <c r="X42" s="331"/>
    </row>
    <row r="43" spans="2:24" x14ac:dyDescent="0.3">
      <c r="B43" s="206" t="s">
        <v>240</v>
      </c>
      <c r="C43" s="207" t="s">
        <v>255</v>
      </c>
      <c r="D43" s="207" t="s">
        <v>246</v>
      </c>
      <c r="E43" s="209">
        <v>0.48</v>
      </c>
      <c r="F43" s="207" t="s">
        <v>243</v>
      </c>
      <c r="H43" s="329"/>
      <c r="I43" s="330"/>
      <c r="J43" s="330"/>
      <c r="K43" s="330"/>
      <c r="L43" s="331"/>
      <c r="N43" s="329"/>
      <c r="O43" s="330"/>
      <c r="P43" s="330"/>
      <c r="Q43" s="330"/>
      <c r="R43" s="331"/>
      <c r="T43" s="329"/>
      <c r="U43" s="330"/>
      <c r="V43" s="330"/>
      <c r="W43" s="330"/>
      <c r="X43" s="331"/>
    </row>
    <row r="44" spans="2:24" x14ac:dyDescent="0.3">
      <c r="B44" s="206" t="s">
        <v>240</v>
      </c>
      <c r="C44" s="207" t="s">
        <v>255</v>
      </c>
      <c r="D44" s="207" t="s">
        <v>131</v>
      </c>
      <c r="E44" s="209">
        <v>1</v>
      </c>
      <c r="F44" s="207" t="s">
        <v>243</v>
      </c>
      <c r="H44" s="329"/>
      <c r="I44" s="330"/>
      <c r="J44" s="330"/>
      <c r="K44" s="330"/>
      <c r="L44" s="331"/>
      <c r="N44" s="329"/>
      <c r="O44" s="330"/>
      <c r="P44" s="330"/>
      <c r="Q44" s="330"/>
      <c r="R44" s="331"/>
      <c r="T44" s="329"/>
      <c r="U44" s="330"/>
      <c r="V44" s="330"/>
      <c r="W44" s="330"/>
      <c r="X44" s="331"/>
    </row>
    <row r="45" spans="2:24" x14ac:dyDescent="0.3">
      <c r="B45" s="206" t="s">
        <v>240</v>
      </c>
      <c r="C45" s="207" t="s">
        <v>255</v>
      </c>
      <c r="D45" s="207" t="s">
        <v>250</v>
      </c>
      <c r="E45" s="209">
        <v>1</v>
      </c>
      <c r="F45" s="207" t="s">
        <v>243</v>
      </c>
      <c r="H45" s="329"/>
      <c r="I45" s="330"/>
      <c r="J45" s="330"/>
      <c r="K45" s="330"/>
      <c r="L45" s="331"/>
      <c r="N45" s="329"/>
      <c r="O45" s="330"/>
      <c r="P45" s="330"/>
      <c r="Q45" s="330"/>
      <c r="R45" s="331"/>
      <c r="T45" s="329"/>
      <c r="U45" s="330"/>
      <c r="V45" s="330"/>
      <c r="W45" s="330"/>
      <c r="X45" s="331"/>
    </row>
    <row r="46" spans="2:24" x14ac:dyDescent="0.3">
      <c r="B46" s="206" t="s">
        <v>240</v>
      </c>
      <c r="C46" s="207" t="s">
        <v>255</v>
      </c>
      <c r="D46" s="207" t="s">
        <v>251</v>
      </c>
      <c r="E46" s="209">
        <v>1</v>
      </c>
      <c r="F46" s="207" t="s">
        <v>243</v>
      </c>
      <c r="H46" s="329"/>
      <c r="I46" s="330"/>
      <c r="J46" s="330"/>
      <c r="K46" s="330"/>
      <c r="L46" s="331"/>
      <c r="N46" s="329"/>
      <c r="O46" s="330"/>
      <c r="P46" s="330"/>
      <c r="Q46" s="330"/>
      <c r="R46" s="331"/>
      <c r="T46" s="329"/>
      <c r="U46" s="330"/>
      <c r="V46" s="330"/>
      <c r="W46" s="330"/>
      <c r="X46" s="331"/>
    </row>
    <row r="47" spans="2:24" x14ac:dyDescent="0.3">
      <c r="B47" s="206" t="s">
        <v>256</v>
      </c>
      <c r="C47" s="207" t="s">
        <v>256</v>
      </c>
      <c r="D47" s="207" t="s">
        <v>256</v>
      </c>
      <c r="E47" s="209" t="s">
        <v>256</v>
      </c>
      <c r="F47" s="207" t="s">
        <v>256</v>
      </c>
      <c r="H47" s="329"/>
      <c r="I47" s="330"/>
      <c r="J47" s="330"/>
      <c r="K47" s="330"/>
      <c r="L47" s="331"/>
      <c r="N47" s="329"/>
      <c r="O47" s="330"/>
      <c r="P47" s="330"/>
      <c r="Q47" s="330"/>
      <c r="R47" s="331"/>
      <c r="T47" s="329"/>
      <c r="U47" s="330"/>
      <c r="V47" s="330"/>
      <c r="W47" s="330"/>
      <c r="X47" s="331"/>
    </row>
    <row r="48" spans="2:24" x14ac:dyDescent="0.3">
      <c r="B48" s="206" t="s">
        <v>79</v>
      </c>
      <c r="C48" s="207" t="s">
        <v>213</v>
      </c>
      <c r="D48" s="207" t="s">
        <v>251</v>
      </c>
      <c r="E48" s="209">
        <v>0.69</v>
      </c>
      <c r="F48" s="207" t="s">
        <v>243</v>
      </c>
      <c r="H48" s="329"/>
      <c r="I48" s="330"/>
      <c r="J48" s="330"/>
      <c r="K48" s="330"/>
      <c r="L48" s="331"/>
      <c r="N48" s="329"/>
      <c r="O48" s="330"/>
      <c r="P48" s="330"/>
      <c r="Q48" s="330"/>
      <c r="R48" s="331"/>
      <c r="T48" s="329"/>
      <c r="U48" s="330"/>
      <c r="V48" s="330"/>
      <c r="W48" s="330"/>
      <c r="X48" s="331"/>
    </row>
    <row r="49" spans="2:24" x14ac:dyDescent="0.3">
      <c r="B49" s="206" t="s">
        <v>79</v>
      </c>
      <c r="C49" s="207" t="s">
        <v>213</v>
      </c>
      <c r="D49" s="207" t="s">
        <v>250</v>
      </c>
      <c r="E49" s="209">
        <v>0.72</v>
      </c>
      <c r="F49" s="207" t="s">
        <v>243</v>
      </c>
      <c r="H49" s="329"/>
      <c r="I49" s="330"/>
      <c r="J49" s="330"/>
      <c r="K49" s="330"/>
      <c r="L49" s="331"/>
      <c r="N49" s="329"/>
      <c r="O49" s="330"/>
      <c r="P49" s="330"/>
      <c r="Q49" s="330"/>
      <c r="R49" s="331"/>
      <c r="T49" s="329"/>
      <c r="U49" s="330"/>
      <c r="V49" s="330"/>
      <c r="W49" s="330"/>
      <c r="X49" s="331"/>
    </row>
    <row r="50" spans="2:24" x14ac:dyDescent="0.3">
      <c r="B50" s="206" t="s">
        <v>79</v>
      </c>
      <c r="C50" s="207" t="s">
        <v>213</v>
      </c>
      <c r="D50" s="207" t="s">
        <v>131</v>
      </c>
      <c r="E50" s="209">
        <v>1</v>
      </c>
      <c r="F50" s="207" t="s">
        <v>243</v>
      </c>
      <c r="H50" s="329"/>
      <c r="I50" s="330"/>
      <c r="J50" s="330"/>
      <c r="K50" s="330"/>
      <c r="L50" s="331"/>
      <c r="N50" s="329"/>
      <c r="O50" s="330"/>
      <c r="P50" s="330"/>
      <c r="Q50" s="330"/>
      <c r="R50" s="331"/>
      <c r="T50" s="329"/>
      <c r="U50" s="330"/>
      <c r="V50" s="330"/>
      <c r="W50" s="330"/>
      <c r="X50" s="331"/>
    </row>
    <row r="51" spans="2:24" x14ac:dyDescent="0.3">
      <c r="B51" s="206" t="s">
        <v>79</v>
      </c>
      <c r="C51" s="207" t="s">
        <v>213</v>
      </c>
      <c r="D51" s="207" t="s">
        <v>257</v>
      </c>
      <c r="E51" s="209">
        <v>0.5</v>
      </c>
      <c r="F51" s="207" t="s">
        <v>243</v>
      </c>
      <c r="H51" s="329"/>
      <c r="I51" s="330"/>
      <c r="J51" s="330"/>
      <c r="K51" s="330"/>
      <c r="L51" s="331"/>
      <c r="N51" s="329"/>
      <c r="O51" s="330"/>
      <c r="P51" s="330"/>
      <c r="Q51" s="330"/>
      <c r="R51" s="331"/>
      <c r="T51" s="329"/>
      <c r="U51" s="330"/>
      <c r="V51" s="330"/>
      <c r="W51" s="330"/>
      <c r="X51" s="331"/>
    </row>
    <row r="52" spans="2:24" x14ac:dyDescent="0.3">
      <c r="B52" s="206" t="s">
        <v>79</v>
      </c>
      <c r="C52" s="207" t="s">
        <v>213</v>
      </c>
      <c r="D52" s="207" t="s">
        <v>246</v>
      </c>
      <c r="E52" s="209">
        <v>1</v>
      </c>
      <c r="F52" s="207" t="s">
        <v>243</v>
      </c>
      <c r="H52" s="329"/>
      <c r="I52" s="330"/>
      <c r="J52" s="330"/>
      <c r="K52" s="330"/>
      <c r="L52" s="331"/>
      <c r="N52" s="329"/>
      <c r="O52" s="330"/>
      <c r="P52" s="330"/>
      <c r="Q52" s="330"/>
      <c r="R52" s="331"/>
      <c r="T52" s="329"/>
      <c r="U52" s="330"/>
      <c r="V52" s="330"/>
      <c r="W52" s="330"/>
      <c r="X52" s="331"/>
    </row>
    <row r="53" spans="2:24" x14ac:dyDescent="0.3">
      <c r="B53" s="206" t="s">
        <v>79</v>
      </c>
      <c r="C53" s="207" t="s">
        <v>258</v>
      </c>
      <c r="D53" s="207" t="s">
        <v>251</v>
      </c>
      <c r="E53" s="209">
        <v>0.92</v>
      </c>
      <c r="F53" s="207" t="s">
        <v>243</v>
      </c>
      <c r="H53" s="329"/>
      <c r="I53" s="330"/>
      <c r="J53" s="330"/>
      <c r="K53" s="330"/>
      <c r="L53" s="331"/>
      <c r="N53" s="329"/>
      <c r="O53" s="330"/>
      <c r="P53" s="330"/>
      <c r="Q53" s="330"/>
      <c r="R53" s="331"/>
      <c r="T53" s="329"/>
      <c r="U53" s="330"/>
      <c r="V53" s="330"/>
      <c r="W53" s="330"/>
      <c r="X53" s="331"/>
    </row>
    <row r="54" spans="2:24" x14ac:dyDescent="0.3">
      <c r="B54" s="206" t="s">
        <v>79</v>
      </c>
      <c r="C54" s="207" t="s">
        <v>258</v>
      </c>
      <c r="D54" s="207" t="s">
        <v>250</v>
      </c>
      <c r="E54" s="209">
        <v>0.91</v>
      </c>
      <c r="F54" s="207" t="s">
        <v>243</v>
      </c>
      <c r="H54" s="329"/>
      <c r="I54" s="330"/>
      <c r="J54" s="330"/>
      <c r="K54" s="330"/>
      <c r="L54" s="331"/>
      <c r="N54" s="329"/>
      <c r="O54" s="330"/>
      <c r="P54" s="330"/>
      <c r="Q54" s="330"/>
      <c r="R54" s="331"/>
      <c r="T54" s="329"/>
      <c r="U54" s="330"/>
      <c r="V54" s="330"/>
      <c r="W54" s="330"/>
      <c r="X54" s="331"/>
    </row>
    <row r="55" spans="2:24" x14ac:dyDescent="0.3">
      <c r="B55" s="206" t="s">
        <v>79</v>
      </c>
      <c r="C55" s="207" t="s">
        <v>258</v>
      </c>
      <c r="D55" s="207" t="s">
        <v>259</v>
      </c>
      <c r="E55" s="209">
        <v>0.15</v>
      </c>
      <c r="F55" s="207" t="s">
        <v>243</v>
      </c>
      <c r="H55" s="329"/>
      <c r="I55" s="330"/>
      <c r="J55" s="330"/>
      <c r="K55" s="330"/>
      <c r="L55" s="331"/>
      <c r="N55" s="329"/>
      <c r="O55" s="330"/>
      <c r="P55" s="330"/>
      <c r="Q55" s="330"/>
      <c r="R55" s="331"/>
      <c r="T55" s="329"/>
      <c r="U55" s="330"/>
      <c r="V55" s="330"/>
      <c r="W55" s="330"/>
      <c r="X55" s="331"/>
    </row>
    <row r="56" spans="2:24" x14ac:dyDescent="0.3">
      <c r="B56" s="206" t="s">
        <v>79</v>
      </c>
      <c r="C56" s="207" t="s">
        <v>258</v>
      </c>
      <c r="D56" s="207" t="s">
        <v>131</v>
      </c>
      <c r="E56" s="209">
        <v>1</v>
      </c>
      <c r="F56" s="207" t="s">
        <v>243</v>
      </c>
      <c r="H56" s="329"/>
      <c r="I56" s="330"/>
      <c r="J56" s="330"/>
      <c r="K56" s="330"/>
      <c r="L56" s="331"/>
      <c r="N56" s="329"/>
      <c r="O56" s="330"/>
      <c r="P56" s="330"/>
      <c r="Q56" s="330"/>
      <c r="R56" s="331"/>
      <c r="T56" s="329"/>
      <c r="U56" s="330"/>
      <c r="V56" s="330"/>
      <c r="W56" s="330"/>
      <c r="X56" s="331"/>
    </row>
    <row r="57" spans="2:24" x14ac:dyDescent="0.3">
      <c r="B57" s="206" t="s">
        <v>79</v>
      </c>
      <c r="C57" s="207" t="s">
        <v>258</v>
      </c>
      <c r="D57" s="207" t="s">
        <v>260</v>
      </c>
      <c r="E57" s="209">
        <v>0.15</v>
      </c>
      <c r="F57" s="207" t="s">
        <v>243</v>
      </c>
      <c r="H57" s="329"/>
      <c r="I57" s="330"/>
      <c r="J57" s="330"/>
      <c r="K57" s="330"/>
      <c r="L57" s="331"/>
      <c r="N57" s="329"/>
      <c r="O57" s="330"/>
      <c r="P57" s="330"/>
      <c r="Q57" s="330"/>
      <c r="R57" s="331"/>
      <c r="T57" s="329"/>
      <c r="U57" s="330"/>
      <c r="V57" s="330"/>
      <c r="W57" s="330"/>
      <c r="X57" s="331"/>
    </row>
    <row r="58" spans="2:24" x14ac:dyDescent="0.3">
      <c r="B58" s="206" t="s">
        <v>79</v>
      </c>
      <c r="C58" s="207" t="s">
        <v>258</v>
      </c>
      <c r="D58" s="207" t="s">
        <v>261</v>
      </c>
      <c r="E58" s="209">
        <v>0.15</v>
      </c>
      <c r="F58" s="207" t="s">
        <v>243</v>
      </c>
      <c r="H58" s="332"/>
      <c r="I58" s="333"/>
      <c r="J58" s="333"/>
      <c r="K58" s="333"/>
      <c r="L58" s="334"/>
      <c r="N58" s="332"/>
      <c r="O58" s="333"/>
      <c r="P58" s="333"/>
      <c r="Q58" s="333"/>
      <c r="R58" s="334"/>
      <c r="T58" s="332"/>
      <c r="U58" s="333"/>
      <c r="V58" s="333"/>
      <c r="W58" s="333"/>
      <c r="X58" s="334"/>
    </row>
    <row r="59" spans="2:24" x14ac:dyDescent="0.3">
      <c r="B59" s="206" t="s">
        <v>79</v>
      </c>
      <c r="C59" s="207" t="s">
        <v>258</v>
      </c>
      <c r="D59" s="207" t="s">
        <v>262</v>
      </c>
      <c r="E59" s="209">
        <v>0.15</v>
      </c>
      <c r="F59" s="207" t="s">
        <v>243</v>
      </c>
    </row>
    <row r="60" spans="2:24" x14ac:dyDescent="0.3">
      <c r="B60" s="206" t="s">
        <v>79</v>
      </c>
      <c r="C60" s="207" t="s">
        <v>258</v>
      </c>
      <c r="D60" s="207" t="s">
        <v>263</v>
      </c>
      <c r="E60" s="209">
        <v>0.89</v>
      </c>
      <c r="F60" s="207" t="s">
        <v>243</v>
      </c>
    </row>
    <row r="61" spans="2:24" x14ac:dyDescent="0.3">
      <c r="B61" s="206" t="s">
        <v>79</v>
      </c>
      <c r="C61" s="207" t="s">
        <v>264</v>
      </c>
      <c r="D61" s="207" t="s">
        <v>251</v>
      </c>
      <c r="E61" s="209">
        <v>1</v>
      </c>
      <c r="F61" s="207" t="s">
        <v>243</v>
      </c>
    </row>
    <row r="62" spans="2:24" x14ac:dyDescent="0.3">
      <c r="B62" s="206" t="s">
        <v>79</v>
      </c>
      <c r="C62" s="207" t="s">
        <v>264</v>
      </c>
      <c r="D62" s="207" t="s">
        <v>250</v>
      </c>
      <c r="E62" s="209">
        <v>0.94</v>
      </c>
      <c r="F62" s="207" t="s">
        <v>243</v>
      </c>
    </row>
    <row r="63" spans="2:24" x14ac:dyDescent="0.3">
      <c r="B63" s="206" t="s">
        <v>79</v>
      </c>
      <c r="C63" s="207" t="s">
        <v>264</v>
      </c>
      <c r="D63" s="207" t="s">
        <v>259</v>
      </c>
      <c r="E63" s="209">
        <v>0.1</v>
      </c>
      <c r="F63" s="207" t="s">
        <v>243</v>
      </c>
    </row>
    <row r="64" spans="2:24" x14ac:dyDescent="0.3">
      <c r="B64" s="206" t="s">
        <v>79</v>
      </c>
      <c r="C64" s="207" t="s">
        <v>264</v>
      </c>
      <c r="D64" s="207" t="s">
        <v>131</v>
      </c>
      <c r="E64" s="209">
        <v>1</v>
      </c>
      <c r="F64" s="207" t="s">
        <v>243</v>
      </c>
    </row>
    <row r="65" spans="2:6" x14ac:dyDescent="0.3">
      <c r="B65" s="206" t="s">
        <v>79</v>
      </c>
      <c r="C65" s="207" t="s">
        <v>264</v>
      </c>
      <c r="D65" s="207" t="s">
        <v>260</v>
      </c>
      <c r="E65" s="209">
        <v>0.1</v>
      </c>
      <c r="F65" s="207" t="s">
        <v>243</v>
      </c>
    </row>
    <row r="66" spans="2:6" x14ac:dyDescent="0.3">
      <c r="B66" s="206" t="s">
        <v>79</v>
      </c>
      <c r="C66" s="207" t="s">
        <v>264</v>
      </c>
      <c r="D66" s="207" t="s">
        <v>261</v>
      </c>
      <c r="E66" s="209">
        <v>0.1</v>
      </c>
      <c r="F66" s="207" t="s">
        <v>243</v>
      </c>
    </row>
    <row r="67" spans="2:6" x14ac:dyDescent="0.3">
      <c r="B67" s="206" t="s">
        <v>79</v>
      </c>
      <c r="C67" s="207" t="s">
        <v>264</v>
      </c>
      <c r="D67" s="207" t="s">
        <v>246</v>
      </c>
      <c r="E67" s="209">
        <v>0.82</v>
      </c>
      <c r="F67" s="207" t="s">
        <v>243</v>
      </c>
    </row>
    <row r="68" spans="2:6" x14ac:dyDescent="0.3">
      <c r="B68" s="206" t="s">
        <v>79</v>
      </c>
      <c r="C68" s="207" t="s">
        <v>264</v>
      </c>
      <c r="D68" s="207" t="s">
        <v>262</v>
      </c>
      <c r="E68" s="209">
        <v>0.1</v>
      </c>
      <c r="F68" s="207" t="s">
        <v>243</v>
      </c>
    </row>
    <row r="69" spans="2:6" x14ac:dyDescent="0.3">
      <c r="B69" s="206" t="s">
        <v>79</v>
      </c>
      <c r="C69" s="207" t="s">
        <v>264</v>
      </c>
      <c r="D69" s="207" t="s">
        <v>263</v>
      </c>
      <c r="E69" s="209">
        <v>0.79</v>
      </c>
      <c r="F69" s="207" t="s">
        <v>243</v>
      </c>
    </row>
    <row r="70" spans="2:6" x14ac:dyDescent="0.3">
      <c r="B70" s="206" t="s">
        <v>79</v>
      </c>
      <c r="C70" s="207" t="s">
        <v>265</v>
      </c>
      <c r="D70" s="207" t="s">
        <v>251</v>
      </c>
      <c r="E70" s="209">
        <v>1</v>
      </c>
      <c r="F70" s="207" t="s">
        <v>243</v>
      </c>
    </row>
    <row r="71" spans="2:6" x14ac:dyDescent="0.3">
      <c r="B71" s="206" t="s">
        <v>79</v>
      </c>
      <c r="C71" s="207" t="s">
        <v>265</v>
      </c>
      <c r="D71" s="207" t="s">
        <v>250</v>
      </c>
      <c r="E71" s="209">
        <v>0.72</v>
      </c>
      <c r="F71" s="207" t="s">
        <v>243</v>
      </c>
    </row>
    <row r="72" spans="2:6" x14ac:dyDescent="0.3">
      <c r="B72" s="206" t="s">
        <v>79</v>
      </c>
      <c r="C72" s="207" t="s">
        <v>265</v>
      </c>
      <c r="D72" s="207" t="s">
        <v>131</v>
      </c>
      <c r="E72" s="209">
        <v>1</v>
      </c>
      <c r="F72" s="207" t="s">
        <v>243</v>
      </c>
    </row>
    <row r="73" spans="2:6" x14ac:dyDescent="0.3">
      <c r="B73" s="206" t="s">
        <v>79</v>
      </c>
      <c r="C73" s="207" t="s">
        <v>265</v>
      </c>
      <c r="D73" s="207" t="s">
        <v>246</v>
      </c>
      <c r="E73" s="209">
        <v>1</v>
      </c>
      <c r="F73" s="207" t="s">
        <v>243</v>
      </c>
    </row>
    <row r="74" spans="2:6" x14ac:dyDescent="0.3">
      <c r="B74" s="206" t="s">
        <v>79</v>
      </c>
      <c r="C74" s="207" t="s">
        <v>266</v>
      </c>
      <c r="D74" s="207" t="s">
        <v>251</v>
      </c>
      <c r="E74" s="209">
        <v>1</v>
      </c>
      <c r="F74" s="207" t="s">
        <v>243</v>
      </c>
    </row>
    <row r="75" spans="2:6" x14ac:dyDescent="0.3">
      <c r="B75" s="206" t="s">
        <v>79</v>
      </c>
      <c r="C75" s="207" t="s">
        <v>266</v>
      </c>
      <c r="D75" s="207" t="s">
        <v>250</v>
      </c>
      <c r="E75" s="209">
        <v>0.9</v>
      </c>
      <c r="F75" s="207" t="s">
        <v>243</v>
      </c>
    </row>
    <row r="76" spans="2:6" x14ac:dyDescent="0.3">
      <c r="B76" s="206" t="s">
        <v>79</v>
      </c>
      <c r="C76" s="207" t="s">
        <v>266</v>
      </c>
      <c r="D76" s="207" t="s">
        <v>259</v>
      </c>
      <c r="E76" s="209">
        <v>0.08</v>
      </c>
      <c r="F76" s="207" t="s">
        <v>243</v>
      </c>
    </row>
    <row r="77" spans="2:6" x14ac:dyDescent="0.3">
      <c r="B77" s="206" t="s">
        <v>79</v>
      </c>
      <c r="C77" s="207" t="s">
        <v>266</v>
      </c>
      <c r="D77" s="207" t="s">
        <v>131</v>
      </c>
      <c r="E77" s="209">
        <v>1</v>
      </c>
      <c r="F77" s="207" t="s">
        <v>243</v>
      </c>
    </row>
    <row r="78" spans="2:6" x14ac:dyDescent="0.3">
      <c r="B78" s="206" t="s">
        <v>79</v>
      </c>
      <c r="C78" s="207" t="s">
        <v>266</v>
      </c>
      <c r="D78" s="207" t="s">
        <v>260</v>
      </c>
      <c r="E78" s="209">
        <v>0.08</v>
      </c>
      <c r="F78" s="207" t="s">
        <v>243</v>
      </c>
    </row>
    <row r="79" spans="2:6" x14ac:dyDescent="0.3">
      <c r="B79" s="206" t="s">
        <v>79</v>
      </c>
      <c r="C79" s="207" t="s">
        <v>266</v>
      </c>
      <c r="D79" s="207" t="s">
        <v>261</v>
      </c>
      <c r="E79" s="209">
        <v>0.08</v>
      </c>
      <c r="F79" s="207" t="s">
        <v>243</v>
      </c>
    </row>
    <row r="80" spans="2:6" x14ac:dyDescent="0.3">
      <c r="B80" s="206" t="s">
        <v>79</v>
      </c>
      <c r="C80" s="207" t="s">
        <v>266</v>
      </c>
      <c r="D80" s="207" t="s">
        <v>246</v>
      </c>
      <c r="E80" s="209">
        <v>0.82</v>
      </c>
      <c r="F80" s="207" t="s">
        <v>243</v>
      </c>
    </row>
    <row r="81" spans="2:6" x14ac:dyDescent="0.3">
      <c r="B81" s="206" t="s">
        <v>79</v>
      </c>
      <c r="C81" s="207" t="s">
        <v>266</v>
      </c>
      <c r="D81" s="207" t="s">
        <v>262</v>
      </c>
      <c r="E81" s="209">
        <v>0.08</v>
      </c>
      <c r="F81" s="207" t="s">
        <v>243</v>
      </c>
    </row>
    <row r="82" spans="2:6" x14ac:dyDescent="0.3">
      <c r="B82" s="206" t="s">
        <v>79</v>
      </c>
      <c r="C82" s="207" t="s">
        <v>266</v>
      </c>
      <c r="D82" s="207" t="s">
        <v>263</v>
      </c>
      <c r="E82" s="209">
        <v>0.8</v>
      </c>
      <c r="F82" s="207" t="s">
        <v>243</v>
      </c>
    </row>
    <row r="83" spans="2:6" x14ac:dyDescent="0.3">
      <c r="B83" s="206" t="s">
        <v>79</v>
      </c>
      <c r="C83" s="207" t="s">
        <v>267</v>
      </c>
      <c r="D83" s="207" t="s">
        <v>251</v>
      </c>
      <c r="E83" s="209">
        <v>0.72</v>
      </c>
      <c r="F83" s="207" t="s">
        <v>243</v>
      </c>
    </row>
    <row r="84" spans="2:6" x14ac:dyDescent="0.3">
      <c r="B84" s="206" t="s">
        <v>79</v>
      </c>
      <c r="C84" s="207" t="s">
        <v>267</v>
      </c>
      <c r="D84" s="207" t="s">
        <v>250</v>
      </c>
      <c r="E84" s="209">
        <v>0.65</v>
      </c>
      <c r="F84" s="207" t="s">
        <v>243</v>
      </c>
    </row>
    <row r="85" spans="2:6" x14ac:dyDescent="0.3">
      <c r="B85" s="206" t="s">
        <v>79</v>
      </c>
      <c r="C85" s="207" t="s">
        <v>267</v>
      </c>
      <c r="D85" s="207" t="s">
        <v>259</v>
      </c>
      <c r="E85" s="209">
        <v>0.03</v>
      </c>
      <c r="F85" s="207" t="s">
        <v>243</v>
      </c>
    </row>
    <row r="86" spans="2:6" x14ac:dyDescent="0.3">
      <c r="B86" s="206" t="s">
        <v>79</v>
      </c>
      <c r="C86" s="207" t="s">
        <v>267</v>
      </c>
      <c r="D86" s="207" t="s">
        <v>131</v>
      </c>
      <c r="E86" s="209">
        <v>1</v>
      </c>
      <c r="F86" s="207" t="s">
        <v>243</v>
      </c>
    </row>
    <row r="87" spans="2:6" x14ac:dyDescent="0.3">
      <c r="B87" s="206" t="s">
        <v>79</v>
      </c>
      <c r="C87" s="207" t="s">
        <v>267</v>
      </c>
      <c r="D87" s="207" t="s">
        <v>260</v>
      </c>
      <c r="E87" s="209">
        <v>0.03</v>
      </c>
      <c r="F87" s="207" t="s">
        <v>243</v>
      </c>
    </row>
    <row r="88" spans="2:6" x14ac:dyDescent="0.3">
      <c r="B88" s="206" t="s">
        <v>79</v>
      </c>
      <c r="C88" s="207" t="s">
        <v>267</v>
      </c>
      <c r="D88" s="207" t="s">
        <v>261</v>
      </c>
      <c r="E88" s="209">
        <v>0.03</v>
      </c>
      <c r="F88" s="207" t="s">
        <v>243</v>
      </c>
    </row>
    <row r="89" spans="2:6" x14ac:dyDescent="0.3">
      <c r="B89" s="206" t="s">
        <v>79</v>
      </c>
      <c r="C89" s="207" t="s">
        <v>267</v>
      </c>
      <c r="D89" s="207" t="s">
        <v>257</v>
      </c>
      <c r="E89" s="209">
        <v>0.08</v>
      </c>
      <c r="F89" s="207" t="s">
        <v>243</v>
      </c>
    </row>
    <row r="90" spans="2:6" x14ac:dyDescent="0.3">
      <c r="B90" s="206" t="s">
        <v>79</v>
      </c>
      <c r="C90" s="207" t="s">
        <v>267</v>
      </c>
      <c r="D90" s="207" t="s">
        <v>262</v>
      </c>
      <c r="E90" s="209">
        <v>0.03</v>
      </c>
      <c r="F90" s="207" t="s">
        <v>243</v>
      </c>
    </row>
    <row r="91" spans="2:6" x14ac:dyDescent="0.3">
      <c r="B91" s="206" t="s">
        <v>79</v>
      </c>
      <c r="C91" s="207" t="s">
        <v>267</v>
      </c>
      <c r="D91" s="207" t="s">
        <v>263</v>
      </c>
      <c r="E91" s="209">
        <v>0.5</v>
      </c>
      <c r="F91" s="207" t="s">
        <v>243</v>
      </c>
    </row>
    <row r="92" spans="2:6" x14ac:dyDescent="0.3">
      <c r="B92" s="206" t="s">
        <v>79</v>
      </c>
      <c r="C92" s="207" t="s">
        <v>268</v>
      </c>
      <c r="D92" s="207" t="s">
        <v>251</v>
      </c>
      <c r="E92" s="209">
        <v>0.7</v>
      </c>
      <c r="F92" s="207" t="s">
        <v>243</v>
      </c>
    </row>
    <row r="93" spans="2:6" x14ac:dyDescent="0.3">
      <c r="B93" s="206" t="s">
        <v>79</v>
      </c>
      <c r="C93" s="207" t="s">
        <v>268</v>
      </c>
      <c r="D93" s="207" t="s">
        <v>250</v>
      </c>
      <c r="E93" s="209">
        <v>0.87</v>
      </c>
      <c r="F93" s="207" t="s">
        <v>243</v>
      </c>
    </row>
    <row r="94" spans="2:6" x14ac:dyDescent="0.3">
      <c r="B94" s="206" t="s">
        <v>79</v>
      </c>
      <c r="C94" s="207" t="s">
        <v>268</v>
      </c>
      <c r="D94" s="207" t="s">
        <v>131</v>
      </c>
      <c r="E94" s="209">
        <v>1</v>
      </c>
      <c r="F94" s="207" t="s">
        <v>243</v>
      </c>
    </row>
    <row r="95" spans="2:6" x14ac:dyDescent="0.3">
      <c r="B95" s="206" t="s">
        <v>79</v>
      </c>
      <c r="C95" s="207" t="s">
        <v>268</v>
      </c>
      <c r="D95" s="207" t="s">
        <v>245</v>
      </c>
      <c r="E95" s="209">
        <v>0.08</v>
      </c>
      <c r="F95" s="207" t="s">
        <v>243</v>
      </c>
    </row>
    <row r="96" spans="2:6" x14ac:dyDescent="0.3">
      <c r="B96" s="206" t="s">
        <v>79</v>
      </c>
      <c r="C96" s="207" t="s">
        <v>268</v>
      </c>
      <c r="D96" s="207" t="s">
        <v>263</v>
      </c>
      <c r="E96" s="209">
        <v>0.93</v>
      </c>
      <c r="F96" s="207" t="s">
        <v>243</v>
      </c>
    </row>
    <row r="97" spans="2:6" x14ac:dyDescent="0.3">
      <c r="B97" s="206" t="s">
        <v>79</v>
      </c>
      <c r="C97" s="207" t="s">
        <v>269</v>
      </c>
      <c r="D97" s="207" t="s">
        <v>251</v>
      </c>
      <c r="E97" s="209">
        <v>0.96</v>
      </c>
      <c r="F97" s="207" t="s">
        <v>243</v>
      </c>
    </row>
    <row r="98" spans="2:6" x14ac:dyDescent="0.3">
      <c r="B98" s="206" t="s">
        <v>79</v>
      </c>
      <c r="C98" s="207" t="s">
        <v>269</v>
      </c>
      <c r="D98" s="207" t="s">
        <v>250</v>
      </c>
      <c r="E98" s="209">
        <v>0.82</v>
      </c>
      <c r="F98" s="207" t="s">
        <v>243</v>
      </c>
    </row>
    <row r="99" spans="2:6" x14ac:dyDescent="0.3">
      <c r="B99" s="206" t="s">
        <v>79</v>
      </c>
      <c r="C99" s="207" t="s">
        <v>269</v>
      </c>
      <c r="D99" s="207" t="s">
        <v>259</v>
      </c>
      <c r="E99" s="209">
        <v>0.9</v>
      </c>
      <c r="F99" s="207" t="s">
        <v>243</v>
      </c>
    </row>
    <row r="100" spans="2:6" x14ac:dyDescent="0.3">
      <c r="B100" s="206" t="s">
        <v>79</v>
      </c>
      <c r="C100" s="207" t="s">
        <v>269</v>
      </c>
      <c r="D100" s="207" t="s">
        <v>131</v>
      </c>
      <c r="E100" s="209">
        <v>1</v>
      </c>
      <c r="F100" s="207" t="s">
        <v>243</v>
      </c>
    </row>
    <row r="101" spans="2:6" x14ac:dyDescent="0.3">
      <c r="B101" s="206" t="s">
        <v>79</v>
      </c>
      <c r="C101" s="207" t="s">
        <v>269</v>
      </c>
      <c r="D101" s="207" t="s">
        <v>260</v>
      </c>
      <c r="E101" s="209">
        <v>0.56999999999999995</v>
      </c>
      <c r="F101" s="207" t="s">
        <v>243</v>
      </c>
    </row>
    <row r="102" spans="2:6" x14ac:dyDescent="0.3">
      <c r="B102" s="206" t="s">
        <v>79</v>
      </c>
      <c r="C102" s="207" t="s">
        <v>269</v>
      </c>
      <c r="D102" s="207" t="s">
        <v>261</v>
      </c>
      <c r="E102" s="209">
        <v>0.73</v>
      </c>
      <c r="F102" s="207" t="s">
        <v>243</v>
      </c>
    </row>
    <row r="103" spans="2:6" x14ac:dyDescent="0.3">
      <c r="B103" s="206" t="s">
        <v>79</v>
      </c>
      <c r="C103" s="207" t="s">
        <v>269</v>
      </c>
      <c r="D103" s="207" t="s">
        <v>262</v>
      </c>
      <c r="E103" s="209">
        <v>0.75</v>
      </c>
      <c r="F103" s="207" t="s">
        <v>243</v>
      </c>
    </row>
    <row r="104" spans="2:6" x14ac:dyDescent="0.3">
      <c r="B104" s="206" t="s">
        <v>79</v>
      </c>
      <c r="C104" s="207" t="s">
        <v>269</v>
      </c>
      <c r="D104" s="207" t="s">
        <v>263</v>
      </c>
      <c r="E104" s="209">
        <v>0.87</v>
      </c>
      <c r="F104" s="207" t="s">
        <v>243</v>
      </c>
    </row>
    <row r="105" spans="2:6" x14ac:dyDescent="0.3">
      <c r="B105" s="206" t="s">
        <v>79</v>
      </c>
      <c r="C105" s="207" t="s">
        <v>270</v>
      </c>
      <c r="D105" s="207" t="s">
        <v>251</v>
      </c>
      <c r="E105" s="209">
        <v>0.62</v>
      </c>
      <c r="F105" s="207" t="s">
        <v>243</v>
      </c>
    </row>
    <row r="106" spans="2:6" x14ac:dyDescent="0.3">
      <c r="B106" s="206" t="s">
        <v>79</v>
      </c>
      <c r="C106" s="207" t="s">
        <v>270</v>
      </c>
      <c r="D106" s="207" t="s">
        <v>250</v>
      </c>
      <c r="E106" s="209">
        <v>0.77</v>
      </c>
      <c r="F106" s="207" t="s">
        <v>243</v>
      </c>
    </row>
    <row r="107" spans="2:6" x14ac:dyDescent="0.3">
      <c r="B107" s="206" t="s">
        <v>79</v>
      </c>
      <c r="C107" s="207" t="s">
        <v>270</v>
      </c>
      <c r="D107" s="207" t="s">
        <v>131</v>
      </c>
      <c r="E107" s="209">
        <v>1</v>
      </c>
      <c r="F107" s="207" t="s">
        <v>243</v>
      </c>
    </row>
    <row r="108" spans="2:6" x14ac:dyDescent="0.3">
      <c r="B108" s="206" t="s">
        <v>79</v>
      </c>
      <c r="C108" s="207" t="s">
        <v>270</v>
      </c>
      <c r="D108" s="207" t="s">
        <v>245</v>
      </c>
      <c r="E108" s="209">
        <v>0.25</v>
      </c>
      <c r="F108" s="207" t="s">
        <v>243</v>
      </c>
    </row>
    <row r="109" spans="2:6" x14ac:dyDescent="0.3">
      <c r="B109" s="206" t="s">
        <v>256</v>
      </c>
      <c r="C109" s="207" t="s">
        <v>256</v>
      </c>
      <c r="D109" s="207" t="s">
        <v>256</v>
      </c>
      <c r="E109" s="209" t="s">
        <v>256</v>
      </c>
      <c r="F109" s="207" t="s">
        <v>256</v>
      </c>
    </row>
    <row r="110" spans="2:6" x14ac:dyDescent="0.3">
      <c r="B110" s="206" t="s">
        <v>80</v>
      </c>
      <c r="C110" s="207" t="s">
        <v>271</v>
      </c>
      <c r="D110" s="207" t="s">
        <v>272</v>
      </c>
      <c r="E110" s="209">
        <v>0.45</v>
      </c>
      <c r="F110" s="207" t="s">
        <v>243</v>
      </c>
    </row>
    <row r="111" spans="2:6" x14ac:dyDescent="0.3">
      <c r="B111" s="206" t="s">
        <v>80</v>
      </c>
      <c r="C111" s="207" t="s">
        <v>271</v>
      </c>
      <c r="D111" s="207" t="s">
        <v>273</v>
      </c>
      <c r="E111" s="209">
        <v>0.45</v>
      </c>
      <c r="F111" s="207" t="s">
        <v>243</v>
      </c>
    </row>
    <row r="112" spans="2:6" x14ac:dyDescent="0.3">
      <c r="B112" s="206" t="s">
        <v>80</v>
      </c>
      <c r="C112" s="207" t="s">
        <v>271</v>
      </c>
      <c r="D112" s="207" t="s">
        <v>250</v>
      </c>
      <c r="E112" s="209">
        <v>0.6</v>
      </c>
      <c r="F112" s="207" t="s">
        <v>243</v>
      </c>
    </row>
    <row r="113" spans="2:6" x14ac:dyDescent="0.3">
      <c r="B113" s="206" t="s">
        <v>80</v>
      </c>
      <c r="C113" s="207" t="s">
        <v>271</v>
      </c>
      <c r="D113" s="207" t="s">
        <v>251</v>
      </c>
      <c r="E113" s="209">
        <v>0.85</v>
      </c>
      <c r="F113" s="207" t="s">
        <v>243</v>
      </c>
    </row>
    <row r="114" spans="2:6" x14ac:dyDescent="0.3">
      <c r="B114" s="206" t="s">
        <v>80</v>
      </c>
      <c r="C114" s="207" t="s">
        <v>271</v>
      </c>
      <c r="D114" s="207" t="s">
        <v>274</v>
      </c>
      <c r="E114" s="209">
        <v>0.12</v>
      </c>
      <c r="F114" s="207" t="s">
        <v>243</v>
      </c>
    </row>
    <row r="115" spans="2:6" x14ac:dyDescent="0.3">
      <c r="B115" s="206" t="s">
        <v>80</v>
      </c>
      <c r="C115" s="207" t="s">
        <v>271</v>
      </c>
      <c r="D115" s="207" t="s">
        <v>275</v>
      </c>
      <c r="E115" s="209">
        <v>0.33</v>
      </c>
      <c r="F115" s="207" t="s">
        <v>243</v>
      </c>
    </row>
    <row r="116" spans="2:6" x14ac:dyDescent="0.3">
      <c r="B116" s="206" t="s">
        <v>80</v>
      </c>
      <c r="C116" s="207" t="s">
        <v>271</v>
      </c>
      <c r="D116" s="207" t="s">
        <v>276</v>
      </c>
      <c r="E116" s="209">
        <v>0.73</v>
      </c>
      <c r="F116" s="207" t="s">
        <v>243</v>
      </c>
    </row>
    <row r="117" spans="2:6" x14ac:dyDescent="0.3">
      <c r="B117" s="206" t="s">
        <v>80</v>
      </c>
      <c r="C117" s="207" t="s">
        <v>271</v>
      </c>
      <c r="D117" s="207" t="s">
        <v>257</v>
      </c>
      <c r="E117" s="209">
        <v>0.7</v>
      </c>
      <c r="F117" s="207" t="s">
        <v>243</v>
      </c>
    </row>
    <row r="118" spans="2:6" x14ac:dyDescent="0.3">
      <c r="B118" s="206" t="s">
        <v>80</v>
      </c>
      <c r="C118" s="207" t="s">
        <v>271</v>
      </c>
      <c r="D118" s="207" t="s">
        <v>131</v>
      </c>
      <c r="E118" s="209">
        <v>1</v>
      </c>
      <c r="F118" s="207" t="s">
        <v>243</v>
      </c>
    </row>
    <row r="119" spans="2:6" x14ac:dyDescent="0.3">
      <c r="B119" s="206" t="s">
        <v>80</v>
      </c>
      <c r="C119" s="207" t="s">
        <v>277</v>
      </c>
      <c r="D119" s="207" t="s">
        <v>272</v>
      </c>
      <c r="E119" s="209">
        <v>0.26</v>
      </c>
      <c r="F119" s="207" t="s">
        <v>243</v>
      </c>
    </row>
    <row r="120" spans="2:6" x14ac:dyDescent="0.3">
      <c r="B120" s="206" t="s">
        <v>80</v>
      </c>
      <c r="C120" s="207" t="s">
        <v>277</v>
      </c>
      <c r="D120" s="207" t="s">
        <v>273</v>
      </c>
      <c r="E120" s="209">
        <v>0.26</v>
      </c>
      <c r="F120" s="207" t="s">
        <v>243</v>
      </c>
    </row>
    <row r="121" spans="2:6" x14ac:dyDescent="0.3">
      <c r="B121" s="206" t="s">
        <v>80</v>
      </c>
      <c r="C121" s="207" t="s">
        <v>277</v>
      </c>
      <c r="D121" s="207" t="s">
        <v>250</v>
      </c>
      <c r="E121" s="209">
        <v>0.7</v>
      </c>
      <c r="F121" s="207" t="s">
        <v>243</v>
      </c>
    </row>
    <row r="122" spans="2:6" x14ac:dyDescent="0.3">
      <c r="B122" s="206" t="s">
        <v>80</v>
      </c>
      <c r="C122" s="207" t="s">
        <v>277</v>
      </c>
      <c r="D122" s="207" t="s">
        <v>251</v>
      </c>
      <c r="E122" s="209">
        <v>0.71</v>
      </c>
      <c r="F122" s="207" t="s">
        <v>243</v>
      </c>
    </row>
    <row r="123" spans="2:6" x14ac:dyDescent="0.3">
      <c r="B123" s="206" t="s">
        <v>80</v>
      </c>
      <c r="C123" s="207" t="s">
        <v>277</v>
      </c>
      <c r="D123" s="207" t="s">
        <v>274</v>
      </c>
      <c r="E123" s="209">
        <v>0.14000000000000001</v>
      </c>
      <c r="F123" s="207" t="s">
        <v>243</v>
      </c>
    </row>
    <row r="124" spans="2:6" x14ac:dyDescent="0.3">
      <c r="B124" s="206" t="s">
        <v>80</v>
      </c>
      <c r="C124" s="207" t="s">
        <v>277</v>
      </c>
      <c r="D124" s="207" t="s">
        <v>275</v>
      </c>
      <c r="E124" s="209">
        <v>0.09</v>
      </c>
      <c r="F124" s="207" t="s">
        <v>243</v>
      </c>
    </row>
    <row r="125" spans="2:6" x14ac:dyDescent="0.3">
      <c r="B125" s="206" t="s">
        <v>80</v>
      </c>
      <c r="C125" s="207" t="s">
        <v>277</v>
      </c>
      <c r="D125" s="207" t="s">
        <v>276</v>
      </c>
      <c r="E125" s="209">
        <v>0.72</v>
      </c>
      <c r="F125" s="207" t="s">
        <v>243</v>
      </c>
    </row>
    <row r="126" spans="2:6" x14ac:dyDescent="0.3">
      <c r="B126" s="206" t="s">
        <v>80</v>
      </c>
      <c r="C126" s="207" t="s">
        <v>277</v>
      </c>
      <c r="D126" s="207" t="s">
        <v>131</v>
      </c>
      <c r="E126" s="209">
        <v>1</v>
      </c>
      <c r="F126" s="207" t="s">
        <v>243</v>
      </c>
    </row>
    <row r="127" spans="2:6" x14ac:dyDescent="0.3">
      <c r="B127" s="206" t="s">
        <v>80</v>
      </c>
      <c r="C127" s="207" t="s">
        <v>278</v>
      </c>
      <c r="D127" s="207" t="s">
        <v>272</v>
      </c>
      <c r="E127" s="209">
        <v>0.14000000000000001</v>
      </c>
      <c r="F127" s="207" t="s">
        <v>243</v>
      </c>
    </row>
    <row r="128" spans="2:6" x14ac:dyDescent="0.3">
      <c r="B128" s="206" t="s">
        <v>80</v>
      </c>
      <c r="C128" s="207" t="s">
        <v>278</v>
      </c>
      <c r="D128" s="207" t="s">
        <v>273</v>
      </c>
      <c r="E128" s="209">
        <v>0.14000000000000001</v>
      </c>
      <c r="F128" s="207" t="s">
        <v>243</v>
      </c>
    </row>
    <row r="129" spans="2:6" x14ac:dyDescent="0.3">
      <c r="B129" s="206" t="s">
        <v>80</v>
      </c>
      <c r="C129" s="207" t="s">
        <v>278</v>
      </c>
      <c r="D129" s="207" t="s">
        <v>250</v>
      </c>
      <c r="E129" s="209">
        <v>0.73</v>
      </c>
      <c r="F129" s="207" t="s">
        <v>243</v>
      </c>
    </row>
    <row r="130" spans="2:6" x14ac:dyDescent="0.3">
      <c r="B130" s="206" t="s">
        <v>80</v>
      </c>
      <c r="C130" s="207" t="s">
        <v>278</v>
      </c>
      <c r="D130" s="207" t="s">
        <v>251</v>
      </c>
      <c r="E130" s="209">
        <v>0.73</v>
      </c>
      <c r="F130" s="207" t="s">
        <v>243</v>
      </c>
    </row>
    <row r="131" spans="2:6" x14ac:dyDescent="0.3">
      <c r="B131" s="206" t="s">
        <v>80</v>
      </c>
      <c r="C131" s="207" t="s">
        <v>278</v>
      </c>
      <c r="D131" s="207" t="s">
        <v>274</v>
      </c>
      <c r="E131" s="209">
        <v>0.12</v>
      </c>
      <c r="F131" s="207" t="s">
        <v>243</v>
      </c>
    </row>
    <row r="132" spans="2:6" x14ac:dyDescent="0.3">
      <c r="B132" s="206" t="s">
        <v>80</v>
      </c>
      <c r="C132" s="207" t="s">
        <v>278</v>
      </c>
      <c r="D132" s="207" t="s">
        <v>275</v>
      </c>
      <c r="E132" s="209">
        <v>0.1</v>
      </c>
      <c r="F132" s="207" t="s">
        <v>243</v>
      </c>
    </row>
    <row r="133" spans="2:6" x14ac:dyDescent="0.3">
      <c r="B133" s="206" t="s">
        <v>80</v>
      </c>
      <c r="C133" s="207" t="s">
        <v>278</v>
      </c>
      <c r="D133" s="207" t="s">
        <v>276</v>
      </c>
      <c r="E133" s="209">
        <v>0.74</v>
      </c>
      <c r="F133" s="207" t="s">
        <v>243</v>
      </c>
    </row>
    <row r="134" spans="2:6" x14ac:dyDescent="0.3">
      <c r="B134" s="206" t="s">
        <v>80</v>
      </c>
      <c r="C134" s="207" t="s">
        <v>278</v>
      </c>
      <c r="D134" s="207" t="s">
        <v>257</v>
      </c>
      <c r="E134" s="209">
        <v>0.7</v>
      </c>
      <c r="F134" s="207" t="s">
        <v>243</v>
      </c>
    </row>
    <row r="135" spans="2:6" x14ac:dyDescent="0.3">
      <c r="B135" s="206" t="s">
        <v>80</v>
      </c>
      <c r="C135" s="207" t="s">
        <v>278</v>
      </c>
      <c r="D135" s="207" t="s">
        <v>131</v>
      </c>
      <c r="E135" s="209">
        <v>1</v>
      </c>
      <c r="F135" s="207" t="s">
        <v>243</v>
      </c>
    </row>
    <row r="136" spans="2:6" x14ac:dyDescent="0.3">
      <c r="B136" s="206" t="s">
        <v>80</v>
      </c>
      <c r="C136" s="207" t="s">
        <v>279</v>
      </c>
      <c r="D136" s="207" t="s">
        <v>272</v>
      </c>
      <c r="E136" s="209">
        <v>0.14000000000000001</v>
      </c>
      <c r="F136" s="207" t="s">
        <v>243</v>
      </c>
    </row>
    <row r="137" spans="2:6" x14ac:dyDescent="0.3">
      <c r="B137" s="206" t="s">
        <v>80</v>
      </c>
      <c r="C137" s="207" t="s">
        <v>279</v>
      </c>
      <c r="D137" s="207" t="s">
        <v>273</v>
      </c>
      <c r="E137" s="209">
        <v>0.14000000000000001</v>
      </c>
      <c r="F137" s="207" t="s">
        <v>243</v>
      </c>
    </row>
    <row r="138" spans="2:6" x14ac:dyDescent="0.3">
      <c r="B138" s="206" t="s">
        <v>80</v>
      </c>
      <c r="C138" s="207" t="s">
        <v>279</v>
      </c>
      <c r="D138" s="207" t="s">
        <v>250</v>
      </c>
      <c r="E138" s="209">
        <v>0.73</v>
      </c>
      <c r="F138" s="207" t="s">
        <v>243</v>
      </c>
    </row>
    <row r="139" spans="2:6" x14ac:dyDescent="0.3">
      <c r="B139" s="206" t="s">
        <v>80</v>
      </c>
      <c r="C139" s="207" t="s">
        <v>279</v>
      </c>
      <c r="D139" s="207" t="s">
        <v>251</v>
      </c>
      <c r="E139" s="209">
        <v>0.73</v>
      </c>
      <c r="F139" s="207" t="s">
        <v>243</v>
      </c>
    </row>
    <row r="140" spans="2:6" x14ac:dyDescent="0.3">
      <c r="B140" s="206" t="s">
        <v>80</v>
      </c>
      <c r="C140" s="207" t="s">
        <v>279</v>
      </c>
      <c r="D140" s="207" t="s">
        <v>274</v>
      </c>
      <c r="E140" s="209">
        <v>0.12</v>
      </c>
      <c r="F140" s="207" t="s">
        <v>243</v>
      </c>
    </row>
    <row r="141" spans="2:6" x14ac:dyDescent="0.3">
      <c r="B141" s="206" t="s">
        <v>80</v>
      </c>
      <c r="C141" s="207" t="s">
        <v>279</v>
      </c>
      <c r="D141" s="207" t="s">
        <v>275</v>
      </c>
      <c r="E141" s="209">
        <v>0.1</v>
      </c>
      <c r="F141" s="207" t="s">
        <v>243</v>
      </c>
    </row>
    <row r="142" spans="2:6" x14ac:dyDescent="0.3">
      <c r="B142" s="206" t="s">
        <v>80</v>
      </c>
      <c r="C142" s="207" t="s">
        <v>279</v>
      </c>
      <c r="D142" s="207" t="s">
        <v>257</v>
      </c>
      <c r="E142" s="209">
        <v>0.7</v>
      </c>
      <c r="F142" s="207" t="s">
        <v>243</v>
      </c>
    </row>
    <row r="143" spans="2:6" x14ac:dyDescent="0.3">
      <c r="B143" s="206" t="s">
        <v>80</v>
      </c>
      <c r="C143" s="207" t="s">
        <v>279</v>
      </c>
      <c r="D143" s="207" t="s">
        <v>131</v>
      </c>
      <c r="E143" s="209">
        <v>1</v>
      </c>
      <c r="F143" s="207" t="s">
        <v>243</v>
      </c>
    </row>
    <row r="144" spans="2:6" x14ac:dyDescent="0.3">
      <c r="B144" s="206" t="s">
        <v>80</v>
      </c>
      <c r="C144" s="207" t="s">
        <v>280</v>
      </c>
      <c r="D144" s="207" t="s">
        <v>272</v>
      </c>
      <c r="E144" s="209">
        <v>7.0000000000000007E-2</v>
      </c>
      <c r="F144" s="207" t="s">
        <v>243</v>
      </c>
    </row>
    <row r="145" spans="2:6" x14ac:dyDescent="0.3">
      <c r="B145" s="206" t="s">
        <v>80</v>
      </c>
      <c r="C145" s="207" t="s">
        <v>280</v>
      </c>
      <c r="D145" s="207" t="s">
        <v>273</v>
      </c>
      <c r="E145" s="209">
        <v>7.0000000000000007E-2</v>
      </c>
      <c r="F145" s="207" t="s">
        <v>243</v>
      </c>
    </row>
    <row r="146" spans="2:6" x14ac:dyDescent="0.3">
      <c r="B146" s="206" t="s">
        <v>80</v>
      </c>
      <c r="C146" s="207" t="s">
        <v>280</v>
      </c>
      <c r="D146" s="207" t="s">
        <v>250</v>
      </c>
      <c r="E146" s="209">
        <v>0.73</v>
      </c>
      <c r="F146" s="207" t="s">
        <v>243</v>
      </c>
    </row>
    <row r="147" spans="2:6" x14ac:dyDescent="0.3">
      <c r="B147" s="206" t="s">
        <v>80</v>
      </c>
      <c r="C147" s="207" t="s">
        <v>280</v>
      </c>
      <c r="D147" s="207" t="s">
        <v>251</v>
      </c>
      <c r="E147" s="209">
        <v>0.76</v>
      </c>
      <c r="F147" s="207" t="s">
        <v>243</v>
      </c>
    </row>
    <row r="148" spans="2:6" x14ac:dyDescent="0.3">
      <c r="B148" s="206" t="s">
        <v>80</v>
      </c>
      <c r="C148" s="207" t="s">
        <v>280</v>
      </c>
      <c r="D148" s="207" t="s">
        <v>274</v>
      </c>
      <c r="E148" s="209">
        <v>0.15</v>
      </c>
      <c r="F148" s="207" t="s">
        <v>243</v>
      </c>
    </row>
    <row r="149" spans="2:6" x14ac:dyDescent="0.3">
      <c r="B149" s="206" t="s">
        <v>80</v>
      </c>
      <c r="C149" s="207" t="s">
        <v>280</v>
      </c>
      <c r="D149" s="207" t="s">
        <v>275</v>
      </c>
      <c r="E149" s="209">
        <v>0.1</v>
      </c>
      <c r="F149" s="207" t="s">
        <v>243</v>
      </c>
    </row>
    <row r="150" spans="2:6" x14ac:dyDescent="0.3">
      <c r="B150" s="206" t="s">
        <v>80</v>
      </c>
      <c r="C150" s="207" t="s">
        <v>280</v>
      </c>
      <c r="D150" s="207" t="s">
        <v>276</v>
      </c>
      <c r="E150" s="209">
        <v>0.68</v>
      </c>
      <c r="F150" s="207" t="s">
        <v>243</v>
      </c>
    </row>
    <row r="151" spans="2:6" x14ac:dyDescent="0.3">
      <c r="B151" s="206" t="s">
        <v>80</v>
      </c>
      <c r="C151" s="207" t="s">
        <v>280</v>
      </c>
      <c r="D151" s="207" t="s">
        <v>131</v>
      </c>
      <c r="E151" s="209">
        <v>1</v>
      </c>
      <c r="F151" s="207" t="s">
        <v>243</v>
      </c>
    </row>
    <row r="152" spans="2:6" x14ac:dyDescent="0.3">
      <c r="B152" s="206" t="s">
        <v>80</v>
      </c>
      <c r="C152" s="207" t="s">
        <v>281</v>
      </c>
      <c r="D152" s="207" t="s">
        <v>272</v>
      </c>
      <c r="E152" s="209">
        <v>7.0000000000000007E-2</v>
      </c>
      <c r="F152" s="207" t="s">
        <v>243</v>
      </c>
    </row>
    <row r="153" spans="2:6" x14ac:dyDescent="0.3">
      <c r="B153" s="206" t="s">
        <v>80</v>
      </c>
      <c r="C153" s="207" t="s">
        <v>281</v>
      </c>
      <c r="D153" s="207" t="s">
        <v>273</v>
      </c>
      <c r="E153" s="209">
        <v>7.0000000000000007E-2</v>
      </c>
      <c r="F153" s="207" t="s">
        <v>243</v>
      </c>
    </row>
    <row r="154" spans="2:6" x14ac:dyDescent="0.3">
      <c r="B154" s="206" t="s">
        <v>80</v>
      </c>
      <c r="C154" s="207" t="s">
        <v>281</v>
      </c>
      <c r="D154" s="207" t="s">
        <v>250</v>
      </c>
      <c r="E154" s="209">
        <v>0.73</v>
      </c>
      <c r="F154" s="207" t="s">
        <v>243</v>
      </c>
    </row>
    <row r="155" spans="2:6" x14ac:dyDescent="0.3">
      <c r="B155" s="206" t="s">
        <v>80</v>
      </c>
      <c r="C155" s="207" t="s">
        <v>281</v>
      </c>
      <c r="D155" s="207" t="s">
        <v>251</v>
      </c>
      <c r="E155" s="209">
        <v>0.76</v>
      </c>
      <c r="F155" s="207" t="s">
        <v>243</v>
      </c>
    </row>
    <row r="156" spans="2:6" x14ac:dyDescent="0.3">
      <c r="B156" s="206" t="s">
        <v>80</v>
      </c>
      <c r="C156" s="207" t="s">
        <v>281</v>
      </c>
      <c r="D156" s="207" t="s">
        <v>274</v>
      </c>
      <c r="E156" s="209">
        <v>0.15</v>
      </c>
      <c r="F156" s="207" t="s">
        <v>243</v>
      </c>
    </row>
    <row r="157" spans="2:6" x14ac:dyDescent="0.3">
      <c r="B157" s="206" t="s">
        <v>80</v>
      </c>
      <c r="C157" s="207" t="s">
        <v>281</v>
      </c>
      <c r="D157" s="207" t="s">
        <v>275</v>
      </c>
      <c r="E157" s="209">
        <v>0.1</v>
      </c>
      <c r="F157" s="207" t="s">
        <v>243</v>
      </c>
    </row>
    <row r="158" spans="2:6" x14ac:dyDescent="0.3">
      <c r="B158" s="206" t="s">
        <v>80</v>
      </c>
      <c r="C158" s="207" t="s">
        <v>281</v>
      </c>
      <c r="D158" s="207" t="s">
        <v>276</v>
      </c>
      <c r="E158" s="209">
        <v>0.68</v>
      </c>
      <c r="F158" s="207" t="s">
        <v>243</v>
      </c>
    </row>
    <row r="159" spans="2:6" x14ac:dyDescent="0.3">
      <c r="B159" s="206" t="s">
        <v>80</v>
      </c>
      <c r="C159" s="207" t="s">
        <v>281</v>
      </c>
      <c r="D159" s="207" t="s">
        <v>257</v>
      </c>
      <c r="E159" s="209">
        <v>0.86</v>
      </c>
      <c r="F159" s="207" t="s">
        <v>243</v>
      </c>
    </row>
    <row r="160" spans="2:6" x14ac:dyDescent="0.3">
      <c r="B160" s="206" t="s">
        <v>80</v>
      </c>
      <c r="C160" s="207" t="s">
        <v>281</v>
      </c>
      <c r="D160" s="207" t="s">
        <v>131</v>
      </c>
      <c r="E160" s="209">
        <v>1</v>
      </c>
      <c r="F160" s="207" t="s">
        <v>243</v>
      </c>
    </row>
    <row r="161" spans="2:6" x14ac:dyDescent="0.3">
      <c r="B161" s="206" t="s">
        <v>80</v>
      </c>
      <c r="C161" s="207" t="s">
        <v>282</v>
      </c>
      <c r="D161" s="207" t="s">
        <v>272</v>
      </c>
      <c r="E161" s="209">
        <v>0.14000000000000001</v>
      </c>
      <c r="F161" s="207" t="s">
        <v>243</v>
      </c>
    </row>
    <row r="162" spans="2:6" x14ac:dyDescent="0.3">
      <c r="B162" s="206" t="s">
        <v>80</v>
      </c>
      <c r="C162" s="207" t="s">
        <v>282</v>
      </c>
      <c r="D162" s="207" t="s">
        <v>273</v>
      </c>
      <c r="E162" s="209">
        <v>0.14000000000000001</v>
      </c>
      <c r="F162" s="207" t="s">
        <v>243</v>
      </c>
    </row>
    <row r="163" spans="2:6" x14ac:dyDescent="0.3">
      <c r="B163" s="206" t="s">
        <v>80</v>
      </c>
      <c r="C163" s="207" t="s">
        <v>282</v>
      </c>
      <c r="D163" s="207" t="s">
        <v>250</v>
      </c>
      <c r="E163" s="209">
        <v>0.73</v>
      </c>
      <c r="F163" s="207" t="s">
        <v>243</v>
      </c>
    </row>
    <row r="164" spans="2:6" x14ac:dyDescent="0.3">
      <c r="B164" s="206" t="s">
        <v>80</v>
      </c>
      <c r="C164" s="207" t="s">
        <v>282</v>
      </c>
      <c r="D164" s="207" t="s">
        <v>251</v>
      </c>
      <c r="E164" s="209">
        <v>0.73</v>
      </c>
      <c r="F164" s="207" t="s">
        <v>243</v>
      </c>
    </row>
    <row r="165" spans="2:6" x14ac:dyDescent="0.3">
      <c r="B165" s="206" t="s">
        <v>80</v>
      </c>
      <c r="C165" s="207" t="s">
        <v>282</v>
      </c>
      <c r="D165" s="207" t="s">
        <v>274</v>
      </c>
      <c r="E165" s="209">
        <v>0.12</v>
      </c>
      <c r="F165" s="207" t="s">
        <v>243</v>
      </c>
    </row>
    <row r="166" spans="2:6" x14ac:dyDescent="0.3">
      <c r="B166" s="206" t="s">
        <v>80</v>
      </c>
      <c r="C166" s="207" t="s">
        <v>282</v>
      </c>
      <c r="D166" s="207" t="s">
        <v>275</v>
      </c>
      <c r="E166" s="209">
        <v>0.1</v>
      </c>
      <c r="F166" s="207" t="s">
        <v>243</v>
      </c>
    </row>
    <row r="167" spans="2:6" x14ac:dyDescent="0.3">
      <c r="B167" s="206" t="s">
        <v>80</v>
      </c>
      <c r="C167" s="207" t="s">
        <v>282</v>
      </c>
      <c r="D167" s="207" t="s">
        <v>276</v>
      </c>
      <c r="E167" s="209">
        <v>0.74</v>
      </c>
      <c r="F167" s="207" t="s">
        <v>243</v>
      </c>
    </row>
    <row r="168" spans="2:6" x14ac:dyDescent="0.3">
      <c r="B168" s="206" t="s">
        <v>80</v>
      </c>
      <c r="C168" s="207" t="s">
        <v>282</v>
      </c>
      <c r="D168" s="207" t="s">
        <v>257</v>
      </c>
      <c r="E168" s="209">
        <v>0.7</v>
      </c>
      <c r="F168" s="207" t="s">
        <v>243</v>
      </c>
    </row>
    <row r="169" spans="2:6" x14ac:dyDescent="0.3">
      <c r="B169" s="206" t="s">
        <v>80</v>
      </c>
      <c r="C169" s="207" t="s">
        <v>282</v>
      </c>
      <c r="D169" s="207" t="s">
        <v>131</v>
      </c>
      <c r="E169" s="209">
        <v>1</v>
      </c>
      <c r="F169" s="207" t="s">
        <v>243</v>
      </c>
    </row>
    <row r="170" spans="2:6" x14ac:dyDescent="0.3">
      <c r="B170" s="206" t="s">
        <v>80</v>
      </c>
      <c r="C170" s="207" t="s">
        <v>267</v>
      </c>
      <c r="D170" s="207" t="s">
        <v>272</v>
      </c>
      <c r="E170" s="209">
        <v>0.12</v>
      </c>
      <c r="F170" s="207" t="s">
        <v>243</v>
      </c>
    </row>
    <row r="171" spans="2:6" x14ac:dyDescent="0.3">
      <c r="B171" s="206" t="s">
        <v>80</v>
      </c>
      <c r="C171" s="207" t="s">
        <v>267</v>
      </c>
      <c r="D171" s="207" t="s">
        <v>273</v>
      </c>
      <c r="E171" s="209">
        <v>0.12</v>
      </c>
      <c r="F171" s="207" t="s">
        <v>243</v>
      </c>
    </row>
    <row r="172" spans="2:6" x14ac:dyDescent="0.3">
      <c r="B172" s="206" t="s">
        <v>80</v>
      </c>
      <c r="C172" s="207" t="s">
        <v>267</v>
      </c>
      <c r="D172" s="207" t="s">
        <v>250</v>
      </c>
      <c r="E172" s="209">
        <v>0.72</v>
      </c>
      <c r="F172" s="207" t="s">
        <v>243</v>
      </c>
    </row>
    <row r="173" spans="2:6" x14ac:dyDescent="0.3">
      <c r="B173" s="206" t="s">
        <v>80</v>
      </c>
      <c r="C173" s="207" t="s">
        <v>267</v>
      </c>
      <c r="D173" s="207" t="s">
        <v>251</v>
      </c>
      <c r="E173" s="209">
        <v>0.73</v>
      </c>
      <c r="F173" s="207" t="s">
        <v>243</v>
      </c>
    </row>
    <row r="174" spans="2:6" x14ac:dyDescent="0.3">
      <c r="B174" s="206" t="s">
        <v>80</v>
      </c>
      <c r="C174" s="207" t="s">
        <v>267</v>
      </c>
      <c r="D174" s="207" t="s">
        <v>274</v>
      </c>
      <c r="E174" s="209">
        <v>0.11</v>
      </c>
      <c r="F174" s="207" t="s">
        <v>243</v>
      </c>
    </row>
    <row r="175" spans="2:6" x14ac:dyDescent="0.3">
      <c r="B175" s="206" t="s">
        <v>80</v>
      </c>
      <c r="C175" s="207" t="s">
        <v>267</v>
      </c>
      <c r="D175" s="207" t="s">
        <v>275</v>
      </c>
      <c r="E175" s="209">
        <v>0.09</v>
      </c>
      <c r="F175" s="207" t="s">
        <v>243</v>
      </c>
    </row>
    <row r="176" spans="2:6" x14ac:dyDescent="0.3">
      <c r="B176" s="206" t="s">
        <v>80</v>
      </c>
      <c r="C176" s="207" t="s">
        <v>267</v>
      </c>
      <c r="D176" s="207" t="s">
        <v>276</v>
      </c>
      <c r="E176" s="209">
        <v>0.73</v>
      </c>
      <c r="F176" s="207" t="s">
        <v>243</v>
      </c>
    </row>
    <row r="177" spans="2:6" x14ac:dyDescent="0.3">
      <c r="B177" s="206" t="s">
        <v>80</v>
      </c>
      <c r="C177" s="207" t="s">
        <v>267</v>
      </c>
      <c r="D177" s="207" t="s">
        <v>257</v>
      </c>
      <c r="E177" s="209">
        <v>0.63</v>
      </c>
      <c r="F177" s="207" t="s">
        <v>243</v>
      </c>
    </row>
    <row r="178" spans="2:6" x14ac:dyDescent="0.3">
      <c r="B178" s="206" t="s">
        <v>80</v>
      </c>
      <c r="C178" s="207" t="s">
        <v>267</v>
      </c>
      <c r="D178" s="207" t="s">
        <v>131</v>
      </c>
      <c r="E178" s="209">
        <v>1</v>
      </c>
      <c r="F178" s="207" t="s">
        <v>243</v>
      </c>
    </row>
  </sheetData>
  <mergeCells count="12">
    <mergeCell ref="B1:L1"/>
    <mergeCell ref="B2:L2"/>
    <mergeCell ref="B5:L5"/>
    <mergeCell ref="C3:F3"/>
    <mergeCell ref="B7:F7"/>
    <mergeCell ref="H10:L58"/>
    <mergeCell ref="N10:R58"/>
    <mergeCell ref="T10:X58"/>
    <mergeCell ref="B8:F8"/>
    <mergeCell ref="H8:L8"/>
    <mergeCell ref="N8:R8"/>
    <mergeCell ref="T8:X8"/>
  </mergeCells>
  <pageMargins left="0.7" right="0.7" top="0.75" bottom="0.75" header="0.3" footer="0.3"/>
  <pageSetup scale="34"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EBB2B-340F-441D-B9B3-15CABC3170E6}">
  <sheetPr>
    <tabColor theme="6" tint="0.79998168889431442"/>
    <pageSetUpPr fitToPage="1"/>
  </sheetPr>
  <dimension ref="B1:Z88"/>
  <sheetViews>
    <sheetView zoomScale="70" zoomScaleNormal="70" workbookViewId="0">
      <selection activeCell="B8" sqref="B8:V17"/>
    </sheetView>
  </sheetViews>
  <sheetFormatPr defaultRowHeight="15.6" x14ac:dyDescent="0.3"/>
  <cols>
    <col min="1" max="1" width="2" customWidth="1"/>
    <col min="2" max="2" width="26.3984375" customWidth="1"/>
    <col min="3" max="3" width="10.5" customWidth="1"/>
    <col min="4" max="4" width="7.3984375" customWidth="1"/>
    <col min="5" max="5" width="9.5" customWidth="1"/>
  </cols>
  <sheetData>
    <row r="1" spans="2:26" s="6" customFormat="1" x14ac:dyDescent="0.3">
      <c r="B1" s="285" t="s">
        <v>283</v>
      </c>
      <c r="C1" s="285"/>
      <c r="D1" s="285"/>
      <c r="E1" s="285"/>
      <c r="F1" s="285"/>
      <c r="G1" s="285"/>
      <c r="H1" s="285"/>
      <c r="I1" s="285"/>
      <c r="J1" s="285"/>
      <c r="K1" s="285"/>
      <c r="L1" s="285"/>
      <c r="M1" s="285"/>
      <c r="N1" s="285"/>
      <c r="O1" s="285"/>
      <c r="P1" s="285"/>
      <c r="Q1" s="285"/>
      <c r="R1" s="285"/>
      <c r="S1" s="285"/>
      <c r="T1" s="285"/>
      <c r="U1" s="285"/>
      <c r="V1" s="285"/>
      <c r="W1" s="36"/>
      <c r="X1" s="36"/>
      <c r="Y1" s="36"/>
      <c r="Z1" s="36"/>
    </row>
    <row r="2" spans="2:26" s="7" customFormat="1" ht="15.75" customHeight="1" x14ac:dyDescent="0.25">
      <c r="B2" s="310" t="str">
        <f>'Admin Info'!B6</f>
        <v>Southern California Gas</v>
      </c>
      <c r="C2" s="310"/>
      <c r="D2" s="310"/>
      <c r="E2" s="310"/>
      <c r="F2" s="310"/>
      <c r="G2" s="310"/>
      <c r="H2" s="310"/>
      <c r="I2" s="310"/>
      <c r="J2" s="310"/>
      <c r="K2" s="310"/>
      <c r="L2" s="310"/>
      <c r="M2" s="310"/>
      <c r="N2" s="310"/>
      <c r="O2" s="310"/>
      <c r="P2" s="310"/>
      <c r="Q2" s="310"/>
      <c r="R2" s="310"/>
      <c r="S2" s="310"/>
      <c r="T2" s="310"/>
      <c r="U2" s="310"/>
      <c r="V2" s="310"/>
      <c r="W2" s="24"/>
      <c r="X2" s="24"/>
      <c r="Y2" s="24"/>
    </row>
    <row r="3" spans="2:26" s="7" customFormat="1" ht="13.2" x14ac:dyDescent="0.25">
      <c r="C3" s="310"/>
      <c r="D3" s="310"/>
      <c r="E3" s="310"/>
      <c r="F3" s="310"/>
      <c r="G3" s="310"/>
      <c r="H3" s="310"/>
      <c r="I3" s="310"/>
      <c r="J3" s="310"/>
      <c r="K3" s="310"/>
      <c r="L3" s="310"/>
      <c r="M3" s="310"/>
    </row>
    <row r="4" spans="2:26" s="7" customFormat="1" ht="13.2" x14ac:dyDescent="0.25">
      <c r="C4" s="24"/>
      <c r="D4" s="24"/>
      <c r="E4" s="24"/>
      <c r="F4" s="24"/>
      <c r="G4" s="24"/>
      <c r="H4" s="24"/>
      <c r="I4" s="24"/>
      <c r="J4" s="24"/>
      <c r="K4" s="24"/>
      <c r="L4" s="24"/>
      <c r="M4" s="24"/>
    </row>
    <row r="5" spans="2:26" s="6" customFormat="1" ht="30.75" customHeight="1" x14ac:dyDescent="0.25">
      <c r="B5" s="288" t="s">
        <v>284</v>
      </c>
      <c r="C5" s="288"/>
      <c r="D5" s="288"/>
      <c r="E5" s="288"/>
      <c r="F5" s="288"/>
      <c r="G5" s="288"/>
      <c r="H5" s="288"/>
      <c r="I5" s="288"/>
      <c r="J5" s="288"/>
      <c r="K5" s="288"/>
      <c r="L5" s="288"/>
      <c r="M5" s="288"/>
      <c r="N5" s="288"/>
      <c r="O5" s="288"/>
      <c r="P5" s="288"/>
      <c r="Q5" s="288"/>
      <c r="R5" s="288"/>
      <c r="S5" s="288"/>
      <c r="T5" s="288"/>
      <c r="U5" s="288"/>
      <c r="V5" s="288"/>
      <c r="W5" s="18"/>
      <c r="X5" s="18"/>
      <c r="Y5" s="18"/>
    </row>
    <row r="7" spans="2:26" x14ac:dyDescent="0.3">
      <c r="B7" s="79" t="s">
        <v>285</v>
      </c>
    </row>
    <row r="8" spans="2:26" x14ac:dyDescent="0.3">
      <c r="B8" s="37" t="s">
        <v>235</v>
      </c>
      <c r="C8" s="37" t="s">
        <v>286</v>
      </c>
      <c r="D8" s="37"/>
      <c r="E8" s="38">
        <v>2023</v>
      </c>
      <c r="F8" s="38">
        <v>2024</v>
      </c>
      <c r="G8" s="38">
        <v>2025</v>
      </c>
      <c r="H8" s="38">
        <v>2026</v>
      </c>
      <c r="I8" s="38">
        <v>2027</v>
      </c>
      <c r="J8" s="38">
        <v>2028</v>
      </c>
      <c r="K8" s="38">
        <v>2029</v>
      </c>
      <c r="L8" s="38">
        <v>2030</v>
      </c>
      <c r="M8" s="38">
        <v>2031</v>
      </c>
      <c r="N8" s="38">
        <v>2032</v>
      </c>
      <c r="O8" s="38">
        <v>2033</v>
      </c>
      <c r="P8" s="38">
        <v>2034</v>
      </c>
      <c r="Q8" s="38">
        <v>2035</v>
      </c>
      <c r="R8" s="38">
        <v>2036</v>
      </c>
      <c r="S8" s="38">
        <v>2037</v>
      </c>
      <c r="T8" s="38">
        <v>2038</v>
      </c>
      <c r="U8" s="38">
        <v>2039</v>
      </c>
      <c r="V8" s="38">
        <v>2040</v>
      </c>
    </row>
    <row r="9" spans="2:26" x14ac:dyDescent="0.3">
      <c r="B9" s="37" t="s">
        <v>78</v>
      </c>
      <c r="C9" s="248" t="s">
        <v>452</v>
      </c>
      <c r="D9" s="205" t="s">
        <v>287</v>
      </c>
      <c r="E9" s="251">
        <v>0</v>
      </c>
      <c r="F9" s="251">
        <v>12.66</v>
      </c>
      <c r="G9" s="251">
        <v>19.47</v>
      </c>
      <c r="H9" s="251">
        <v>24.69</v>
      </c>
      <c r="I9" s="251">
        <v>29.88</v>
      </c>
      <c r="J9" s="251">
        <v>34.68</v>
      </c>
      <c r="K9" s="251">
        <v>39.340000000000003</v>
      </c>
      <c r="L9" s="251">
        <v>43.79</v>
      </c>
      <c r="M9" s="251">
        <v>47.98</v>
      </c>
      <c r="N9" s="251">
        <v>51.95</v>
      </c>
      <c r="O9" s="251">
        <v>56.05</v>
      </c>
      <c r="P9" s="251">
        <v>59.88</v>
      </c>
      <c r="Q9" s="251">
        <v>63.59</v>
      </c>
      <c r="R9" s="251">
        <v>67.12</v>
      </c>
      <c r="S9" s="251">
        <v>71.02</v>
      </c>
      <c r="T9" s="251">
        <v>74.739999999999995</v>
      </c>
      <c r="U9" s="251">
        <v>65.760000000000005</v>
      </c>
      <c r="V9" s="251">
        <v>62.53</v>
      </c>
    </row>
    <row r="10" spans="2:26" x14ac:dyDescent="0.3">
      <c r="B10" s="249" t="s">
        <v>79</v>
      </c>
      <c r="C10" s="250" t="s">
        <v>452</v>
      </c>
      <c r="D10" s="207" t="s">
        <v>287</v>
      </c>
      <c r="E10" s="252">
        <v>0</v>
      </c>
      <c r="F10" s="252">
        <v>5.21</v>
      </c>
      <c r="G10" s="252">
        <v>8.01</v>
      </c>
      <c r="H10" s="252">
        <v>10.16</v>
      </c>
      <c r="I10" s="252">
        <v>12.3</v>
      </c>
      <c r="J10" s="252">
        <v>14.27</v>
      </c>
      <c r="K10" s="252">
        <v>16.190000000000001</v>
      </c>
      <c r="L10" s="252">
        <v>18.02</v>
      </c>
      <c r="M10" s="252">
        <v>19.75</v>
      </c>
      <c r="N10" s="252">
        <v>21.38</v>
      </c>
      <c r="O10" s="252">
        <v>23.07</v>
      </c>
      <c r="P10" s="252">
        <v>24.64</v>
      </c>
      <c r="Q10" s="252">
        <v>26.17</v>
      </c>
      <c r="R10" s="252">
        <v>27.62</v>
      </c>
      <c r="S10" s="252">
        <v>29.23</v>
      </c>
      <c r="T10" s="252">
        <v>30.76</v>
      </c>
      <c r="U10" s="252">
        <v>27.06</v>
      </c>
      <c r="V10" s="252">
        <v>25.74</v>
      </c>
    </row>
    <row r="11" spans="2:26" x14ac:dyDescent="0.3">
      <c r="B11" s="249" t="s">
        <v>80</v>
      </c>
      <c r="C11" s="250" t="s">
        <v>452</v>
      </c>
      <c r="D11" s="207" t="s">
        <v>287</v>
      </c>
      <c r="E11" s="252">
        <v>0</v>
      </c>
      <c r="F11" s="252">
        <v>0.17</v>
      </c>
      <c r="G11" s="252">
        <v>0.26</v>
      </c>
      <c r="H11" s="252">
        <v>0.33</v>
      </c>
      <c r="I11" s="252">
        <v>0.4</v>
      </c>
      <c r="J11" s="252">
        <v>0.46</v>
      </c>
      <c r="K11" s="252">
        <v>0.52</v>
      </c>
      <c r="L11" s="252">
        <v>0.57999999999999996</v>
      </c>
      <c r="M11" s="252">
        <v>0.63</v>
      </c>
      <c r="N11" s="252">
        <v>0.69</v>
      </c>
      <c r="O11" s="252">
        <v>0.74</v>
      </c>
      <c r="P11" s="252">
        <v>0.79</v>
      </c>
      <c r="Q11" s="252">
        <v>0.84</v>
      </c>
      <c r="R11" s="252">
        <v>0.89</v>
      </c>
      <c r="S11" s="252">
        <v>0.94</v>
      </c>
      <c r="T11" s="252">
        <v>0.99</v>
      </c>
      <c r="U11" s="252">
        <v>0.87</v>
      </c>
      <c r="V11" s="252">
        <v>0.83</v>
      </c>
    </row>
    <row r="12" spans="2:26" x14ac:dyDescent="0.3">
      <c r="B12" s="249" t="s">
        <v>453</v>
      </c>
      <c r="C12" s="250" t="s">
        <v>452</v>
      </c>
      <c r="D12" s="207" t="s">
        <v>287</v>
      </c>
      <c r="E12" s="252">
        <v>0</v>
      </c>
      <c r="F12" s="252">
        <v>0</v>
      </c>
      <c r="G12" s="252">
        <v>0</v>
      </c>
      <c r="H12" s="252">
        <v>0</v>
      </c>
      <c r="I12" s="252">
        <v>0</v>
      </c>
      <c r="J12" s="252">
        <v>0</v>
      </c>
      <c r="K12" s="252">
        <v>0</v>
      </c>
      <c r="L12" s="252">
        <v>0</v>
      </c>
      <c r="M12" s="252">
        <v>0</v>
      </c>
      <c r="N12" s="252">
        <v>0</v>
      </c>
      <c r="O12" s="252">
        <v>0</v>
      </c>
      <c r="P12" s="252">
        <v>0</v>
      </c>
      <c r="Q12" s="252">
        <v>0</v>
      </c>
      <c r="R12" s="252">
        <v>0</v>
      </c>
      <c r="S12" s="252">
        <v>0</v>
      </c>
      <c r="T12" s="252">
        <v>0</v>
      </c>
      <c r="U12" s="252">
        <v>0</v>
      </c>
      <c r="V12" s="252">
        <v>0</v>
      </c>
    </row>
    <row r="13" spans="2:26" x14ac:dyDescent="0.3">
      <c r="B13" s="249" t="s">
        <v>454</v>
      </c>
      <c r="C13" s="250" t="s">
        <v>452</v>
      </c>
      <c r="D13" s="207" t="s">
        <v>287</v>
      </c>
      <c r="E13" s="252">
        <v>0</v>
      </c>
      <c r="F13" s="252">
        <v>0.56999999999999995</v>
      </c>
      <c r="G13" s="252">
        <v>0.88</v>
      </c>
      <c r="H13" s="252">
        <v>1.1100000000000001</v>
      </c>
      <c r="I13" s="252">
        <v>1.34</v>
      </c>
      <c r="J13" s="252">
        <v>1.56</v>
      </c>
      <c r="K13" s="252">
        <v>1.77</v>
      </c>
      <c r="L13" s="252">
        <v>1.97</v>
      </c>
      <c r="M13" s="252">
        <v>2.16</v>
      </c>
      <c r="N13" s="252">
        <v>2.34</v>
      </c>
      <c r="O13" s="252">
        <v>2.52</v>
      </c>
      <c r="P13" s="252">
        <v>2.69</v>
      </c>
      <c r="Q13" s="252">
        <v>2.86</v>
      </c>
      <c r="R13" s="252">
        <v>3.02</v>
      </c>
      <c r="S13" s="252">
        <v>3.2</v>
      </c>
      <c r="T13" s="252">
        <v>3.36</v>
      </c>
      <c r="U13" s="252">
        <v>2.96</v>
      </c>
      <c r="V13" s="252">
        <v>2.81</v>
      </c>
    </row>
    <row r="14" spans="2:26" x14ac:dyDescent="0.3">
      <c r="B14" s="249" t="s">
        <v>455</v>
      </c>
      <c r="C14" s="250" t="s">
        <v>452</v>
      </c>
      <c r="D14" s="207" t="s">
        <v>287</v>
      </c>
      <c r="E14" s="252">
        <v>0</v>
      </c>
      <c r="F14" s="252">
        <v>0.33</v>
      </c>
      <c r="G14" s="252">
        <v>0.51</v>
      </c>
      <c r="H14" s="252">
        <v>0.65</v>
      </c>
      <c r="I14" s="252">
        <v>0.78</v>
      </c>
      <c r="J14" s="252">
        <v>0.91</v>
      </c>
      <c r="K14" s="252">
        <v>1.03</v>
      </c>
      <c r="L14" s="252">
        <v>1.1499999999999999</v>
      </c>
      <c r="M14" s="252">
        <v>1.26</v>
      </c>
      <c r="N14" s="252">
        <v>1.36</v>
      </c>
      <c r="O14" s="252">
        <v>1.47</v>
      </c>
      <c r="P14" s="252">
        <v>1.57</v>
      </c>
      <c r="Q14" s="252">
        <v>1.67</v>
      </c>
      <c r="R14" s="252">
        <v>1.76</v>
      </c>
      <c r="S14" s="252">
        <v>1.86</v>
      </c>
      <c r="T14" s="252">
        <v>1.96</v>
      </c>
      <c r="U14" s="252">
        <v>1.72</v>
      </c>
      <c r="V14" s="252">
        <v>1.64</v>
      </c>
    </row>
    <row r="15" spans="2:26" x14ac:dyDescent="0.3">
      <c r="B15" s="249" t="s">
        <v>78</v>
      </c>
      <c r="C15" s="250" t="s">
        <v>456</v>
      </c>
      <c r="D15" s="207" t="s">
        <v>287</v>
      </c>
      <c r="E15" s="252">
        <v>0</v>
      </c>
      <c r="F15" s="252">
        <v>4.66</v>
      </c>
      <c r="G15" s="252">
        <v>9.06</v>
      </c>
      <c r="H15" s="252">
        <v>11.89</v>
      </c>
      <c r="I15" s="252">
        <v>14.79</v>
      </c>
      <c r="J15" s="252">
        <v>17.45</v>
      </c>
      <c r="K15" s="252">
        <v>20.059999999999999</v>
      </c>
      <c r="L15" s="252">
        <v>22.56</v>
      </c>
      <c r="M15" s="252">
        <v>24.95</v>
      </c>
      <c r="N15" s="252">
        <v>27.08</v>
      </c>
      <c r="O15" s="252">
        <v>29.32</v>
      </c>
      <c r="P15" s="252">
        <v>31.41</v>
      </c>
      <c r="Q15" s="252">
        <v>33.43</v>
      </c>
      <c r="R15" s="252">
        <v>35.35</v>
      </c>
      <c r="S15" s="252">
        <v>37.47</v>
      </c>
      <c r="T15" s="252">
        <v>39.49</v>
      </c>
      <c r="U15" s="252">
        <v>36.840000000000003</v>
      </c>
      <c r="V15" s="252">
        <v>34.380000000000003</v>
      </c>
    </row>
    <row r="16" spans="2:26" x14ac:dyDescent="0.3">
      <c r="B16" s="249" t="s">
        <v>79</v>
      </c>
      <c r="C16" s="250" t="s">
        <v>456</v>
      </c>
      <c r="D16" s="207" t="s">
        <v>287</v>
      </c>
      <c r="E16" s="252">
        <v>0</v>
      </c>
      <c r="F16" s="252">
        <v>2.39</v>
      </c>
      <c r="G16" s="252">
        <v>4.66</v>
      </c>
      <c r="H16" s="252">
        <v>6.11</v>
      </c>
      <c r="I16" s="252">
        <v>7.6</v>
      </c>
      <c r="J16" s="252">
        <v>8.9700000000000006</v>
      </c>
      <c r="K16" s="252">
        <v>10.31</v>
      </c>
      <c r="L16" s="252">
        <v>11.59</v>
      </c>
      <c r="M16" s="252">
        <v>12.82</v>
      </c>
      <c r="N16" s="252">
        <v>13.92</v>
      </c>
      <c r="O16" s="252">
        <v>15.07</v>
      </c>
      <c r="P16" s="252">
        <v>16.14</v>
      </c>
      <c r="Q16" s="252">
        <v>17.18</v>
      </c>
      <c r="R16" s="252">
        <v>18.170000000000002</v>
      </c>
      <c r="S16" s="252">
        <v>19.25</v>
      </c>
      <c r="T16" s="252">
        <v>20.29</v>
      </c>
      <c r="U16" s="252">
        <v>18.93</v>
      </c>
      <c r="V16" s="252">
        <v>17.66</v>
      </c>
    </row>
    <row r="17" spans="2:22" x14ac:dyDescent="0.3">
      <c r="B17" s="30"/>
      <c r="C17" s="30"/>
      <c r="D17" s="32" t="s">
        <v>287</v>
      </c>
      <c r="E17" s="30"/>
      <c r="F17" s="30"/>
      <c r="G17" s="30"/>
      <c r="H17" s="30"/>
      <c r="I17" s="30"/>
      <c r="J17" s="30"/>
      <c r="K17" s="30"/>
      <c r="L17" s="30"/>
      <c r="M17" s="30"/>
      <c r="N17" s="30"/>
      <c r="O17" s="30"/>
      <c r="P17" s="30"/>
      <c r="Q17" s="30"/>
      <c r="R17" s="30"/>
      <c r="S17" s="30"/>
      <c r="T17" s="30"/>
      <c r="U17" s="30"/>
      <c r="V17" s="30"/>
    </row>
    <row r="18" spans="2:22" x14ac:dyDescent="0.3">
      <c r="B18" s="30"/>
      <c r="C18" s="30"/>
      <c r="D18" s="32" t="s">
        <v>287</v>
      </c>
      <c r="E18" s="30"/>
      <c r="F18" s="30"/>
      <c r="G18" s="30"/>
      <c r="H18" s="30"/>
      <c r="I18" s="30"/>
      <c r="J18" s="30"/>
      <c r="K18" s="30"/>
      <c r="L18" s="30"/>
      <c r="M18" s="30"/>
      <c r="N18" s="30"/>
      <c r="O18" s="30"/>
      <c r="P18" s="30"/>
      <c r="Q18" s="30"/>
      <c r="R18" s="30"/>
      <c r="S18" s="30"/>
      <c r="T18" s="30"/>
      <c r="U18" s="30"/>
      <c r="V18" s="30"/>
    </row>
    <row r="19" spans="2:22" x14ac:dyDescent="0.3">
      <c r="B19" s="30"/>
      <c r="C19" s="30"/>
      <c r="D19" s="32" t="s">
        <v>287</v>
      </c>
      <c r="E19" s="30"/>
      <c r="F19" s="30"/>
      <c r="G19" s="30"/>
      <c r="H19" s="30"/>
      <c r="I19" s="30"/>
      <c r="J19" s="30"/>
      <c r="K19" s="30"/>
      <c r="L19" s="30"/>
      <c r="M19" s="30"/>
      <c r="N19" s="30"/>
      <c r="O19" s="30"/>
      <c r="P19" s="30"/>
      <c r="Q19" s="30"/>
      <c r="R19" s="30"/>
      <c r="S19" s="30"/>
      <c r="T19" s="30"/>
      <c r="U19" s="30"/>
      <c r="V19" s="30"/>
    </row>
    <row r="20" spans="2:22" x14ac:dyDescent="0.3">
      <c r="B20" s="30"/>
      <c r="C20" s="30"/>
      <c r="D20" s="32" t="s">
        <v>287</v>
      </c>
      <c r="E20" s="30"/>
      <c r="F20" s="30"/>
      <c r="G20" s="30"/>
      <c r="H20" s="30"/>
      <c r="I20" s="30"/>
      <c r="J20" s="30"/>
      <c r="K20" s="30"/>
      <c r="L20" s="30"/>
      <c r="M20" s="30"/>
      <c r="N20" s="30"/>
      <c r="O20" s="30"/>
      <c r="P20" s="30"/>
      <c r="Q20" s="30"/>
      <c r="R20" s="30"/>
      <c r="S20" s="30"/>
      <c r="T20" s="30"/>
      <c r="U20" s="30"/>
      <c r="V20" s="30"/>
    </row>
    <row r="21" spans="2:22" x14ac:dyDescent="0.3">
      <c r="B21" s="30"/>
      <c r="C21" s="30"/>
      <c r="D21" s="32" t="s">
        <v>287</v>
      </c>
      <c r="E21" s="30"/>
      <c r="F21" s="30"/>
      <c r="G21" s="30"/>
      <c r="H21" s="30"/>
      <c r="I21" s="30"/>
      <c r="J21" s="30"/>
      <c r="K21" s="30"/>
      <c r="L21" s="30"/>
      <c r="M21" s="30"/>
      <c r="N21" s="30"/>
      <c r="O21" s="30"/>
      <c r="P21" s="30"/>
      <c r="Q21" s="30"/>
      <c r="R21" s="30"/>
      <c r="S21" s="30"/>
      <c r="T21" s="30"/>
      <c r="U21" s="30"/>
      <c r="V21" s="30"/>
    </row>
    <row r="22" spans="2:22" x14ac:dyDescent="0.3">
      <c r="B22" s="30"/>
      <c r="C22" s="30"/>
      <c r="D22" s="32" t="s">
        <v>287</v>
      </c>
      <c r="E22" s="30"/>
      <c r="F22" s="30"/>
      <c r="G22" s="30"/>
      <c r="H22" s="30"/>
      <c r="I22" s="30"/>
      <c r="J22" s="30"/>
      <c r="K22" s="30"/>
      <c r="L22" s="30"/>
      <c r="M22" s="30"/>
      <c r="N22" s="30"/>
      <c r="O22" s="30"/>
      <c r="P22" s="30"/>
      <c r="Q22" s="30"/>
      <c r="R22" s="30"/>
      <c r="S22" s="30"/>
      <c r="T22" s="30"/>
      <c r="U22" s="30"/>
      <c r="V22" s="30"/>
    </row>
    <row r="23" spans="2:22" x14ac:dyDescent="0.3">
      <c r="B23" s="30"/>
      <c r="C23" s="30"/>
      <c r="D23" s="32" t="s">
        <v>287</v>
      </c>
      <c r="E23" s="30"/>
      <c r="F23" s="30"/>
      <c r="G23" s="30"/>
      <c r="H23" s="30"/>
      <c r="I23" s="30"/>
      <c r="J23" s="30"/>
      <c r="K23" s="30"/>
      <c r="L23" s="30"/>
      <c r="M23" s="30"/>
      <c r="N23" s="30"/>
      <c r="O23" s="30"/>
      <c r="P23" s="30"/>
      <c r="Q23" s="30"/>
      <c r="R23" s="30"/>
      <c r="S23" s="30"/>
      <c r="T23" s="30"/>
      <c r="U23" s="30"/>
      <c r="V23" s="30"/>
    </row>
    <row r="24" spans="2:22" x14ac:dyDescent="0.3">
      <c r="B24" s="30"/>
      <c r="C24" s="30"/>
      <c r="D24" s="32" t="s">
        <v>287</v>
      </c>
      <c r="E24" s="30"/>
      <c r="F24" s="30"/>
      <c r="G24" s="30"/>
      <c r="H24" s="30"/>
      <c r="I24" s="30"/>
      <c r="J24" s="30"/>
      <c r="K24" s="30"/>
      <c r="L24" s="30"/>
      <c r="M24" s="30"/>
      <c r="N24" s="30"/>
      <c r="O24" s="30"/>
      <c r="P24" s="30"/>
      <c r="Q24" s="30"/>
      <c r="R24" s="30"/>
      <c r="S24" s="30"/>
      <c r="T24" s="30"/>
      <c r="U24" s="30"/>
      <c r="V24" s="30"/>
    </row>
    <row r="25" spans="2:22" x14ac:dyDescent="0.3">
      <c r="B25" s="30"/>
      <c r="C25" s="30"/>
      <c r="D25" s="32" t="s">
        <v>287</v>
      </c>
      <c r="E25" s="30"/>
      <c r="F25" s="30"/>
      <c r="G25" s="30"/>
      <c r="H25" s="30"/>
      <c r="I25" s="30"/>
      <c r="J25" s="30"/>
      <c r="K25" s="30"/>
      <c r="L25" s="30"/>
      <c r="M25" s="30"/>
      <c r="N25" s="30"/>
      <c r="O25" s="30"/>
      <c r="P25" s="30"/>
      <c r="Q25" s="30"/>
      <c r="R25" s="30"/>
      <c r="S25" s="30"/>
      <c r="T25" s="30"/>
      <c r="U25" s="30"/>
      <c r="V25" s="30"/>
    </row>
    <row r="26" spans="2:22" x14ac:dyDescent="0.3">
      <c r="B26" s="30"/>
      <c r="C26" s="30"/>
      <c r="D26" s="32" t="s">
        <v>287</v>
      </c>
      <c r="E26" s="30"/>
      <c r="F26" s="30"/>
      <c r="G26" s="30"/>
      <c r="H26" s="30"/>
      <c r="I26" s="30"/>
      <c r="J26" s="30"/>
      <c r="K26" s="30"/>
      <c r="L26" s="30"/>
      <c r="M26" s="30"/>
      <c r="N26" s="30"/>
      <c r="O26" s="30"/>
      <c r="P26" s="30"/>
      <c r="Q26" s="30"/>
      <c r="R26" s="30"/>
      <c r="S26" s="30"/>
      <c r="T26" s="30"/>
      <c r="U26" s="30"/>
      <c r="V26" s="30"/>
    </row>
    <row r="27" spans="2:22" x14ac:dyDescent="0.3">
      <c r="B27" s="30"/>
      <c r="C27" s="30"/>
      <c r="D27" s="32" t="s">
        <v>287</v>
      </c>
      <c r="E27" s="30"/>
      <c r="F27" s="30"/>
      <c r="G27" s="30"/>
      <c r="H27" s="30"/>
      <c r="I27" s="30"/>
      <c r="J27" s="30"/>
      <c r="K27" s="30"/>
      <c r="L27" s="30"/>
      <c r="M27" s="30"/>
      <c r="N27" s="30"/>
      <c r="O27" s="30"/>
      <c r="P27" s="30"/>
      <c r="Q27" s="30"/>
      <c r="R27" s="30"/>
      <c r="S27" s="30"/>
      <c r="T27" s="30"/>
      <c r="U27" s="30"/>
      <c r="V27" s="30"/>
    </row>
    <row r="28" spans="2:22" x14ac:dyDescent="0.3">
      <c r="B28" s="30"/>
      <c r="C28" s="30"/>
      <c r="D28" s="32" t="s">
        <v>287</v>
      </c>
      <c r="E28" s="30"/>
      <c r="F28" s="30"/>
      <c r="G28" s="30"/>
      <c r="H28" s="30"/>
      <c r="I28" s="30"/>
      <c r="J28" s="30"/>
      <c r="K28" s="30"/>
      <c r="L28" s="30"/>
      <c r="M28" s="30"/>
      <c r="N28" s="30"/>
      <c r="O28" s="30"/>
      <c r="P28" s="30"/>
      <c r="Q28" s="30"/>
      <c r="R28" s="30"/>
      <c r="S28" s="30"/>
      <c r="T28" s="30"/>
      <c r="U28" s="30"/>
      <c r="V28" s="30"/>
    </row>
    <row r="29" spans="2:22" x14ac:dyDescent="0.3">
      <c r="B29" s="30"/>
      <c r="C29" s="30"/>
      <c r="D29" s="32" t="s">
        <v>287</v>
      </c>
      <c r="E29" s="30"/>
      <c r="F29" s="30"/>
      <c r="G29" s="30"/>
      <c r="H29" s="30"/>
      <c r="I29" s="30"/>
      <c r="J29" s="30"/>
      <c r="K29" s="30"/>
      <c r="L29" s="30"/>
      <c r="M29" s="30"/>
      <c r="N29" s="30"/>
      <c r="O29" s="30"/>
      <c r="P29" s="30"/>
      <c r="Q29" s="30"/>
      <c r="R29" s="30"/>
      <c r="S29" s="30"/>
      <c r="T29" s="30"/>
      <c r="U29" s="30"/>
      <c r="V29" s="30"/>
    </row>
    <row r="30" spans="2:22" x14ac:dyDescent="0.3">
      <c r="B30" s="30"/>
      <c r="C30" s="30"/>
      <c r="D30" s="32" t="s">
        <v>287</v>
      </c>
      <c r="E30" s="30"/>
      <c r="F30" s="30"/>
      <c r="G30" s="30"/>
      <c r="H30" s="30"/>
      <c r="I30" s="30"/>
      <c r="J30" s="30"/>
      <c r="K30" s="30"/>
      <c r="L30" s="30"/>
      <c r="M30" s="30"/>
      <c r="N30" s="30"/>
      <c r="O30" s="30"/>
      <c r="P30" s="30"/>
      <c r="Q30" s="30"/>
      <c r="R30" s="30"/>
      <c r="S30" s="30"/>
      <c r="T30" s="30"/>
      <c r="U30" s="30"/>
      <c r="V30" s="30"/>
    </row>
    <row r="31" spans="2:22" x14ac:dyDescent="0.3">
      <c r="B31" s="30"/>
      <c r="C31" s="30"/>
      <c r="D31" s="32" t="s">
        <v>287</v>
      </c>
      <c r="E31" s="30"/>
      <c r="F31" s="30"/>
      <c r="G31" s="30"/>
      <c r="H31" s="30"/>
      <c r="I31" s="30"/>
      <c r="J31" s="30"/>
      <c r="K31" s="30"/>
      <c r="L31" s="30"/>
      <c r="M31" s="30"/>
      <c r="N31" s="30"/>
      <c r="O31" s="30"/>
      <c r="P31" s="30"/>
      <c r="Q31" s="30"/>
      <c r="R31" s="30"/>
      <c r="S31" s="30"/>
      <c r="T31" s="30"/>
      <c r="U31" s="30"/>
      <c r="V31" s="30"/>
    </row>
    <row r="32" spans="2:22" x14ac:dyDescent="0.3">
      <c r="B32" s="30"/>
      <c r="C32" s="30"/>
      <c r="D32" s="32" t="s">
        <v>287</v>
      </c>
      <c r="E32" s="30"/>
      <c r="F32" s="30"/>
      <c r="G32" s="30"/>
      <c r="H32" s="30"/>
      <c r="I32" s="30"/>
      <c r="J32" s="30"/>
      <c r="K32" s="30"/>
      <c r="L32" s="30"/>
      <c r="M32" s="30"/>
      <c r="N32" s="30"/>
      <c r="O32" s="30"/>
      <c r="P32" s="30"/>
      <c r="Q32" s="30"/>
      <c r="R32" s="30"/>
      <c r="S32" s="30"/>
      <c r="T32" s="30"/>
      <c r="U32" s="30"/>
      <c r="V32" s="30"/>
    </row>
    <row r="35" spans="2:24" x14ac:dyDescent="0.3">
      <c r="B35" s="79" t="s">
        <v>288</v>
      </c>
    </row>
    <row r="36" spans="2:24" ht="46.8" x14ac:dyDescent="0.3">
      <c r="B36" s="132" t="s">
        <v>235</v>
      </c>
      <c r="C36" s="132" t="s">
        <v>286</v>
      </c>
      <c r="D36" s="132" t="s">
        <v>289</v>
      </c>
      <c r="E36" s="132" t="s">
        <v>290</v>
      </c>
      <c r="F36" s="37"/>
      <c r="G36" s="50">
        <v>2023</v>
      </c>
      <c r="H36" s="50">
        <v>2024</v>
      </c>
      <c r="I36" s="38">
        <v>2025</v>
      </c>
      <c r="J36" s="38">
        <v>2026</v>
      </c>
      <c r="K36" s="38">
        <v>2027</v>
      </c>
      <c r="L36" s="38">
        <v>2028</v>
      </c>
      <c r="M36" s="38">
        <v>2029</v>
      </c>
      <c r="N36" s="38">
        <v>2030</v>
      </c>
      <c r="O36" s="38">
        <v>2031</v>
      </c>
      <c r="P36" s="38">
        <v>2032</v>
      </c>
      <c r="Q36" s="38">
        <v>2033</v>
      </c>
      <c r="R36" s="38">
        <v>2034</v>
      </c>
      <c r="S36" s="38">
        <v>2035</v>
      </c>
      <c r="T36" s="38">
        <v>2036</v>
      </c>
      <c r="U36" s="38">
        <v>2037</v>
      </c>
      <c r="V36" s="38">
        <v>2038</v>
      </c>
      <c r="W36" s="38">
        <v>2039</v>
      </c>
      <c r="X36" s="38">
        <v>2040</v>
      </c>
    </row>
    <row r="37" spans="2:24" x14ac:dyDescent="0.3">
      <c r="B37" s="30"/>
      <c r="C37" s="30"/>
      <c r="D37" s="30"/>
      <c r="E37" s="30"/>
      <c r="F37" s="32" t="s">
        <v>287</v>
      </c>
      <c r="G37" s="29"/>
      <c r="H37" s="29"/>
      <c r="I37" s="30"/>
      <c r="J37" s="30"/>
      <c r="K37" s="30"/>
      <c r="L37" s="30"/>
      <c r="M37" s="30"/>
      <c r="N37" s="30"/>
      <c r="O37" s="30"/>
      <c r="P37" s="30"/>
      <c r="Q37" s="30"/>
      <c r="R37" s="30"/>
      <c r="S37" s="30"/>
      <c r="T37" s="30"/>
      <c r="U37" s="30"/>
      <c r="V37" s="30"/>
      <c r="W37" s="30"/>
      <c r="X37" s="30"/>
    </row>
    <row r="38" spans="2:24" x14ac:dyDescent="0.3">
      <c r="B38" s="30"/>
      <c r="C38" s="30"/>
      <c r="D38" s="30"/>
      <c r="E38" s="30"/>
      <c r="F38" s="32" t="s">
        <v>287</v>
      </c>
      <c r="G38" s="29"/>
      <c r="H38" s="29"/>
      <c r="I38" s="30"/>
      <c r="J38" s="30"/>
      <c r="K38" s="30"/>
      <c r="L38" s="30"/>
      <c r="M38" s="30"/>
      <c r="N38" s="30"/>
      <c r="O38" s="30"/>
      <c r="P38" s="30"/>
      <c r="Q38" s="30"/>
      <c r="R38" s="30"/>
      <c r="S38" s="30"/>
      <c r="T38" s="30"/>
      <c r="U38" s="30"/>
      <c r="V38" s="30"/>
      <c r="W38" s="30"/>
      <c r="X38" s="30"/>
    </row>
    <row r="39" spans="2:24" x14ac:dyDescent="0.3">
      <c r="B39" s="30"/>
      <c r="C39" s="30"/>
      <c r="D39" s="30"/>
      <c r="E39" s="30"/>
      <c r="F39" s="32" t="s">
        <v>287</v>
      </c>
      <c r="G39" s="29"/>
      <c r="H39" s="29"/>
      <c r="I39" s="30"/>
      <c r="J39" s="30"/>
      <c r="K39" s="30"/>
      <c r="L39" s="30"/>
      <c r="M39" s="30"/>
      <c r="N39" s="30"/>
      <c r="O39" s="30"/>
      <c r="P39" s="30"/>
      <c r="Q39" s="30"/>
      <c r="R39" s="30"/>
      <c r="S39" s="30"/>
      <c r="T39" s="30"/>
      <c r="U39" s="30"/>
      <c r="V39" s="30"/>
      <c r="W39" s="30"/>
      <c r="X39" s="30"/>
    </row>
    <row r="40" spans="2:24" x14ac:dyDescent="0.3">
      <c r="B40" s="30"/>
      <c r="C40" s="30"/>
      <c r="D40" s="30"/>
      <c r="E40" s="30"/>
      <c r="F40" s="32" t="s">
        <v>287</v>
      </c>
      <c r="G40" s="29"/>
      <c r="H40" s="29"/>
      <c r="I40" s="30"/>
      <c r="J40" s="30"/>
      <c r="K40" s="30"/>
      <c r="L40" s="30"/>
      <c r="M40" s="30"/>
      <c r="N40" s="30"/>
      <c r="O40" s="30"/>
      <c r="P40" s="30"/>
      <c r="Q40" s="30"/>
      <c r="R40" s="30"/>
      <c r="S40" s="30"/>
      <c r="T40" s="30"/>
      <c r="U40" s="30"/>
      <c r="V40" s="30"/>
      <c r="W40" s="30"/>
      <c r="X40" s="30"/>
    </row>
    <row r="41" spans="2:24" x14ac:dyDescent="0.3">
      <c r="B41" s="30"/>
      <c r="C41" s="30"/>
      <c r="D41" s="30"/>
      <c r="E41" s="30"/>
      <c r="F41" s="32" t="s">
        <v>287</v>
      </c>
      <c r="G41" s="29"/>
      <c r="H41" s="29"/>
      <c r="I41" s="30"/>
      <c r="J41" s="30"/>
      <c r="K41" s="30"/>
      <c r="L41" s="30"/>
      <c r="M41" s="30"/>
      <c r="N41" s="30"/>
      <c r="O41" s="30"/>
      <c r="P41" s="30"/>
      <c r="Q41" s="30"/>
      <c r="R41" s="30"/>
      <c r="S41" s="30"/>
      <c r="T41" s="30"/>
      <c r="U41" s="30"/>
      <c r="V41" s="30"/>
      <c r="W41" s="30"/>
      <c r="X41" s="30"/>
    </row>
    <row r="42" spans="2:24" x14ac:dyDescent="0.3">
      <c r="B42" s="30"/>
      <c r="C42" s="30"/>
      <c r="D42" s="30"/>
      <c r="E42" s="30"/>
      <c r="F42" s="32" t="s">
        <v>287</v>
      </c>
      <c r="G42" s="29"/>
      <c r="H42" s="29"/>
      <c r="I42" s="30"/>
      <c r="J42" s="30"/>
      <c r="K42" s="30"/>
      <c r="L42" s="30"/>
      <c r="M42" s="30"/>
      <c r="N42" s="30"/>
      <c r="O42" s="30"/>
      <c r="P42" s="30"/>
      <c r="Q42" s="30"/>
      <c r="R42" s="30"/>
      <c r="S42" s="30"/>
      <c r="T42" s="30"/>
      <c r="U42" s="30"/>
      <c r="V42" s="30"/>
      <c r="W42" s="30"/>
      <c r="X42" s="30"/>
    </row>
    <row r="43" spans="2:24" x14ac:dyDescent="0.3">
      <c r="B43" s="30"/>
      <c r="C43" s="30"/>
      <c r="D43" s="30"/>
      <c r="E43" s="30"/>
      <c r="F43" s="32" t="s">
        <v>287</v>
      </c>
      <c r="G43" s="29"/>
      <c r="H43" s="29"/>
      <c r="I43" s="30"/>
      <c r="J43" s="30"/>
      <c r="K43" s="30"/>
      <c r="L43" s="30"/>
      <c r="M43" s="30"/>
      <c r="N43" s="30"/>
      <c r="O43" s="30"/>
      <c r="P43" s="30"/>
      <c r="Q43" s="30"/>
      <c r="R43" s="30"/>
      <c r="S43" s="30"/>
      <c r="T43" s="30"/>
      <c r="U43" s="30"/>
      <c r="V43" s="30"/>
      <c r="W43" s="30"/>
      <c r="X43" s="30"/>
    </row>
    <row r="44" spans="2:24" x14ac:dyDescent="0.3">
      <c r="B44" s="30"/>
      <c r="C44" s="30"/>
      <c r="D44" s="30"/>
      <c r="E44" s="30"/>
      <c r="F44" s="32" t="s">
        <v>287</v>
      </c>
      <c r="G44" s="29"/>
      <c r="H44" s="29"/>
      <c r="I44" s="30"/>
      <c r="J44" s="30"/>
      <c r="K44" s="30"/>
      <c r="L44" s="30"/>
      <c r="M44" s="30"/>
      <c r="N44" s="30"/>
      <c r="O44" s="30"/>
      <c r="P44" s="30"/>
      <c r="Q44" s="30"/>
      <c r="R44" s="30"/>
      <c r="S44" s="30"/>
      <c r="T44" s="30"/>
      <c r="U44" s="30"/>
      <c r="V44" s="30"/>
      <c r="W44" s="30"/>
      <c r="X44" s="30"/>
    </row>
    <row r="45" spans="2:24" x14ac:dyDescent="0.3">
      <c r="B45" s="30"/>
      <c r="C45" s="30"/>
      <c r="D45" s="30"/>
      <c r="E45" s="30"/>
      <c r="F45" s="32" t="s">
        <v>287</v>
      </c>
      <c r="G45" s="29"/>
      <c r="H45" s="29"/>
      <c r="I45" s="30"/>
      <c r="J45" s="30"/>
      <c r="K45" s="30"/>
      <c r="L45" s="30"/>
      <c r="M45" s="30"/>
      <c r="N45" s="30"/>
      <c r="O45" s="30"/>
      <c r="P45" s="30"/>
      <c r="Q45" s="30"/>
      <c r="R45" s="30"/>
      <c r="S45" s="30"/>
      <c r="T45" s="30"/>
      <c r="U45" s="30"/>
      <c r="V45" s="30"/>
      <c r="W45" s="30"/>
      <c r="X45" s="30"/>
    </row>
    <row r="46" spans="2:24" x14ac:dyDescent="0.3">
      <c r="B46" s="30"/>
      <c r="C46" s="30"/>
      <c r="D46" s="30"/>
      <c r="E46" s="30"/>
      <c r="F46" s="32" t="s">
        <v>287</v>
      </c>
      <c r="G46" s="29"/>
      <c r="H46" s="29"/>
      <c r="I46" s="30"/>
      <c r="J46" s="30"/>
      <c r="K46" s="30"/>
      <c r="L46" s="30"/>
      <c r="M46" s="30"/>
      <c r="N46" s="30"/>
      <c r="O46" s="30"/>
      <c r="P46" s="30"/>
      <c r="Q46" s="30"/>
      <c r="R46" s="30"/>
      <c r="S46" s="30"/>
      <c r="T46" s="30"/>
      <c r="U46" s="30"/>
      <c r="V46" s="30"/>
      <c r="W46" s="30"/>
      <c r="X46" s="30"/>
    </row>
    <row r="47" spans="2:24" x14ac:dyDescent="0.3">
      <c r="B47" s="30"/>
      <c r="C47" s="30"/>
      <c r="D47" s="30"/>
      <c r="E47" s="30"/>
      <c r="F47" s="32" t="s">
        <v>287</v>
      </c>
      <c r="G47" s="29"/>
      <c r="H47" s="29"/>
      <c r="I47" s="30"/>
      <c r="J47" s="30"/>
      <c r="K47" s="30"/>
      <c r="L47" s="30"/>
      <c r="M47" s="30"/>
      <c r="N47" s="30"/>
      <c r="O47" s="30"/>
      <c r="P47" s="30"/>
      <c r="Q47" s="30"/>
      <c r="R47" s="30"/>
      <c r="S47" s="30"/>
      <c r="T47" s="30"/>
      <c r="U47" s="30"/>
      <c r="V47" s="30"/>
      <c r="W47" s="30"/>
      <c r="X47" s="30"/>
    </row>
    <row r="48" spans="2:24" x14ac:dyDescent="0.3">
      <c r="B48" s="30"/>
      <c r="C48" s="30"/>
      <c r="D48" s="30"/>
      <c r="E48" s="30"/>
      <c r="F48" s="32" t="s">
        <v>287</v>
      </c>
      <c r="G48" s="29"/>
      <c r="H48" s="29"/>
      <c r="I48" s="30"/>
      <c r="J48" s="30"/>
      <c r="K48" s="30"/>
      <c r="L48" s="30"/>
      <c r="M48" s="30"/>
      <c r="N48" s="30"/>
      <c r="O48" s="30"/>
      <c r="P48" s="30"/>
      <c r="Q48" s="30"/>
      <c r="R48" s="30"/>
      <c r="S48" s="30"/>
      <c r="T48" s="30"/>
      <c r="U48" s="30"/>
      <c r="V48" s="30"/>
      <c r="W48" s="30"/>
      <c r="X48" s="30"/>
    </row>
    <row r="49" spans="2:24" x14ac:dyDescent="0.3">
      <c r="B49" s="30"/>
      <c r="C49" s="30"/>
      <c r="D49" s="30"/>
      <c r="E49" s="30"/>
      <c r="F49" s="32" t="s">
        <v>287</v>
      </c>
      <c r="G49" s="29"/>
      <c r="H49" s="29"/>
      <c r="I49" s="30"/>
      <c r="J49" s="30"/>
      <c r="K49" s="30"/>
      <c r="L49" s="30"/>
      <c r="M49" s="30"/>
      <c r="N49" s="30"/>
      <c r="O49" s="30"/>
      <c r="P49" s="30"/>
      <c r="Q49" s="30"/>
      <c r="R49" s="30"/>
      <c r="S49" s="30"/>
      <c r="T49" s="30"/>
      <c r="U49" s="30"/>
      <c r="V49" s="30"/>
      <c r="W49" s="30"/>
      <c r="X49" s="30"/>
    </row>
    <row r="50" spans="2:24" x14ac:dyDescent="0.3">
      <c r="B50" s="30"/>
      <c r="C50" s="30"/>
      <c r="D50" s="30"/>
      <c r="E50" s="30"/>
      <c r="F50" s="32" t="s">
        <v>287</v>
      </c>
      <c r="G50" s="29"/>
      <c r="H50" s="29"/>
      <c r="I50" s="30"/>
      <c r="J50" s="30"/>
      <c r="K50" s="30"/>
      <c r="L50" s="30"/>
      <c r="M50" s="30"/>
      <c r="N50" s="30"/>
      <c r="O50" s="30"/>
      <c r="P50" s="30"/>
      <c r="Q50" s="30"/>
      <c r="R50" s="30"/>
      <c r="S50" s="30"/>
      <c r="T50" s="30"/>
      <c r="U50" s="30"/>
      <c r="V50" s="30"/>
      <c r="W50" s="30"/>
      <c r="X50" s="30"/>
    </row>
    <row r="51" spans="2:24" x14ac:dyDescent="0.3">
      <c r="B51" s="30"/>
      <c r="C51" s="30"/>
      <c r="D51" s="30"/>
      <c r="E51" s="30"/>
      <c r="F51" s="32" t="s">
        <v>287</v>
      </c>
      <c r="G51" s="29"/>
      <c r="H51" s="29"/>
      <c r="I51" s="30"/>
      <c r="J51" s="30"/>
      <c r="K51" s="30"/>
      <c r="L51" s="30"/>
      <c r="M51" s="30"/>
      <c r="N51" s="30"/>
      <c r="O51" s="30"/>
      <c r="P51" s="30"/>
      <c r="Q51" s="30"/>
      <c r="R51" s="30"/>
      <c r="S51" s="30"/>
      <c r="T51" s="30"/>
      <c r="U51" s="30"/>
      <c r="V51" s="30"/>
      <c r="W51" s="30"/>
      <c r="X51" s="30"/>
    </row>
    <row r="52" spans="2:24" x14ac:dyDescent="0.3">
      <c r="B52" s="30"/>
      <c r="C52" s="30"/>
      <c r="D52" s="30"/>
      <c r="E52" s="30"/>
      <c r="F52" s="32" t="s">
        <v>287</v>
      </c>
      <c r="G52" s="29"/>
      <c r="H52" s="29"/>
      <c r="I52" s="30"/>
      <c r="J52" s="30"/>
      <c r="K52" s="30"/>
      <c r="L52" s="30"/>
      <c r="M52" s="30"/>
      <c r="N52" s="30"/>
      <c r="O52" s="30"/>
      <c r="P52" s="30"/>
      <c r="Q52" s="30"/>
      <c r="R52" s="30"/>
      <c r="S52" s="30"/>
      <c r="T52" s="30"/>
      <c r="U52" s="30"/>
      <c r="V52" s="30"/>
      <c r="W52" s="30"/>
      <c r="X52" s="30"/>
    </row>
    <row r="53" spans="2:24" x14ac:dyDescent="0.3">
      <c r="B53" s="30"/>
      <c r="C53" s="30"/>
      <c r="D53" s="30"/>
      <c r="E53" s="30"/>
      <c r="F53" s="32" t="s">
        <v>287</v>
      </c>
      <c r="G53" s="29"/>
      <c r="H53" s="29"/>
      <c r="I53" s="30"/>
      <c r="J53" s="30"/>
      <c r="K53" s="30"/>
      <c r="L53" s="30"/>
      <c r="M53" s="30"/>
      <c r="N53" s="30"/>
      <c r="O53" s="30"/>
      <c r="P53" s="30"/>
      <c r="Q53" s="30"/>
      <c r="R53" s="30"/>
      <c r="S53" s="30"/>
      <c r="T53" s="30"/>
      <c r="U53" s="30"/>
      <c r="V53" s="30"/>
      <c r="W53" s="30"/>
      <c r="X53" s="30"/>
    </row>
    <row r="54" spans="2:24" x14ac:dyDescent="0.3">
      <c r="B54" s="30"/>
      <c r="C54" s="30"/>
      <c r="D54" s="30"/>
      <c r="E54" s="30"/>
      <c r="F54" s="32" t="s">
        <v>287</v>
      </c>
      <c r="G54" s="29"/>
      <c r="H54" s="29"/>
      <c r="I54" s="30"/>
      <c r="J54" s="30"/>
      <c r="K54" s="30"/>
      <c r="L54" s="30"/>
      <c r="M54" s="30"/>
      <c r="N54" s="30"/>
      <c r="O54" s="30"/>
      <c r="P54" s="30"/>
      <c r="Q54" s="30"/>
      <c r="R54" s="30"/>
      <c r="S54" s="30"/>
      <c r="T54" s="30"/>
      <c r="U54" s="30"/>
      <c r="V54" s="30"/>
      <c r="W54" s="30"/>
      <c r="X54" s="30"/>
    </row>
    <row r="55" spans="2:24" x14ac:dyDescent="0.3">
      <c r="B55" s="30"/>
      <c r="C55" s="30"/>
      <c r="D55" s="30"/>
      <c r="E55" s="30"/>
      <c r="F55" s="32" t="s">
        <v>287</v>
      </c>
      <c r="G55" s="29"/>
      <c r="H55" s="29"/>
      <c r="I55" s="30"/>
      <c r="J55" s="30"/>
      <c r="K55" s="30"/>
      <c r="L55" s="30"/>
      <c r="M55" s="30"/>
      <c r="N55" s="30"/>
      <c r="O55" s="30"/>
      <c r="P55" s="30"/>
      <c r="Q55" s="30"/>
      <c r="R55" s="30"/>
      <c r="S55" s="30"/>
      <c r="T55" s="30"/>
      <c r="U55" s="30"/>
      <c r="V55" s="30"/>
      <c r="W55" s="30"/>
      <c r="X55" s="30"/>
    </row>
    <row r="56" spans="2:24" x14ac:dyDescent="0.3">
      <c r="B56" s="30"/>
      <c r="C56" s="30"/>
      <c r="D56" s="30"/>
      <c r="E56" s="30"/>
      <c r="F56" s="32" t="s">
        <v>287</v>
      </c>
      <c r="G56" s="29"/>
      <c r="H56" s="29"/>
      <c r="I56" s="30"/>
      <c r="J56" s="30"/>
      <c r="K56" s="30"/>
      <c r="L56" s="30"/>
      <c r="M56" s="30"/>
      <c r="N56" s="30"/>
      <c r="O56" s="30"/>
      <c r="P56" s="30"/>
      <c r="Q56" s="30"/>
      <c r="R56" s="30"/>
      <c r="S56" s="30"/>
      <c r="T56" s="30"/>
      <c r="U56" s="30"/>
      <c r="V56" s="30"/>
      <c r="W56" s="30"/>
      <c r="X56" s="30"/>
    </row>
    <row r="57" spans="2:24" x14ac:dyDescent="0.3">
      <c r="B57" s="30"/>
      <c r="C57" s="30"/>
      <c r="D57" s="30"/>
      <c r="E57" s="30"/>
      <c r="F57" s="32" t="s">
        <v>287</v>
      </c>
      <c r="G57" s="29"/>
      <c r="H57" s="29"/>
      <c r="I57" s="30"/>
      <c r="J57" s="30"/>
      <c r="K57" s="30"/>
      <c r="L57" s="30"/>
      <c r="M57" s="30"/>
      <c r="N57" s="30"/>
      <c r="O57" s="30"/>
      <c r="P57" s="30"/>
      <c r="Q57" s="30"/>
      <c r="R57" s="30"/>
      <c r="S57" s="30"/>
      <c r="T57" s="30"/>
      <c r="U57" s="30"/>
      <c r="V57" s="30"/>
      <c r="W57" s="30"/>
      <c r="X57" s="30"/>
    </row>
    <row r="58" spans="2:24" x14ac:dyDescent="0.3">
      <c r="B58" s="30"/>
      <c r="C58" s="30"/>
      <c r="D58" s="30"/>
      <c r="E58" s="30"/>
      <c r="F58" s="32" t="s">
        <v>287</v>
      </c>
      <c r="G58" s="29"/>
      <c r="H58" s="29"/>
      <c r="I58" s="30"/>
      <c r="J58" s="30"/>
      <c r="K58" s="30"/>
      <c r="L58" s="30"/>
      <c r="M58" s="30"/>
      <c r="N58" s="30"/>
      <c r="O58" s="30"/>
      <c r="P58" s="30"/>
      <c r="Q58" s="30"/>
      <c r="R58" s="30"/>
      <c r="S58" s="30"/>
      <c r="T58" s="30"/>
      <c r="U58" s="30"/>
      <c r="V58" s="30"/>
      <c r="W58" s="30"/>
      <c r="X58" s="30"/>
    </row>
    <row r="59" spans="2:24" x14ac:dyDescent="0.3">
      <c r="B59" s="30"/>
      <c r="C59" s="30"/>
      <c r="D59" s="30"/>
      <c r="E59" s="30"/>
      <c r="F59" s="32" t="s">
        <v>287</v>
      </c>
      <c r="G59" s="29"/>
      <c r="H59" s="29"/>
      <c r="I59" s="30"/>
      <c r="J59" s="30"/>
      <c r="K59" s="30"/>
      <c r="L59" s="30"/>
      <c r="M59" s="30"/>
      <c r="N59" s="30"/>
      <c r="O59" s="30"/>
      <c r="P59" s="30"/>
      <c r="Q59" s="30"/>
      <c r="R59" s="30"/>
      <c r="S59" s="30"/>
      <c r="T59" s="30"/>
      <c r="U59" s="30"/>
      <c r="V59" s="30"/>
      <c r="W59" s="30"/>
      <c r="X59" s="30"/>
    </row>
    <row r="60" spans="2:24" x14ac:dyDescent="0.3">
      <c r="B60" s="30"/>
      <c r="C60" s="30"/>
      <c r="D60" s="30"/>
      <c r="E60" s="30"/>
      <c r="F60" s="32" t="s">
        <v>287</v>
      </c>
      <c r="G60" s="29"/>
      <c r="H60" s="29"/>
      <c r="I60" s="30"/>
      <c r="J60" s="30"/>
      <c r="K60" s="30"/>
      <c r="L60" s="30"/>
      <c r="M60" s="30"/>
      <c r="N60" s="30"/>
      <c r="O60" s="30"/>
      <c r="P60" s="30"/>
      <c r="Q60" s="30"/>
      <c r="R60" s="30"/>
      <c r="S60" s="30"/>
      <c r="T60" s="30"/>
      <c r="U60" s="30"/>
      <c r="V60" s="30"/>
      <c r="W60" s="30"/>
      <c r="X60" s="30"/>
    </row>
    <row r="63" spans="2:24" x14ac:dyDescent="0.3">
      <c r="B63" s="15"/>
    </row>
    <row r="64" spans="2:24" x14ac:dyDescent="0.3">
      <c r="B64" s="49"/>
      <c r="C64" s="49"/>
      <c r="D64" s="49"/>
      <c r="E64" s="39"/>
      <c r="F64" s="39"/>
      <c r="G64" s="39"/>
      <c r="H64" s="39"/>
      <c r="I64" s="39"/>
      <c r="J64" s="39"/>
      <c r="K64" s="39"/>
      <c r="L64" s="39"/>
      <c r="M64" s="39"/>
      <c r="N64" s="39"/>
      <c r="O64" s="39"/>
      <c r="P64" s="39"/>
      <c r="Q64" s="39"/>
    </row>
    <row r="65" spans="2:17" x14ac:dyDescent="0.3">
      <c r="B65" s="40"/>
      <c r="C65" s="40"/>
      <c r="D65" s="16"/>
      <c r="E65" s="40"/>
      <c r="F65" s="40"/>
      <c r="G65" s="40"/>
      <c r="H65" s="40"/>
      <c r="I65" s="40"/>
      <c r="J65" s="40"/>
      <c r="K65" s="40"/>
      <c r="L65" s="40"/>
      <c r="M65" s="40"/>
      <c r="N65" s="40"/>
      <c r="O65" s="40"/>
      <c r="P65" s="40"/>
      <c r="Q65" s="40"/>
    </row>
    <row r="66" spans="2:17" x14ac:dyDescent="0.3">
      <c r="B66" s="40"/>
      <c r="C66" s="40"/>
      <c r="D66" s="16"/>
      <c r="E66" s="40"/>
      <c r="F66" s="40"/>
      <c r="G66" s="40"/>
      <c r="H66" s="40"/>
      <c r="I66" s="40"/>
      <c r="J66" s="40"/>
      <c r="K66" s="40"/>
      <c r="L66" s="40"/>
      <c r="M66" s="40"/>
      <c r="N66" s="40"/>
      <c r="O66" s="40"/>
      <c r="P66" s="40"/>
      <c r="Q66" s="40"/>
    </row>
    <row r="67" spans="2:17" x14ac:dyDescent="0.3">
      <c r="B67" s="40"/>
      <c r="C67" s="40"/>
      <c r="D67" s="16"/>
      <c r="E67" s="40"/>
      <c r="F67" s="40"/>
      <c r="G67" s="40"/>
      <c r="H67" s="40"/>
      <c r="I67" s="40"/>
      <c r="J67" s="40"/>
      <c r="K67" s="40"/>
      <c r="L67" s="40"/>
      <c r="M67" s="40"/>
      <c r="N67" s="40"/>
      <c r="O67" s="40"/>
      <c r="P67" s="40"/>
      <c r="Q67" s="40"/>
    </row>
    <row r="68" spans="2:17" x14ac:dyDescent="0.3">
      <c r="B68" s="40"/>
      <c r="C68" s="40"/>
      <c r="D68" s="16"/>
      <c r="E68" s="40"/>
      <c r="F68" s="40"/>
      <c r="G68" s="40"/>
      <c r="H68" s="40"/>
      <c r="I68" s="40"/>
      <c r="J68" s="40"/>
      <c r="K68" s="40"/>
      <c r="L68" s="40"/>
      <c r="M68" s="40"/>
      <c r="N68" s="40"/>
      <c r="O68" s="40"/>
      <c r="P68" s="40"/>
      <c r="Q68" s="40"/>
    </row>
    <row r="69" spans="2:17" x14ac:dyDescent="0.3">
      <c r="B69" s="40"/>
      <c r="C69" s="40"/>
      <c r="D69" s="16"/>
      <c r="E69" s="40"/>
      <c r="F69" s="40"/>
      <c r="G69" s="40"/>
      <c r="H69" s="40"/>
      <c r="I69" s="40"/>
      <c r="J69" s="40"/>
      <c r="K69" s="40"/>
      <c r="L69" s="40"/>
      <c r="M69" s="40"/>
      <c r="N69" s="40"/>
      <c r="O69" s="40"/>
      <c r="P69" s="40"/>
      <c r="Q69" s="40"/>
    </row>
    <row r="70" spans="2:17" x14ac:dyDescent="0.3">
      <c r="B70" s="40"/>
      <c r="C70" s="40"/>
      <c r="D70" s="16"/>
      <c r="E70" s="40"/>
      <c r="F70" s="40"/>
      <c r="G70" s="40"/>
      <c r="H70" s="40"/>
      <c r="I70" s="40"/>
      <c r="J70" s="40"/>
      <c r="K70" s="40"/>
      <c r="L70" s="40"/>
      <c r="M70" s="40"/>
      <c r="N70" s="40"/>
      <c r="O70" s="40"/>
      <c r="P70" s="40"/>
      <c r="Q70" s="40"/>
    </row>
    <row r="71" spans="2:17" x14ac:dyDescent="0.3">
      <c r="B71" s="40"/>
      <c r="C71" s="40"/>
      <c r="D71" s="16"/>
      <c r="E71" s="40"/>
      <c r="F71" s="40"/>
      <c r="G71" s="40"/>
      <c r="H71" s="40"/>
      <c r="I71" s="40"/>
      <c r="J71" s="40"/>
      <c r="K71" s="40"/>
      <c r="L71" s="40"/>
      <c r="M71" s="40"/>
      <c r="N71" s="40"/>
      <c r="O71" s="40"/>
      <c r="P71" s="40"/>
      <c r="Q71" s="40"/>
    </row>
    <row r="72" spans="2:17" x14ac:dyDescent="0.3">
      <c r="B72" s="40"/>
      <c r="C72" s="40"/>
      <c r="D72" s="16"/>
      <c r="E72" s="40"/>
      <c r="F72" s="40"/>
      <c r="G72" s="40"/>
      <c r="H72" s="40"/>
      <c r="I72" s="40"/>
      <c r="J72" s="40"/>
      <c r="K72" s="40"/>
      <c r="L72" s="40"/>
      <c r="M72" s="40"/>
      <c r="N72" s="40"/>
      <c r="O72" s="40"/>
      <c r="P72" s="40"/>
      <c r="Q72" s="40"/>
    </row>
    <row r="73" spans="2:17" x14ac:dyDescent="0.3">
      <c r="B73" s="40"/>
      <c r="C73" s="40"/>
      <c r="D73" s="16"/>
      <c r="E73" s="40"/>
      <c r="F73" s="40"/>
      <c r="G73" s="40"/>
      <c r="H73" s="40"/>
      <c r="I73" s="40"/>
      <c r="J73" s="40"/>
      <c r="K73" s="40"/>
      <c r="L73" s="40"/>
      <c r="M73" s="40"/>
      <c r="N73" s="40"/>
      <c r="O73" s="40"/>
      <c r="P73" s="40"/>
      <c r="Q73" s="40"/>
    </row>
    <row r="74" spans="2:17" x14ac:dyDescent="0.3">
      <c r="B74" s="40"/>
      <c r="C74" s="40"/>
      <c r="D74" s="16"/>
      <c r="E74" s="40"/>
      <c r="F74" s="40"/>
      <c r="G74" s="40"/>
      <c r="H74" s="40"/>
      <c r="I74" s="40"/>
      <c r="J74" s="40"/>
      <c r="K74" s="40"/>
      <c r="L74" s="40"/>
      <c r="M74" s="40"/>
      <c r="N74" s="40"/>
      <c r="O74" s="40"/>
      <c r="P74" s="40"/>
      <c r="Q74" s="40"/>
    </row>
    <row r="75" spans="2:17" x14ac:dyDescent="0.3">
      <c r="B75" s="40"/>
      <c r="C75" s="40"/>
      <c r="D75" s="16"/>
      <c r="E75" s="40"/>
      <c r="F75" s="40"/>
      <c r="G75" s="40"/>
      <c r="H75" s="40"/>
      <c r="I75" s="40"/>
      <c r="J75" s="40"/>
      <c r="K75" s="40"/>
      <c r="L75" s="40"/>
      <c r="M75" s="40"/>
      <c r="N75" s="40"/>
      <c r="O75" s="40"/>
      <c r="P75" s="40"/>
      <c r="Q75" s="40"/>
    </row>
    <row r="76" spans="2:17" x14ac:dyDescent="0.3">
      <c r="B76" s="40"/>
      <c r="C76" s="40"/>
      <c r="D76" s="16"/>
      <c r="E76" s="40"/>
      <c r="F76" s="40"/>
      <c r="G76" s="40"/>
      <c r="H76" s="40"/>
      <c r="I76" s="40"/>
      <c r="J76" s="40"/>
      <c r="K76" s="40"/>
      <c r="L76" s="40"/>
      <c r="M76" s="40"/>
      <c r="N76" s="40"/>
      <c r="O76" s="40"/>
      <c r="P76" s="40"/>
      <c r="Q76" s="40"/>
    </row>
    <row r="77" spans="2:17" x14ac:dyDescent="0.3">
      <c r="B77" s="40"/>
      <c r="C77" s="40"/>
      <c r="D77" s="16"/>
      <c r="E77" s="40"/>
      <c r="F77" s="40"/>
      <c r="G77" s="40"/>
      <c r="H77" s="40"/>
      <c r="I77" s="40"/>
      <c r="J77" s="40"/>
      <c r="K77" s="40"/>
      <c r="L77" s="40"/>
      <c r="M77" s="40"/>
      <c r="N77" s="40"/>
      <c r="O77" s="40"/>
      <c r="P77" s="40"/>
      <c r="Q77" s="40"/>
    </row>
    <row r="78" spans="2:17" x14ac:dyDescent="0.3">
      <c r="B78" s="40"/>
      <c r="C78" s="40"/>
      <c r="D78" s="16"/>
      <c r="E78" s="40"/>
      <c r="F78" s="40"/>
      <c r="G78" s="40"/>
      <c r="H78" s="40"/>
      <c r="I78" s="40"/>
      <c r="J78" s="40"/>
      <c r="K78" s="40"/>
      <c r="L78" s="40"/>
      <c r="M78" s="40"/>
      <c r="N78" s="40"/>
      <c r="O78" s="40"/>
      <c r="P78" s="40"/>
      <c r="Q78" s="40"/>
    </row>
    <row r="79" spans="2:17" x14ac:dyDescent="0.3">
      <c r="B79" s="40"/>
      <c r="C79" s="40"/>
      <c r="D79" s="16"/>
      <c r="E79" s="40"/>
      <c r="F79" s="40"/>
      <c r="G79" s="40"/>
      <c r="H79" s="40"/>
      <c r="I79" s="40"/>
      <c r="J79" s="40"/>
      <c r="K79" s="40"/>
      <c r="L79" s="40"/>
      <c r="M79" s="40"/>
      <c r="N79" s="40"/>
      <c r="O79" s="40"/>
      <c r="P79" s="40"/>
      <c r="Q79" s="40"/>
    </row>
    <row r="80" spans="2:17" x14ac:dyDescent="0.3">
      <c r="B80" s="40"/>
      <c r="C80" s="40"/>
      <c r="D80" s="16"/>
      <c r="E80" s="40"/>
      <c r="F80" s="40"/>
      <c r="G80" s="40"/>
      <c r="H80" s="40"/>
      <c r="I80" s="40"/>
      <c r="J80" s="40"/>
      <c r="K80" s="40"/>
      <c r="L80" s="40"/>
      <c r="M80" s="40"/>
      <c r="N80" s="40"/>
      <c r="O80" s="40"/>
      <c r="P80" s="40"/>
      <c r="Q80" s="40"/>
    </row>
    <row r="81" spans="2:17" x14ac:dyDescent="0.3">
      <c r="B81" s="40"/>
      <c r="C81" s="40"/>
      <c r="D81" s="16"/>
      <c r="E81" s="40"/>
      <c r="F81" s="40"/>
      <c r="G81" s="40"/>
      <c r="H81" s="40"/>
      <c r="I81" s="40"/>
      <c r="J81" s="40"/>
      <c r="K81" s="40"/>
      <c r="L81" s="40"/>
      <c r="M81" s="40"/>
      <c r="N81" s="40"/>
      <c r="O81" s="40"/>
      <c r="P81" s="40"/>
      <c r="Q81" s="40"/>
    </row>
    <row r="82" spans="2:17" x14ac:dyDescent="0.3">
      <c r="B82" s="40"/>
      <c r="C82" s="40"/>
      <c r="D82" s="16"/>
      <c r="E82" s="40"/>
      <c r="F82" s="40"/>
      <c r="G82" s="40"/>
      <c r="H82" s="40"/>
      <c r="I82" s="40"/>
      <c r="J82" s="40"/>
      <c r="K82" s="40"/>
      <c r="L82" s="40"/>
      <c r="M82" s="40"/>
      <c r="N82" s="40"/>
      <c r="O82" s="40"/>
      <c r="P82" s="40"/>
      <c r="Q82" s="40"/>
    </row>
    <row r="83" spans="2:17" x14ac:dyDescent="0.3">
      <c r="B83" s="40"/>
      <c r="C83" s="40"/>
      <c r="D83" s="16"/>
      <c r="E83" s="40"/>
      <c r="F83" s="40"/>
      <c r="G83" s="40"/>
      <c r="H83" s="40"/>
      <c r="I83" s="40"/>
      <c r="J83" s="40"/>
      <c r="K83" s="40"/>
      <c r="L83" s="40"/>
      <c r="M83" s="40"/>
      <c r="N83" s="40"/>
      <c r="O83" s="40"/>
      <c r="P83" s="40"/>
      <c r="Q83" s="40"/>
    </row>
    <row r="84" spans="2:17" x14ac:dyDescent="0.3">
      <c r="B84" s="40"/>
      <c r="C84" s="40"/>
      <c r="D84" s="16"/>
      <c r="E84" s="40"/>
      <c r="F84" s="40"/>
      <c r="G84" s="40"/>
      <c r="H84" s="40"/>
      <c r="I84" s="40"/>
      <c r="J84" s="40"/>
      <c r="K84" s="40"/>
      <c r="L84" s="40"/>
      <c r="M84" s="40"/>
      <c r="N84" s="40"/>
      <c r="O84" s="40"/>
      <c r="P84" s="40"/>
      <c r="Q84" s="40"/>
    </row>
    <row r="85" spans="2:17" x14ac:dyDescent="0.3">
      <c r="B85" s="40"/>
      <c r="C85" s="40"/>
      <c r="D85" s="16"/>
      <c r="E85" s="40"/>
      <c r="F85" s="40"/>
      <c r="G85" s="40"/>
      <c r="H85" s="40"/>
      <c r="I85" s="40"/>
      <c r="J85" s="40"/>
      <c r="K85" s="40"/>
      <c r="L85" s="40"/>
      <c r="M85" s="40"/>
      <c r="N85" s="40"/>
      <c r="O85" s="40"/>
      <c r="P85" s="40"/>
      <c r="Q85" s="40"/>
    </row>
    <row r="86" spans="2:17" x14ac:dyDescent="0.3">
      <c r="B86" s="40"/>
      <c r="C86" s="40"/>
      <c r="D86" s="16"/>
      <c r="E86" s="40"/>
      <c r="F86" s="40"/>
      <c r="G86" s="40"/>
      <c r="H86" s="40"/>
      <c r="I86" s="40"/>
      <c r="J86" s="40"/>
      <c r="K86" s="40"/>
      <c r="L86" s="40"/>
      <c r="M86" s="40"/>
      <c r="N86" s="40"/>
      <c r="O86" s="40"/>
      <c r="P86" s="40"/>
      <c r="Q86" s="40"/>
    </row>
    <row r="87" spans="2:17" x14ac:dyDescent="0.3">
      <c r="B87" s="40"/>
      <c r="C87" s="40"/>
      <c r="D87" s="16"/>
      <c r="E87" s="40"/>
      <c r="F87" s="40"/>
      <c r="G87" s="40"/>
      <c r="H87" s="40"/>
      <c r="I87" s="40"/>
      <c r="J87" s="40"/>
      <c r="K87" s="40"/>
      <c r="L87" s="40"/>
      <c r="M87" s="40"/>
      <c r="N87" s="40"/>
      <c r="O87" s="40"/>
      <c r="P87" s="40"/>
      <c r="Q87" s="40"/>
    </row>
    <row r="88" spans="2:17" x14ac:dyDescent="0.3">
      <c r="B88" s="40"/>
      <c r="C88" s="40"/>
      <c r="D88" s="16"/>
      <c r="E88" s="40"/>
      <c r="F88" s="40"/>
      <c r="G88" s="40"/>
      <c r="H88" s="40"/>
      <c r="I88" s="40"/>
      <c r="J88" s="40"/>
      <c r="K88" s="40"/>
      <c r="L88" s="40"/>
      <c r="M88" s="40"/>
      <c r="N88" s="40"/>
      <c r="O88" s="40"/>
      <c r="P88" s="40"/>
      <c r="Q88" s="40"/>
    </row>
  </sheetData>
  <mergeCells count="4">
    <mergeCell ref="C3:M3"/>
    <mergeCell ref="B5:V5"/>
    <mergeCell ref="B1:V1"/>
    <mergeCell ref="B2:V2"/>
  </mergeCells>
  <pageMargins left="0.7" right="0.7" top="0.75" bottom="0.75" header="0.3" footer="0.3"/>
  <pageSetup scale="52"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A656E-E8A6-4F1E-ACAB-C145407CE237}">
  <sheetPr>
    <tabColor theme="6" tint="0.79998168889431442"/>
    <pageSetUpPr fitToPage="1"/>
  </sheetPr>
  <dimension ref="B1:Z123"/>
  <sheetViews>
    <sheetView topLeftCell="A87" zoomScale="80" zoomScaleNormal="80" workbookViewId="0">
      <selection activeCell="G102" sqref="G102"/>
    </sheetView>
  </sheetViews>
  <sheetFormatPr defaultRowHeight="15.6" x14ac:dyDescent="0.3"/>
  <cols>
    <col min="1" max="1" width="1.8984375" customWidth="1"/>
    <col min="2" max="2" width="71.59765625" bestFit="1" customWidth="1"/>
    <col min="12" max="12" width="15.19921875" customWidth="1"/>
    <col min="13" max="13" width="21.5" customWidth="1"/>
    <col min="14" max="14" width="34" customWidth="1"/>
  </cols>
  <sheetData>
    <row r="1" spans="2:26" s="6" customFormat="1" x14ac:dyDescent="0.3">
      <c r="B1" s="285" t="s">
        <v>291</v>
      </c>
      <c r="C1" s="285"/>
      <c r="D1" s="285"/>
      <c r="E1" s="285"/>
      <c r="F1" s="285"/>
      <c r="G1" s="285"/>
      <c r="H1" s="285"/>
      <c r="I1" s="285"/>
      <c r="J1" s="285"/>
      <c r="K1" s="285"/>
      <c r="L1" s="285"/>
      <c r="M1" s="285"/>
      <c r="N1" s="285"/>
      <c r="O1" s="285"/>
      <c r="P1" s="285"/>
      <c r="Q1" s="285"/>
      <c r="R1" s="285"/>
      <c r="S1" s="285"/>
      <c r="T1" s="285"/>
      <c r="U1" s="285"/>
      <c r="V1" s="285"/>
      <c r="W1" s="285"/>
      <c r="X1" s="285"/>
      <c r="Y1" s="36"/>
      <c r="Z1" s="36"/>
    </row>
    <row r="2" spans="2:26" s="7" customFormat="1" ht="15.75" customHeight="1" x14ac:dyDescent="0.25">
      <c r="B2" s="310" t="str">
        <f>'Admin Info'!B6</f>
        <v>Southern California Gas</v>
      </c>
      <c r="C2" s="310"/>
      <c r="D2" s="310"/>
      <c r="E2" s="310"/>
      <c r="F2" s="310"/>
      <c r="G2" s="310"/>
      <c r="H2" s="310"/>
      <c r="I2" s="310"/>
      <c r="J2" s="310"/>
      <c r="K2" s="310"/>
      <c r="L2" s="310"/>
      <c r="M2" s="310"/>
      <c r="N2" s="310"/>
      <c r="O2" s="310"/>
      <c r="P2" s="310"/>
      <c r="Q2" s="310"/>
      <c r="R2" s="310"/>
      <c r="S2" s="310"/>
      <c r="T2" s="310"/>
      <c r="U2" s="310"/>
      <c r="V2" s="310"/>
      <c r="W2" s="310"/>
      <c r="X2" s="310"/>
      <c r="Y2" s="24"/>
    </row>
    <row r="3" spans="2:26" s="7" customFormat="1" ht="13.2" x14ac:dyDescent="0.25">
      <c r="C3" s="310"/>
      <c r="D3" s="310"/>
      <c r="E3" s="310"/>
      <c r="F3" s="310"/>
      <c r="G3" s="310"/>
      <c r="H3" s="310"/>
      <c r="I3" s="310"/>
      <c r="J3" s="310"/>
      <c r="K3" s="310"/>
      <c r="L3" s="310"/>
      <c r="M3" s="310"/>
    </row>
    <row r="4" spans="2:26" s="7" customFormat="1" ht="13.2" x14ac:dyDescent="0.25">
      <c r="C4" s="24"/>
      <c r="D4" s="24"/>
      <c r="E4" s="24"/>
      <c r="F4" s="24"/>
      <c r="G4" s="24"/>
      <c r="H4" s="24"/>
      <c r="I4" s="24"/>
      <c r="J4" s="24"/>
      <c r="K4" s="24"/>
      <c r="L4" s="24"/>
      <c r="M4" s="24"/>
    </row>
    <row r="5" spans="2:26" s="6" customFormat="1" ht="30.75" customHeight="1" x14ac:dyDescent="0.25">
      <c r="B5" s="288" t="s">
        <v>292</v>
      </c>
      <c r="C5" s="288"/>
      <c r="D5" s="288"/>
      <c r="E5" s="288"/>
      <c r="F5" s="288"/>
      <c r="G5" s="288"/>
      <c r="H5" s="288"/>
      <c r="I5" s="288"/>
      <c r="J5" s="288"/>
      <c r="K5" s="288"/>
      <c r="L5" s="288"/>
      <c r="M5" s="288"/>
      <c r="N5" s="288"/>
      <c r="O5" s="288"/>
      <c r="P5" s="288"/>
      <c r="Q5" s="288"/>
      <c r="R5" s="288"/>
      <c r="S5" s="288"/>
      <c r="T5" s="288"/>
      <c r="U5" s="288"/>
      <c r="V5" s="288"/>
      <c r="W5" s="288"/>
      <c r="X5" s="288"/>
      <c r="Y5" s="18"/>
    </row>
    <row r="8" spans="2:26" x14ac:dyDescent="0.3">
      <c r="B8" s="79" t="s">
        <v>293</v>
      </c>
    </row>
    <row r="9" spans="2:26" x14ac:dyDescent="0.3">
      <c r="B9" s="38"/>
      <c r="C9" s="38">
        <v>2023</v>
      </c>
      <c r="D9" s="38">
        <v>2024</v>
      </c>
      <c r="E9" s="38">
        <v>2023</v>
      </c>
      <c r="F9" s="38">
        <v>2024</v>
      </c>
      <c r="G9" s="38">
        <v>2025</v>
      </c>
      <c r="H9" s="38">
        <v>2026</v>
      </c>
      <c r="I9" s="38">
        <v>2027</v>
      </c>
      <c r="J9" s="38">
        <v>2028</v>
      </c>
      <c r="K9" s="38">
        <v>2029</v>
      </c>
      <c r="L9" s="38">
        <v>2030</v>
      </c>
      <c r="M9" s="38">
        <v>2031</v>
      </c>
      <c r="N9" s="38">
        <v>2032</v>
      </c>
      <c r="O9" s="38">
        <v>2033</v>
      </c>
      <c r="P9" s="38">
        <v>2034</v>
      </c>
      <c r="Q9" s="38">
        <v>2035</v>
      </c>
      <c r="R9" s="38">
        <v>2036</v>
      </c>
      <c r="S9" s="38">
        <v>2037</v>
      </c>
      <c r="T9" s="38">
        <v>2038</v>
      </c>
      <c r="U9" s="38">
        <v>2039</v>
      </c>
      <c r="V9" s="38">
        <v>2040</v>
      </c>
    </row>
    <row r="10" spans="2:26" x14ac:dyDescent="0.3">
      <c r="B10" s="38" t="s">
        <v>287</v>
      </c>
      <c r="C10" s="170"/>
      <c r="D10" s="170">
        <v>1.6031722174561749</v>
      </c>
      <c r="E10" s="170">
        <v>3.194935482401613</v>
      </c>
      <c r="F10" s="170">
        <v>4.762343311142617</v>
      </c>
      <c r="G10" s="170">
        <v>6.3100153923866822</v>
      </c>
      <c r="H10" s="170">
        <v>7.8167605797962185</v>
      </c>
      <c r="I10" s="170">
        <v>9.3470480943668388</v>
      </c>
      <c r="J10" s="170">
        <v>10.836849737467167</v>
      </c>
      <c r="K10" s="170">
        <v>12.307797751561809</v>
      </c>
      <c r="L10" s="170">
        <v>13.722510026381263</v>
      </c>
      <c r="M10" s="170">
        <v>15.193985506326174</v>
      </c>
      <c r="N10" s="170">
        <v>16.60964504675281</v>
      </c>
      <c r="O10" s="170">
        <v>18.007290627371646</v>
      </c>
      <c r="P10" s="170">
        <v>19.334155507889498</v>
      </c>
      <c r="Q10" s="170">
        <v>20.749351624828016</v>
      </c>
      <c r="R10" s="170">
        <v>22.094166734047487</v>
      </c>
      <c r="S10" s="170">
        <v>23.42176733405779</v>
      </c>
      <c r="T10" s="170">
        <v>24.664772533657906</v>
      </c>
      <c r="U10" s="30"/>
      <c r="V10" s="30"/>
    </row>
    <row r="11" spans="2:26" x14ac:dyDescent="0.3">
      <c r="B11" s="40"/>
      <c r="C11" s="40"/>
      <c r="D11" s="40"/>
      <c r="E11" s="40"/>
      <c r="F11" s="40"/>
      <c r="G11" s="40"/>
      <c r="H11" s="40"/>
      <c r="I11" s="40"/>
      <c r="J11" s="40"/>
      <c r="K11" s="40"/>
      <c r="L11" s="40"/>
      <c r="M11" s="40"/>
      <c r="N11" s="40"/>
    </row>
    <row r="12" spans="2:26" x14ac:dyDescent="0.3">
      <c r="B12" s="40"/>
      <c r="C12" s="40"/>
      <c r="D12" s="40"/>
      <c r="E12" s="40"/>
      <c r="F12" s="40"/>
      <c r="G12" s="40"/>
      <c r="H12" s="40"/>
      <c r="I12" s="40"/>
      <c r="J12" s="40"/>
      <c r="K12" s="40"/>
      <c r="L12" s="40"/>
      <c r="M12" s="40"/>
      <c r="N12" s="40"/>
    </row>
    <row r="13" spans="2:26" ht="27" x14ac:dyDescent="0.3">
      <c r="B13" s="80" t="s">
        <v>294</v>
      </c>
    </row>
    <row r="14" spans="2:26" ht="24" x14ac:dyDescent="0.3">
      <c r="B14" s="41" t="s">
        <v>295</v>
      </c>
      <c r="C14" s="41" t="s">
        <v>296</v>
      </c>
      <c r="D14" s="41"/>
      <c r="E14" s="38">
        <v>2023</v>
      </c>
      <c r="F14" s="38">
        <v>2024</v>
      </c>
      <c r="G14" s="38">
        <v>2023</v>
      </c>
      <c r="H14" s="38">
        <v>2024</v>
      </c>
      <c r="I14" s="38">
        <v>2025</v>
      </c>
      <c r="J14" s="38">
        <v>2026</v>
      </c>
      <c r="K14" s="38">
        <v>2027</v>
      </c>
      <c r="L14" s="38">
        <v>2028</v>
      </c>
      <c r="M14" s="38">
        <v>2029</v>
      </c>
      <c r="N14" s="38">
        <v>2030</v>
      </c>
      <c r="O14" s="38">
        <v>2031</v>
      </c>
      <c r="P14" s="38">
        <v>2032</v>
      </c>
      <c r="Q14" s="38">
        <v>2033</v>
      </c>
      <c r="R14" s="38">
        <v>2034</v>
      </c>
      <c r="S14" s="38">
        <v>2035</v>
      </c>
      <c r="T14" s="38">
        <v>2036</v>
      </c>
      <c r="U14" s="38">
        <v>2037</v>
      </c>
      <c r="V14" s="38">
        <v>2038</v>
      </c>
      <c r="W14" s="38">
        <v>2039</v>
      </c>
      <c r="X14" s="38">
        <v>2040</v>
      </c>
    </row>
    <row r="15" spans="2:26" x14ac:dyDescent="0.3">
      <c r="B15" s="42"/>
      <c r="C15" s="38" t="s">
        <v>65</v>
      </c>
      <c r="D15" s="38" t="s">
        <v>287</v>
      </c>
      <c r="E15" s="289" t="s">
        <v>297</v>
      </c>
      <c r="F15" s="290"/>
      <c r="G15" s="290"/>
      <c r="H15" s="290"/>
      <c r="I15" s="290"/>
      <c r="J15" s="290"/>
      <c r="K15" s="290"/>
      <c r="L15" s="290"/>
      <c r="M15" s="290"/>
      <c r="N15" s="290"/>
      <c r="O15" s="290"/>
      <c r="P15" s="290"/>
      <c r="Q15" s="290"/>
      <c r="R15" s="290"/>
      <c r="S15" s="290"/>
      <c r="T15" s="290"/>
      <c r="U15" s="290"/>
      <c r="V15" s="290"/>
      <c r="W15" s="30"/>
      <c r="X15" s="30"/>
    </row>
    <row r="16" spans="2:26" x14ac:dyDescent="0.3">
      <c r="B16" s="42"/>
      <c r="C16" s="38" t="s">
        <v>298</v>
      </c>
      <c r="D16" s="38" t="s">
        <v>287</v>
      </c>
      <c r="E16" s="292"/>
      <c r="F16" s="293"/>
      <c r="G16" s="293"/>
      <c r="H16" s="293"/>
      <c r="I16" s="293"/>
      <c r="J16" s="293"/>
      <c r="K16" s="293"/>
      <c r="L16" s="293"/>
      <c r="M16" s="293"/>
      <c r="N16" s="293"/>
      <c r="O16" s="293"/>
      <c r="P16" s="293"/>
      <c r="Q16" s="293"/>
      <c r="R16" s="293"/>
      <c r="S16" s="293"/>
      <c r="T16" s="293"/>
      <c r="U16" s="293"/>
      <c r="V16" s="293"/>
      <c r="W16" s="30"/>
      <c r="X16" s="30"/>
    </row>
    <row r="17" spans="2:24" x14ac:dyDescent="0.3">
      <c r="B17" s="42"/>
      <c r="C17" s="42"/>
      <c r="D17" s="38" t="s">
        <v>287</v>
      </c>
      <c r="E17" s="292"/>
      <c r="F17" s="293"/>
      <c r="G17" s="293"/>
      <c r="H17" s="293"/>
      <c r="I17" s="293"/>
      <c r="J17" s="293"/>
      <c r="K17" s="293"/>
      <c r="L17" s="293"/>
      <c r="M17" s="293"/>
      <c r="N17" s="293"/>
      <c r="O17" s="293"/>
      <c r="P17" s="293"/>
      <c r="Q17" s="293"/>
      <c r="R17" s="293"/>
      <c r="S17" s="293"/>
      <c r="T17" s="293"/>
      <c r="U17" s="293"/>
      <c r="V17" s="293"/>
      <c r="W17" s="30"/>
      <c r="X17" s="30"/>
    </row>
    <row r="18" spans="2:24" x14ac:dyDescent="0.3">
      <c r="B18" s="42"/>
      <c r="C18" s="42"/>
      <c r="D18" s="38" t="s">
        <v>287</v>
      </c>
      <c r="E18" s="292"/>
      <c r="F18" s="293"/>
      <c r="G18" s="293"/>
      <c r="H18" s="293"/>
      <c r="I18" s="293"/>
      <c r="J18" s="293"/>
      <c r="K18" s="293"/>
      <c r="L18" s="293"/>
      <c r="M18" s="293"/>
      <c r="N18" s="293"/>
      <c r="O18" s="293"/>
      <c r="P18" s="293"/>
      <c r="Q18" s="293"/>
      <c r="R18" s="293"/>
      <c r="S18" s="293"/>
      <c r="T18" s="293"/>
      <c r="U18" s="293"/>
      <c r="V18" s="293"/>
      <c r="W18" s="30"/>
      <c r="X18" s="30"/>
    </row>
    <row r="19" spans="2:24" x14ac:dyDescent="0.3">
      <c r="B19" s="42"/>
      <c r="C19" s="42"/>
      <c r="D19" s="38" t="s">
        <v>287</v>
      </c>
      <c r="E19" s="295"/>
      <c r="F19" s="296"/>
      <c r="G19" s="296"/>
      <c r="H19" s="296"/>
      <c r="I19" s="296"/>
      <c r="J19" s="296"/>
      <c r="K19" s="296"/>
      <c r="L19" s="296"/>
      <c r="M19" s="296"/>
      <c r="N19" s="296"/>
      <c r="O19" s="296"/>
      <c r="P19" s="296"/>
      <c r="Q19" s="296"/>
      <c r="R19" s="296"/>
      <c r="S19" s="296"/>
      <c r="T19" s="296"/>
      <c r="U19" s="296"/>
      <c r="V19" s="296"/>
      <c r="W19" s="30"/>
      <c r="X19" s="30"/>
    </row>
    <row r="20" spans="2:24" x14ac:dyDescent="0.3">
      <c r="B20" s="42"/>
      <c r="C20" s="42"/>
      <c r="D20" s="38" t="s">
        <v>287</v>
      </c>
      <c r="E20" s="30"/>
      <c r="F20" s="30"/>
      <c r="G20" s="30"/>
      <c r="H20" s="30"/>
      <c r="I20" s="30"/>
      <c r="J20" s="30"/>
      <c r="K20" s="30"/>
      <c r="L20" s="30"/>
      <c r="M20" s="30"/>
      <c r="N20" s="30"/>
      <c r="O20" s="30"/>
      <c r="P20" s="30"/>
      <c r="Q20" s="30"/>
      <c r="R20" s="30"/>
      <c r="S20" s="30"/>
      <c r="T20" s="30"/>
      <c r="U20" s="30"/>
      <c r="V20" s="30"/>
      <c r="W20" s="30"/>
      <c r="X20" s="30"/>
    </row>
    <row r="21" spans="2:24" x14ac:dyDescent="0.3">
      <c r="B21" s="42"/>
      <c r="C21" s="42"/>
      <c r="D21" s="38" t="s">
        <v>287</v>
      </c>
      <c r="E21" s="30"/>
      <c r="F21" s="30"/>
      <c r="G21" s="30"/>
      <c r="H21" s="30"/>
      <c r="I21" s="30"/>
      <c r="J21" s="30"/>
      <c r="K21" s="30"/>
      <c r="L21" s="30"/>
      <c r="M21" s="30"/>
      <c r="N21" s="30"/>
      <c r="O21" s="30"/>
      <c r="P21" s="30"/>
      <c r="Q21" s="30"/>
      <c r="R21" s="30"/>
      <c r="S21" s="30"/>
      <c r="T21" s="30"/>
      <c r="U21" s="30"/>
      <c r="V21" s="30"/>
      <c r="W21" s="30"/>
      <c r="X21" s="30"/>
    </row>
    <row r="22" spans="2:24" x14ac:dyDescent="0.3">
      <c r="B22" s="42"/>
      <c r="C22" s="42"/>
      <c r="D22" s="38" t="s">
        <v>287</v>
      </c>
      <c r="E22" s="30"/>
      <c r="F22" s="30"/>
      <c r="G22" s="30"/>
      <c r="H22" s="30"/>
      <c r="I22" s="30"/>
      <c r="J22" s="30"/>
      <c r="K22" s="30"/>
      <c r="L22" s="30"/>
      <c r="M22" s="30"/>
      <c r="N22" s="30"/>
      <c r="O22" s="30"/>
      <c r="P22" s="30"/>
      <c r="Q22" s="30"/>
      <c r="R22" s="30"/>
      <c r="S22" s="30"/>
      <c r="T22" s="30"/>
      <c r="U22" s="30"/>
      <c r="V22" s="30"/>
      <c r="W22" s="30"/>
      <c r="X22" s="30"/>
    </row>
    <row r="23" spans="2:24" x14ac:dyDescent="0.3">
      <c r="B23" s="42"/>
      <c r="C23" s="42"/>
      <c r="D23" s="38" t="s">
        <v>287</v>
      </c>
      <c r="E23" s="30"/>
      <c r="F23" s="30"/>
      <c r="G23" s="30"/>
      <c r="H23" s="30"/>
      <c r="I23" s="30"/>
      <c r="J23" s="30"/>
      <c r="K23" s="30"/>
      <c r="L23" s="30"/>
      <c r="M23" s="30"/>
      <c r="N23" s="30"/>
      <c r="O23" s="30"/>
      <c r="P23" s="30"/>
      <c r="Q23" s="30"/>
      <c r="R23" s="30"/>
      <c r="S23" s="30"/>
      <c r="T23" s="30"/>
      <c r="U23" s="30"/>
      <c r="V23" s="30"/>
      <c r="W23" s="30"/>
      <c r="X23" s="30"/>
    </row>
    <row r="24" spans="2:24" x14ac:dyDescent="0.3">
      <c r="B24" s="42"/>
      <c r="C24" s="42"/>
      <c r="D24" s="38" t="s">
        <v>287</v>
      </c>
      <c r="E24" s="30"/>
      <c r="F24" s="30"/>
      <c r="G24" s="30"/>
      <c r="H24" s="30"/>
      <c r="I24" s="30"/>
      <c r="J24" s="30"/>
      <c r="K24" s="30"/>
      <c r="L24" s="30"/>
      <c r="M24" s="30"/>
      <c r="N24" s="30"/>
      <c r="O24" s="30"/>
      <c r="P24" s="30"/>
      <c r="Q24" s="30"/>
      <c r="R24" s="30"/>
      <c r="S24" s="30"/>
      <c r="T24" s="30"/>
      <c r="U24" s="30"/>
      <c r="V24" s="30"/>
      <c r="W24" s="30"/>
      <c r="X24" s="30"/>
    </row>
    <row r="25" spans="2:24" x14ac:dyDescent="0.3">
      <c r="B25" s="42"/>
      <c r="C25" s="42"/>
      <c r="D25" s="38" t="s">
        <v>287</v>
      </c>
      <c r="E25" s="30"/>
      <c r="F25" s="30"/>
      <c r="G25" s="30"/>
      <c r="H25" s="30"/>
      <c r="I25" s="30"/>
      <c r="J25" s="30"/>
      <c r="K25" s="30"/>
      <c r="L25" s="30"/>
      <c r="M25" s="30"/>
      <c r="N25" s="30"/>
      <c r="O25" s="30"/>
      <c r="P25" s="30"/>
      <c r="Q25" s="30"/>
      <c r="R25" s="30"/>
      <c r="S25" s="30"/>
      <c r="T25" s="30"/>
      <c r="U25" s="30"/>
      <c r="V25" s="30"/>
      <c r="W25" s="30"/>
      <c r="X25" s="30"/>
    </row>
    <row r="26" spans="2:24" x14ac:dyDescent="0.3">
      <c r="B26" s="42"/>
      <c r="C26" s="42"/>
      <c r="D26" s="38" t="s">
        <v>287</v>
      </c>
      <c r="E26" s="30"/>
      <c r="F26" s="30"/>
      <c r="G26" s="30"/>
      <c r="H26" s="30"/>
      <c r="I26" s="30"/>
      <c r="J26" s="30"/>
      <c r="K26" s="30"/>
      <c r="L26" s="30"/>
      <c r="M26" s="30"/>
      <c r="N26" s="30"/>
      <c r="O26" s="30"/>
      <c r="P26" s="30"/>
      <c r="Q26" s="30"/>
      <c r="R26" s="30"/>
      <c r="S26" s="30"/>
      <c r="T26" s="30"/>
      <c r="U26" s="30"/>
      <c r="V26" s="30"/>
      <c r="W26" s="30"/>
      <c r="X26" s="30"/>
    </row>
    <row r="27" spans="2:24" x14ac:dyDescent="0.3">
      <c r="B27" s="42"/>
      <c r="C27" s="42"/>
      <c r="D27" s="38" t="s">
        <v>287</v>
      </c>
      <c r="E27" s="30"/>
      <c r="F27" s="30"/>
      <c r="G27" s="30"/>
      <c r="H27" s="30"/>
      <c r="I27" s="30"/>
      <c r="J27" s="30"/>
      <c r="K27" s="30"/>
      <c r="L27" s="30"/>
      <c r="M27" s="30"/>
      <c r="N27" s="30"/>
      <c r="O27" s="30"/>
      <c r="P27" s="30"/>
      <c r="Q27" s="30"/>
      <c r="R27" s="30"/>
      <c r="S27" s="30"/>
      <c r="T27" s="30"/>
      <c r="U27" s="30"/>
      <c r="V27" s="30"/>
      <c r="W27" s="30"/>
      <c r="X27" s="30"/>
    </row>
    <row r="28" spans="2:24" x14ac:dyDescent="0.3">
      <c r="B28" s="42"/>
      <c r="C28" s="42"/>
      <c r="D28" s="38" t="s">
        <v>287</v>
      </c>
      <c r="E28" s="30"/>
      <c r="F28" s="30"/>
      <c r="G28" s="30"/>
      <c r="H28" s="30"/>
      <c r="I28" s="30"/>
      <c r="J28" s="30"/>
      <c r="K28" s="30"/>
      <c r="L28" s="30"/>
      <c r="M28" s="30"/>
      <c r="N28" s="30"/>
      <c r="O28" s="30"/>
      <c r="P28" s="30"/>
      <c r="Q28" s="30"/>
      <c r="R28" s="30"/>
      <c r="S28" s="30"/>
      <c r="T28" s="30"/>
      <c r="U28" s="30"/>
      <c r="V28" s="30"/>
      <c r="W28" s="30"/>
      <c r="X28" s="30"/>
    </row>
    <row r="29" spans="2:24" x14ac:dyDescent="0.3">
      <c r="B29" s="42"/>
      <c r="C29" s="42"/>
      <c r="D29" s="38" t="s">
        <v>287</v>
      </c>
      <c r="E29" s="30"/>
      <c r="F29" s="30"/>
      <c r="G29" s="30"/>
      <c r="H29" s="30"/>
      <c r="I29" s="30"/>
      <c r="J29" s="30"/>
      <c r="K29" s="30"/>
      <c r="L29" s="30"/>
      <c r="M29" s="30"/>
      <c r="N29" s="30"/>
      <c r="O29" s="30"/>
      <c r="P29" s="30"/>
      <c r="Q29" s="30"/>
      <c r="R29" s="30"/>
      <c r="S29" s="30"/>
      <c r="T29" s="30"/>
      <c r="U29" s="30"/>
      <c r="V29" s="30"/>
      <c r="W29" s="30"/>
      <c r="X29" s="30"/>
    </row>
    <row r="30" spans="2:24" x14ac:dyDescent="0.3">
      <c r="B30" s="42"/>
      <c r="C30" s="42"/>
      <c r="D30" s="38" t="s">
        <v>287</v>
      </c>
      <c r="E30" s="30"/>
      <c r="F30" s="30"/>
      <c r="G30" s="30"/>
      <c r="H30" s="30"/>
      <c r="I30" s="30"/>
      <c r="J30" s="30"/>
      <c r="K30" s="30"/>
      <c r="L30" s="30"/>
      <c r="M30" s="30"/>
      <c r="N30" s="30"/>
      <c r="O30" s="30"/>
      <c r="P30" s="30"/>
      <c r="Q30" s="30"/>
      <c r="R30" s="30"/>
      <c r="S30" s="30"/>
      <c r="T30" s="30"/>
      <c r="U30" s="30"/>
      <c r="V30" s="30"/>
      <c r="W30" s="30"/>
      <c r="X30" s="30"/>
    </row>
    <row r="31" spans="2:24" x14ac:dyDescent="0.3">
      <c r="B31" s="42"/>
      <c r="C31" s="42"/>
      <c r="D31" s="38" t="s">
        <v>287</v>
      </c>
      <c r="E31" s="30"/>
      <c r="F31" s="30"/>
      <c r="G31" s="30"/>
      <c r="H31" s="30"/>
      <c r="I31" s="30"/>
      <c r="J31" s="30"/>
      <c r="K31" s="30"/>
      <c r="L31" s="30"/>
      <c r="M31" s="30"/>
      <c r="N31" s="30"/>
      <c r="O31" s="30"/>
      <c r="P31" s="30"/>
      <c r="Q31" s="30"/>
      <c r="R31" s="30"/>
      <c r="S31" s="30"/>
      <c r="T31" s="30"/>
      <c r="U31" s="30"/>
      <c r="V31" s="30"/>
      <c r="W31" s="30"/>
      <c r="X31" s="30"/>
    </row>
    <row r="32" spans="2:24" x14ac:dyDescent="0.3">
      <c r="B32" s="42"/>
      <c r="C32" s="42"/>
      <c r="D32" s="38" t="s">
        <v>287</v>
      </c>
      <c r="E32" s="30"/>
      <c r="F32" s="30"/>
      <c r="G32" s="30"/>
      <c r="H32" s="30"/>
      <c r="I32" s="30"/>
      <c r="J32" s="30"/>
      <c r="K32" s="30"/>
      <c r="L32" s="30"/>
      <c r="M32" s="30"/>
      <c r="N32" s="30"/>
      <c r="O32" s="30"/>
      <c r="P32" s="30"/>
      <c r="Q32" s="30"/>
      <c r="R32" s="30"/>
      <c r="S32" s="30"/>
      <c r="T32" s="30"/>
      <c r="U32" s="30"/>
      <c r="V32" s="30"/>
      <c r="W32" s="30"/>
      <c r="X32" s="30"/>
    </row>
    <row r="33" spans="2:24" x14ac:dyDescent="0.3">
      <c r="B33" s="42"/>
      <c r="C33" s="42"/>
      <c r="D33" s="38" t="s">
        <v>287</v>
      </c>
      <c r="E33" s="30"/>
      <c r="F33" s="30"/>
      <c r="G33" s="30"/>
      <c r="H33" s="30"/>
      <c r="I33" s="30"/>
      <c r="J33" s="30"/>
      <c r="K33" s="30"/>
      <c r="L33" s="30"/>
      <c r="M33" s="30"/>
      <c r="N33" s="30"/>
      <c r="O33" s="30"/>
      <c r="P33" s="30"/>
      <c r="Q33" s="30"/>
      <c r="R33" s="30"/>
      <c r="S33" s="30"/>
      <c r="T33" s="30"/>
      <c r="U33" s="30"/>
      <c r="V33" s="30"/>
      <c r="W33" s="30"/>
      <c r="X33" s="30"/>
    </row>
    <row r="34" spans="2:24" x14ac:dyDescent="0.3">
      <c r="B34" s="42"/>
      <c r="C34" s="42"/>
      <c r="D34" s="38" t="s">
        <v>287</v>
      </c>
      <c r="E34" s="30"/>
      <c r="F34" s="30"/>
      <c r="G34" s="30"/>
      <c r="H34" s="30"/>
      <c r="I34" s="30"/>
      <c r="J34" s="30"/>
      <c r="K34" s="30"/>
      <c r="L34" s="30"/>
      <c r="M34" s="30"/>
      <c r="N34" s="30"/>
      <c r="O34" s="30"/>
      <c r="P34" s="30"/>
      <c r="Q34" s="30"/>
      <c r="R34" s="30"/>
      <c r="S34" s="30"/>
      <c r="T34" s="30"/>
      <c r="U34" s="30"/>
      <c r="V34" s="30"/>
      <c r="W34" s="30"/>
      <c r="X34" s="30"/>
    </row>
    <row r="35" spans="2:24" x14ac:dyDescent="0.3">
      <c r="B35" s="42"/>
      <c r="C35" s="42"/>
      <c r="D35" s="38" t="s">
        <v>287</v>
      </c>
      <c r="E35" s="30"/>
      <c r="F35" s="30"/>
      <c r="G35" s="30"/>
      <c r="H35" s="30"/>
      <c r="I35" s="30"/>
      <c r="J35" s="30"/>
      <c r="K35" s="30"/>
      <c r="L35" s="30"/>
      <c r="M35" s="30"/>
      <c r="N35" s="30"/>
      <c r="O35" s="30"/>
      <c r="P35" s="30"/>
      <c r="Q35" s="30"/>
      <c r="R35" s="30"/>
      <c r="S35" s="30"/>
      <c r="T35" s="30"/>
      <c r="U35" s="30"/>
      <c r="V35" s="30"/>
      <c r="W35" s="30"/>
      <c r="X35" s="30"/>
    </row>
    <row r="36" spans="2:24" x14ac:dyDescent="0.3">
      <c r="B36" s="42"/>
      <c r="C36" s="42"/>
      <c r="D36" s="38" t="s">
        <v>287</v>
      </c>
      <c r="E36" s="30"/>
      <c r="F36" s="30"/>
      <c r="G36" s="30"/>
      <c r="H36" s="30"/>
      <c r="I36" s="30"/>
      <c r="J36" s="30"/>
      <c r="K36" s="30"/>
      <c r="L36" s="30"/>
      <c r="M36" s="30"/>
      <c r="N36" s="30"/>
      <c r="O36" s="30"/>
      <c r="P36" s="30"/>
      <c r="Q36" s="30"/>
      <c r="R36" s="30"/>
      <c r="S36" s="30"/>
      <c r="T36" s="30"/>
      <c r="U36" s="30"/>
      <c r="V36" s="30"/>
      <c r="W36" s="30"/>
      <c r="X36" s="30"/>
    </row>
    <row r="37" spans="2:24" ht="16.2" thickBot="1" x14ac:dyDescent="0.35">
      <c r="B37" s="45"/>
      <c r="C37" s="45"/>
      <c r="D37" s="92" t="s">
        <v>287</v>
      </c>
      <c r="E37" s="46"/>
      <c r="F37" s="46"/>
      <c r="G37" s="46"/>
      <c r="H37" s="46"/>
      <c r="I37" s="46"/>
      <c r="J37" s="46"/>
      <c r="K37" s="46"/>
      <c r="L37" s="46"/>
      <c r="M37" s="46"/>
      <c r="N37" s="46"/>
      <c r="O37" s="46"/>
      <c r="P37" s="46"/>
      <c r="Q37" s="46"/>
      <c r="R37" s="46"/>
      <c r="S37" s="46"/>
      <c r="T37" s="46"/>
      <c r="U37" s="46"/>
      <c r="V37" s="46"/>
      <c r="W37" s="46"/>
      <c r="X37" s="46"/>
    </row>
    <row r="38" spans="2:24" ht="16.2" thickTop="1" x14ac:dyDescent="0.3">
      <c r="B38" s="43" t="s">
        <v>299</v>
      </c>
      <c r="C38" s="93" t="s">
        <v>65</v>
      </c>
      <c r="D38" s="93" t="s">
        <v>287</v>
      </c>
      <c r="E38" s="44"/>
      <c r="F38" s="44"/>
      <c r="G38" s="44"/>
      <c r="H38" s="44"/>
      <c r="I38" s="44"/>
      <c r="J38" s="44"/>
      <c r="K38" s="44"/>
      <c r="L38" s="44"/>
      <c r="M38" s="44"/>
      <c r="N38" s="44"/>
      <c r="O38" s="44"/>
      <c r="P38" s="44"/>
      <c r="Q38" s="44"/>
      <c r="R38" s="44"/>
      <c r="S38" s="44"/>
      <c r="T38" s="44"/>
      <c r="U38" s="44"/>
      <c r="V38" s="44"/>
      <c r="W38" s="44"/>
      <c r="X38" s="44"/>
    </row>
    <row r="41" spans="2:24" x14ac:dyDescent="0.3">
      <c r="B41" s="79" t="s">
        <v>300</v>
      </c>
    </row>
    <row r="42" spans="2:24" x14ac:dyDescent="0.3">
      <c r="B42" s="38"/>
      <c r="C42" s="38"/>
      <c r="D42" s="38">
        <v>2023</v>
      </c>
      <c r="E42" s="38">
        <v>2024</v>
      </c>
      <c r="F42" s="38">
        <v>2023</v>
      </c>
      <c r="G42" s="38">
        <v>2024</v>
      </c>
      <c r="H42" s="38">
        <v>2025</v>
      </c>
      <c r="I42" s="38">
        <v>2026</v>
      </c>
      <c r="J42" s="38">
        <v>2027</v>
      </c>
      <c r="K42" s="38">
        <v>2028</v>
      </c>
      <c r="L42" s="38">
        <v>2029</v>
      </c>
      <c r="M42" s="38">
        <v>2030</v>
      </c>
      <c r="N42" s="38">
        <v>2031</v>
      </c>
      <c r="O42" s="38">
        <v>2032</v>
      </c>
      <c r="P42" s="38">
        <v>2033</v>
      </c>
      <c r="Q42" s="38">
        <v>2034</v>
      </c>
      <c r="R42" s="38">
        <v>2035</v>
      </c>
      <c r="S42" s="38">
        <v>2036</v>
      </c>
      <c r="T42" s="38">
        <v>2037</v>
      </c>
      <c r="U42" s="38">
        <v>2038</v>
      </c>
      <c r="V42" s="38">
        <v>2039</v>
      </c>
      <c r="W42" s="38">
        <v>2040</v>
      </c>
    </row>
    <row r="43" spans="2:24" x14ac:dyDescent="0.3">
      <c r="B43" s="38" t="s">
        <v>301</v>
      </c>
      <c r="C43" s="38" t="s">
        <v>287</v>
      </c>
      <c r="D43" s="339" t="s">
        <v>302</v>
      </c>
      <c r="E43" s="340"/>
      <c r="F43" s="340"/>
      <c r="G43" s="340"/>
      <c r="H43" s="340"/>
      <c r="I43" s="340"/>
      <c r="J43" s="340"/>
      <c r="K43" s="340"/>
      <c r="L43" s="340"/>
      <c r="M43" s="340"/>
      <c r="N43" s="340"/>
      <c r="O43" s="340"/>
      <c r="P43" s="340"/>
      <c r="Q43" s="340"/>
      <c r="R43" s="340"/>
      <c r="S43" s="340"/>
      <c r="T43" s="340"/>
      <c r="U43" s="340"/>
      <c r="V43" s="340"/>
      <c r="W43" s="341"/>
    </row>
    <row r="44" spans="2:24" x14ac:dyDescent="0.3">
      <c r="B44" s="38" t="s">
        <v>303</v>
      </c>
      <c r="C44" s="38" t="s">
        <v>287</v>
      </c>
      <c r="D44" s="342"/>
      <c r="E44" s="343"/>
      <c r="F44" s="343"/>
      <c r="G44" s="343"/>
      <c r="H44" s="343"/>
      <c r="I44" s="343"/>
      <c r="J44" s="343"/>
      <c r="K44" s="343"/>
      <c r="L44" s="343"/>
      <c r="M44" s="343"/>
      <c r="N44" s="343"/>
      <c r="O44" s="343"/>
      <c r="P44" s="343"/>
      <c r="Q44" s="343"/>
      <c r="R44" s="343"/>
      <c r="S44" s="343"/>
      <c r="T44" s="343"/>
      <c r="U44" s="343"/>
      <c r="V44" s="343"/>
      <c r="W44" s="344"/>
    </row>
    <row r="45" spans="2:24" x14ac:dyDescent="0.3">
      <c r="B45" s="38" t="s">
        <v>304</v>
      </c>
      <c r="C45" s="38" t="s">
        <v>287</v>
      </c>
      <c r="D45" s="345"/>
      <c r="E45" s="346"/>
      <c r="F45" s="346"/>
      <c r="G45" s="346"/>
      <c r="H45" s="346"/>
      <c r="I45" s="346"/>
      <c r="J45" s="346"/>
      <c r="K45" s="346"/>
      <c r="L45" s="346"/>
      <c r="M45" s="346"/>
      <c r="N45" s="346"/>
      <c r="O45" s="346"/>
      <c r="P45" s="346"/>
      <c r="Q45" s="346"/>
      <c r="R45" s="346"/>
      <c r="S45" s="346"/>
      <c r="T45" s="346"/>
      <c r="U45" s="346"/>
      <c r="V45" s="346"/>
      <c r="W45" s="347"/>
    </row>
    <row r="47" spans="2:24" x14ac:dyDescent="0.3">
      <c r="B47" s="38"/>
      <c r="C47" s="38"/>
      <c r="D47" s="38">
        <v>2023</v>
      </c>
      <c r="E47" s="38">
        <v>2024</v>
      </c>
      <c r="F47" s="38">
        <v>2023</v>
      </c>
      <c r="G47" s="38">
        <v>2024</v>
      </c>
      <c r="H47" s="38">
        <v>2025</v>
      </c>
      <c r="I47" s="38">
        <v>2026</v>
      </c>
      <c r="J47" s="38">
        <v>2027</v>
      </c>
      <c r="K47" s="38">
        <v>2028</v>
      </c>
      <c r="L47" s="38">
        <v>2029</v>
      </c>
      <c r="M47" s="38">
        <v>2030</v>
      </c>
      <c r="N47" s="38">
        <v>2031</v>
      </c>
      <c r="O47" s="38">
        <v>2032</v>
      </c>
      <c r="P47" s="38">
        <v>2033</v>
      </c>
      <c r="Q47" s="38">
        <v>2034</v>
      </c>
      <c r="R47" s="38">
        <v>2035</v>
      </c>
      <c r="S47" s="38">
        <v>2036</v>
      </c>
      <c r="T47" s="38">
        <v>2037</v>
      </c>
      <c r="U47" s="38">
        <v>2038</v>
      </c>
      <c r="V47" s="38">
        <v>2039</v>
      </c>
      <c r="W47" s="38">
        <v>2040</v>
      </c>
    </row>
    <row r="48" spans="2:24" x14ac:dyDescent="0.3">
      <c r="B48" s="38" t="s">
        <v>305</v>
      </c>
      <c r="C48" s="38" t="s">
        <v>287</v>
      </c>
      <c r="D48" s="339" t="s">
        <v>302</v>
      </c>
      <c r="E48" s="340"/>
      <c r="F48" s="340"/>
      <c r="G48" s="340"/>
      <c r="H48" s="340"/>
      <c r="I48" s="340"/>
      <c r="J48" s="340"/>
      <c r="K48" s="340"/>
      <c r="L48" s="340"/>
      <c r="M48" s="340"/>
      <c r="N48" s="340"/>
      <c r="O48" s="340"/>
      <c r="P48" s="340"/>
      <c r="Q48" s="340"/>
      <c r="R48" s="340"/>
      <c r="S48" s="340"/>
      <c r="T48" s="340"/>
      <c r="U48" s="340"/>
      <c r="V48" s="340"/>
      <c r="W48" s="341"/>
    </row>
    <row r="49" spans="2:23" x14ac:dyDescent="0.3">
      <c r="B49" s="38" t="s">
        <v>306</v>
      </c>
      <c r="C49" s="38" t="s">
        <v>287</v>
      </c>
      <c r="D49" s="342"/>
      <c r="E49" s="343"/>
      <c r="F49" s="343"/>
      <c r="G49" s="343"/>
      <c r="H49" s="343"/>
      <c r="I49" s="343"/>
      <c r="J49" s="343"/>
      <c r="K49" s="343"/>
      <c r="L49" s="343"/>
      <c r="M49" s="343"/>
      <c r="N49" s="343"/>
      <c r="O49" s="343"/>
      <c r="P49" s="343"/>
      <c r="Q49" s="343"/>
      <c r="R49" s="343"/>
      <c r="S49" s="343"/>
      <c r="T49" s="343"/>
      <c r="U49" s="343"/>
      <c r="V49" s="343"/>
      <c r="W49" s="344"/>
    </row>
    <row r="50" spans="2:23" x14ac:dyDescent="0.3">
      <c r="B50" s="38" t="s">
        <v>307</v>
      </c>
      <c r="C50" s="38" t="s">
        <v>287</v>
      </c>
      <c r="D50" s="342"/>
      <c r="E50" s="343"/>
      <c r="F50" s="343"/>
      <c r="G50" s="343"/>
      <c r="H50" s="343"/>
      <c r="I50" s="343"/>
      <c r="J50" s="343"/>
      <c r="K50" s="343"/>
      <c r="L50" s="343"/>
      <c r="M50" s="343"/>
      <c r="N50" s="343"/>
      <c r="O50" s="343"/>
      <c r="P50" s="343"/>
      <c r="Q50" s="343"/>
      <c r="R50" s="343"/>
      <c r="S50" s="343"/>
      <c r="T50" s="343"/>
      <c r="U50" s="343"/>
      <c r="V50" s="343"/>
      <c r="W50" s="344"/>
    </row>
    <row r="51" spans="2:23" x14ac:dyDescent="0.3">
      <c r="B51" s="38" t="s">
        <v>308</v>
      </c>
      <c r="C51" s="38" t="s">
        <v>287</v>
      </c>
      <c r="D51" s="342"/>
      <c r="E51" s="343"/>
      <c r="F51" s="343"/>
      <c r="G51" s="343"/>
      <c r="H51" s="343"/>
      <c r="I51" s="343"/>
      <c r="J51" s="343"/>
      <c r="K51" s="343"/>
      <c r="L51" s="343"/>
      <c r="M51" s="343"/>
      <c r="N51" s="343"/>
      <c r="O51" s="343"/>
      <c r="P51" s="343"/>
      <c r="Q51" s="343"/>
      <c r="R51" s="343"/>
      <c r="S51" s="343"/>
      <c r="T51" s="343"/>
      <c r="U51" s="343"/>
      <c r="V51" s="343"/>
      <c r="W51" s="344"/>
    </row>
    <row r="52" spans="2:23" x14ac:dyDescent="0.3">
      <c r="B52" s="38" t="s">
        <v>309</v>
      </c>
      <c r="C52" s="38" t="s">
        <v>287</v>
      </c>
      <c r="D52" s="345"/>
      <c r="E52" s="346"/>
      <c r="F52" s="346"/>
      <c r="G52" s="346"/>
      <c r="H52" s="346"/>
      <c r="I52" s="346"/>
      <c r="J52" s="346"/>
      <c r="K52" s="346"/>
      <c r="L52" s="346"/>
      <c r="M52" s="346"/>
      <c r="N52" s="346"/>
      <c r="O52" s="346"/>
      <c r="P52" s="346"/>
      <c r="Q52" s="346"/>
      <c r="R52" s="346"/>
      <c r="S52" s="346"/>
      <c r="T52" s="346"/>
      <c r="U52" s="346"/>
      <c r="V52" s="346"/>
      <c r="W52" s="347"/>
    </row>
    <row r="53" spans="2:23" x14ac:dyDescent="0.3">
      <c r="B53" s="39"/>
      <c r="C53" s="39"/>
      <c r="D53" s="40"/>
      <c r="E53" s="40"/>
      <c r="F53" s="40"/>
      <c r="G53" s="40"/>
      <c r="H53" s="40"/>
      <c r="I53" s="40"/>
      <c r="J53" s="40"/>
      <c r="K53" s="40"/>
      <c r="L53" s="40"/>
      <c r="M53" s="40"/>
      <c r="N53" s="40"/>
      <c r="O53" s="40"/>
      <c r="P53" s="40"/>
      <c r="Q53" s="40"/>
      <c r="R53" s="40"/>
      <c r="S53" s="40"/>
      <c r="T53" s="40"/>
      <c r="U53" s="40"/>
      <c r="V53" s="40"/>
      <c r="W53" s="40"/>
    </row>
    <row r="54" spans="2:23" x14ac:dyDescent="0.3">
      <c r="B54" s="38"/>
      <c r="C54" s="38"/>
      <c r="D54" s="38">
        <v>2023</v>
      </c>
      <c r="E54" s="38">
        <v>2024</v>
      </c>
      <c r="F54" s="38">
        <v>2023</v>
      </c>
      <c r="G54" s="38">
        <v>2024</v>
      </c>
      <c r="H54" s="38">
        <v>2025</v>
      </c>
      <c r="I54" s="38">
        <v>2026</v>
      </c>
      <c r="J54" s="38">
        <v>2027</v>
      </c>
      <c r="K54" s="38">
        <v>2028</v>
      </c>
      <c r="L54" s="38">
        <v>2029</v>
      </c>
      <c r="M54" s="38">
        <v>2030</v>
      </c>
      <c r="N54" s="38">
        <v>2031</v>
      </c>
      <c r="O54" s="38">
        <v>2032</v>
      </c>
      <c r="P54" s="38">
        <v>2033</v>
      </c>
      <c r="Q54" s="38">
        <v>2034</v>
      </c>
      <c r="R54" s="38">
        <v>2035</v>
      </c>
      <c r="S54" s="38">
        <v>2036</v>
      </c>
      <c r="T54" s="38">
        <v>2037</v>
      </c>
      <c r="U54" s="38">
        <v>2038</v>
      </c>
      <c r="V54" s="38">
        <v>2039</v>
      </c>
      <c r="W54" s="38">
        <v>2040</v>
      </c>
    </row>
    <row r="55" spans="2:23" x14ac:dyDescent="0.3">
      <c r="B55" s="38" t="s">
        <v>310</v>
      </c>
      <c r="C55" s="38" t="s">
        <v>287</v>
      </c>
      <c r="D55" s="30"/>
      <c r="E55" s="30"/>
      <c r="F55" s="30"/>
      <c r="G55" s="30"/>
      <c r="H55" s="30"/>
      <c r="I55" s="30"/>
      <c r="J55" s="30"/>
      <c r="K55" s="30"/>
      <c r="L55" s="30"/>
      <c r="M55" s="30"/>
      <c r="N55" s="30"/>
      <c r="O55" s="30"/>
      <c r="P55" s="30"/>
      <c r="Q55" s="30"/>
      <c r="R55" s="30"/>
      <c r="S55" s="30"/>
      <c r="T55" s="30"/>
      <c r="U55" s="30"/>
      <c r="V55" s="30"/>
      <c r="W55" s="30"/>
    </row>
    <row r="56" spans="2:23" x14ac:dyDescent="0.3">
      <c r="B56" s="38" t="s">
        <v>311</v>
      </c>
      <c r="C56" s="38" t="s">
        <v>287</v>
      </c>
      <c r="D56" s="30"/>
      <c r="E56" s="30"/>
      <c r="F56" s="30"/>
      <c r="G56" s="30"/>
      <c r="H56" s="30"/>
      <c r="I56" s="30"/>
      <c r="J56" s="30"/>
      <c r="K56" s="30"/>
      <c r="L56" s="30"/>
      <c r="M56" s="30"/>
      <c r="N56" s="30"/>
      <c r="O56" s="30"/>
      <c r="P56" s="30"/>
      <c r="Q56" s="30"/>
      <c r="R56" s="30"/>
      <c r="S56" s="30"/>
      <c r="T56" s="30"/>
      <c r="U56" s="30"/>
      <c r="V56" s="30"/>
      <c r="W56" s="30"/>
    </row>
    <row r="58" spans="2:23" x14ac:dyDescent="0.3">
      <c r="B58" s="91" t="s">
        <v>312</v>
      </c>
    </row>
    <row r="59" spans="2:23" x14ac:dyDescent="0.3">
      <c r="B59" s="38"/>
      <c r="C59" s="38">
        <v>2023</v>
      </c>
      <c r="D59" s="38">
        <v>2024</v>
      </c>
      <c r="E59" s="38">
        <v>2023</v>
      </c>
      <c r="F59" s="38">
        <v>2024</v>
      </c>
      <c r="G59" s="38">
        <v>2025</v>
      </c>
      <c r="H59" s="38">
        <v>2026</v>
      </c>
      <c r="I59" s="38">
        <v>2027</v>
      </c>
      <c r="J59" s="38">
        <v>2028</v>
      </c>
      <c r="K59" s="38">
        <v>2029</v>
      </c>
      <c r="L59" s="38">
        <v>2030</v>
      </c>
      <c r="M59" s="38">
        <v>2031</v>
      </c>
      <c r="N59" s="38">
        <v>2032</v>
      </c>
      <c r="O59" s="38">
        <v>2033</v>
      </c>
      <c r="P59" s="38">
        <v>2034</v>
      </c>
      <c r="Q59" s="38">
        <v>2035</v>
      </c>
      <c r="R59" s="38">
        <v>2036</v>
      </c>
      <c r="S59" s="38">
        <v>2037</v>
      </c>
      <c r="T59" s="38">
        <v>2038</v>
      </c>
      <c r="U59" s="38">
        <v>2039</v>
      </c>
      <c r="V59" s="38">
        <v>2040</v>
      </c>
    </row>
    <row r="60" spans="2:23" x14ac:dyDescent="0.3">
      <c r="B60" s="38" t="s">
        <v>287</v>
      </c>
      <c r="C60" s="30"/>
      <c r="D60" s="30"/>
      <c r="E60" s="30"/>
      <c r="F60" s="30"/>
      <c r="G60" s="30"/>
      <c r="H60" s="30"/>
      <c r="I60" s="30"/>
      <c r="J60" s="30"/>
      <c r="K60" s="30"/>
      <c r="L60" s="30"/>
      <c r="M60" s="30"/>
      <c r="N60" s="30"/>
      <c r="O60" s="30"/>
      <c r="P60" s="30"/>
      <c r="Q60" s="30"/>
      <c r="R60" s="30"/>
      <c r="S60" s="30"/>
      <c r="T60" s="30"/>
      <c r="U60" s="30"/>
      <c r="V60" s="30"/>
    </row>
    <row r="64" spans="2:23" x14ac:dyDescent="0.3">
      <c r="N64" s="134" t="s">
        <v>313</v>
      </c>
    </row>
    <row r="65" spans="11:15" x14ac:dyDescent="0.3">
      <c r="K65" t="s">
        <v>314</v>
      </c>
      <c r="M65">
        <v>17.600000000000001</v>
      </c>
      <c r="N65" t="s">
        <v>315</v>
      </c>
      <c r="O65" s="156" t="s">
        <v>316</v>
      </c>
    </row>
    <row r="66" spans="11:15" x14ac:dyDescent="0.3">
      <c r="K66" t="s">
        <v>317</v>
      </c>
      <c r="M66" s="154">
        <v>0.49259999999999998</v>
      </c>
      <c r="N66" t="s">
        <v>315</v>
      </c>
      <c r="O66" s="156" t="s">
        <v>316</v>
      </c>
    </row>
    <row r="67" spans="11:15" x14ac:dyDescent="0.3">
      <c r="K67" s="155" t="s">
        <v>318</v>
      </c>
      <c r="L67" s="155"/>
      <c r="M67" s="155">
        <f>M65*M66</f>
        <v>8.6697600000000001</v>
      </c>
      <c r="N67" s="155" t="s">
        <v>319</v>
      </c>
    </row>
    <row r="73" spans="11:15" x14ac:dyDescent="0.3">
      <c r="K73" s="137"/>
      <c r="L73" s="137" t="s">
        <v>320</v>
      </c>
      <c r="M73" s="153" t="s">
        <v>321</v>
      </c>
      <c r="N73" s="134" t="s">
        <v>313</v>
      </c>
    </row>
    <row r="74" spans="11:15" x14ac:dyDescent="0.3">
      <c r="K74" s="138" t="s">
        <v>322</v>
      </c>
      <c r="L74" s="139" t="s">
        <v>323</v>
      </c>
      <c r="M74" s="140">
        <v>2020</v>
      </c>
    </row>
    <row r="75" spans="11:15" x14ac:dyDescent="0.3">
      <c r="K75" s="141" t="s">
        <v>324</v>
      </c>
      <c r="L75" s="142" t="s">
        <v>325</v>
      </c>
      <c r="M75" s="143">
        <f>(M84-M86/$L$88)*M83/1000</f>
        <v>25.276662538699718</v>
      </c>
      <c r="N75" t="s">
        <v>326</v>
      </c>
    </row>
    <row r="76" spans="11:15" x14ac:dyDescent="0.3">
      <c r="K76" s="141" t="s">
        <v>324</v>
      </c>
      <c r="L76" s="142" t="s">
        <v>327</v>
      </c>
      <c r="M76" s="143">
        <f>M75-M87*M83/1000</f>
        <v>16.126662538699719</v>
      </c>
      <c r="N76" t="s">
        <v>326</v>
      </c>
    </row>
    <row r="77" spans="11:15" x14ac:dyDescent="0.3">
      <c r="K77" s="141" t="s">
        <v>324</v>
      </c>
      <c r="L77" s="142" t="s">
        <v>328</v>
      </c>
      <c r="M77" s="144">
        <f>M84*M83/1000</f>
        <v>341.84399999999999</v>
      </c>
      <c r="N77" t="s">
        <v>326</v>
      </c>
    </row>
    <row r="78" spans="11:15" x14ac:dyDescent="0.3">
      <c r="K78" s="141" t="s">
        <v>324</v>
      </c>
      <c r="L78" s="142" t="s">
        <v>329</v>
      </c>
      <c r="M78" s="144">
        <f>M85*M83/1000</f>
        <v>15.372</v>
      </c>
      <c r="N78" t="s">
        <v>326</v>
      </c>
    </row>
    <row r="79" spans="11:15" ht="16.2" thickBot="1" x14ac:dyDescent="0.35">
      <c r="K79" s="141" t="s">
        <v>330</v>
      </c>
      <c r="L79" s="142" t="s">
        <v>331</v>
      </c>
      <c r="M79" s="145">
        <f>M77-M78</f>
        <v>326.47199999999998</v>
      </c>
      <c r="N79" t="s">
        <v>326</v>
      </c>
    </row>
    <row r="80" spans="11:15" ht="16.8" thickTop="1" thickBot="1" x14ac:dyDescent="0.35">
      <c r="K80" s="141" t="s">
        <v>324</v>
      </c>
      <c r="L80" s="146" t="s">
        <v>332</v>
      </c>
      <c r="M80" s="147">
        <f>M77-M78-M76</f>
        <v>310.34533746130023</v>
      </c>
      <c r="N80" t="s">
        <v>326</v>
      </c>
    </row>
    <row r="81" spans="2:15" ht="16.2" thickTop="1" x14ac:dyDescent="0.3">
      <c r="K81" s="148"/>
      <c r="L81" s="142" t="s">
        <v>333</v>
      </c>
      <c r="M81" s="149">
        <f>M75/M77</f>
        <v>7.3942097970710968E-2</v>
      </c>
    </row>
    <row r="82" spans="2:15" x14ac:dyDescent="0.3">
      <c r="K82" s="148"/>
      <c r="L82" s="142" t="s">
        <v>334</v>
      </c>
      <c r="M82" s="150">
        <f>M76/M79</f>
        <v>4.9396770745116642E-2</v>
      </c>
    </row>
    <row r="83" spans="2:15" x14ac:dyDescent="0.3">
      <c r="K83" s="148"/>
      <c r="L83" s="142" t="s">
        <v>335</v>
      </c>
      <c r="M83" s="151">
        <f>DATE(M74+1,1,1)-DATE(M74,1,1)</f>
        <v>366</v>
      </c>
    </row>
    <row r="84" spans="2:15" x14ac:dyDescent="0.3">
      <c r="K84" s="152" t="s">
        <v>336</v>
      </c>
      <c r="L84" s="142" t="s">
        <v>337</v>
      </c>
      <c r="M84" s="152">
        <v>934</v>
      </c>
      <c r="N84" t="s">
        <v>338</v>
      </c>
      <c r="O84" t="s">
        <v>339</v>
      </c>
    </row>
    <row r="85" spans="2:15" x14ac:dyDescent="0.3">
      <c r="K85" s="152" t="s">
        <v>336</v>
      </c>
      <c r="L85" s="142" t="s">
        <v>340</v>
      </c>
      <c r="M85" s="152">
        <v>42</v>
      </c>
      <c r="N85" t="s">
        <v>338</v>
      </c>
      <c r="O85" t="s">
        <v>339</v>
      </c>
    </row>
    <row r="86" spans="2:15" x14ac:dyDescent="0.3">
      <c r="K86" s="152" t="s">
        <v>341</v>
      </c>
      <c r="L86" s="142" t="s">
        <v>342</v>
      </c>
      <c r="M86" s="152">
        <v>894</v>
      </c>
      <c r="N86" t="s">
        <v>338</v>
      </c>
      <c r="O86" t="s">
        <v>339</v>
      </c>
    </row>
    <row r="87" spans="2:15" x14ac:dyDescent="0.3">
      <c r="B87" s="338" t="s">
        <v>343</v>
      </c>
      <c r="C87" s="338"/>
      <c r="D87" s="338"/>
      <c r="E87" s="338"/>
      <c r="F87" s="338"/>
      <c r="G87" s="338"/>
      <c r="H87" s="338"/>
      <c r="K87" s="152" t="s">
        <v>336</v>
      </c>
      <c r="L87" s="142" t="s">
        <v>344</v>
      </c>
      <c r="M87" s="152">
        <v>25</v>
      </c>
      <c r="N87" t="s">
        <v>338</v>
      </c>
      <c r="O87" t="s">
        <v>339</v>
      </c>
    </row>
    <row r="88" spans="2:15" x14ac:dyDescent="0.3">
      <c r="B88" s="338"/>
      <c r="C88" s="338"/>
      <c r="D88" s="338"/>
      <c r="E88" s="338"/>
      <c r="F88" s="338"/>
      <c r="G88" s="338"/>
      <c r="H88" s="338"/>
      <c r="K88" s="152" t="s">
        <v>345</v>
      </c>
      <c r="L88" s="94">
        <v>1.0336000000000001</v>
      </c>
    </row>
    <row r="93" spans="2:15" x14ac:dyDescent="0.3">
      <c r="K93" s="154">
        <v>0.122</v>
      </c>
    </row>
    <row r="94" spans="2:15" x14ac:dyDescent="0.3">
      <c r="K94" s="155" t="s">
        <v>346</v>
      </c>
      <c r="L94" s="155"/>
      <c r="M94" s="155">
        <f>M80*K93</f>
        <v>37.86213117027863</v>
      </c>
      <c r="N94" s="155" t="s">
        <v>319</v>
      </c>
    </row>
    <row r="100" spans="11:11" x14ac:dyDescent="0.3">
      <c r="K100" t="s">
        <v>347</v>
      </c>
    </row>
    <row r="123" spans="11:11" x14ac:dyDescent="0.3">
      <c r="K123" t="s">
        <v>348</v>
      </c>
    </row>
  </sheetData>
  <mergeCells count="8">
    <mergeCell ref="B87:H88"/>
    <mergeCell ref="B1:X1"/>
    <mergeCell ref="B2:X2"/>
    <mergeCell ref="D43:W45"/>
    <mergeCell ref="D48:W52"/>
    <mergeCell ref="E15:V19"/>
    <mergeCell ref="C3:M3"/>
    <mergeCell ref="B5:X5"/>
  </mergeCells>
  <pageMargins left="0.7" right="0.7" top="0.75" bottom="0.75" header="0.3" footer="0.3"/>
  <pageSetup scale="42"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8E054-BC0D-4F08-B87B-73E22305CF63}">
  <sheetPr>
    <tabColor theme="6" tint="0.79998168889431442"/>
    <pageSetUpPr fitToPage="1"/>
  </sheetPr>
  <dimension ref="B1:Z50"/>
  <sheetViews>
    <sheetView topLeftCell="A6" zoomScale="80" zoomScaleNormal="80" workbookViewId="0">
      <selection activeCell="K27" sqref="K27"/>
    </sheetView>
  </sheetViews>
  <sheetFormatPr defaultRowHeight="15.6" x14ac:dyDescent="0.3"/>
  <cols>
    <col min="1" max="1" width="2.5" customWidth="1"/>
    <col min="3" max="3" width="21.3984375" bestFit="1" customWidth="1"/>
    <col min="4" max="4" width="11.3984375" bestFit="1" customWidth="1"/>
  </cols>
  <sheetData>
    <row r="1" spans="2:26" s="6" customFormat="1" x14ac:dyDescent="0.3">
      <c r="B1" s="285" t="s">
        <v>349</v>
      </c>
      <c r="C1" s="285"/>
      <c r="D1" s="285"/>
      <c r="E1" s="285"/>
      <c r="F1" s="285"/>
      <c r="G1" s="285"/>
      <c r="H1" s="285"/>
      <c r="I1" s="285"/>
      <c r="J1" s="285"/>
      <c r="K1" s="285"/>
      <c r="L1" s="285"/>
      <c r="M1" s="285"/>
      <c r="N1" s="285"/>
      <c r="O1" s="285"/>
      <c r="P1" s="285"/>
      <c r="Q1" s="285"/>
      <c r="R1" s="285"/>
      <c r="S1" s="285"/>
      <c r="T1" s="285"/>
      <c r="U1" s="36"/>
      <c r="V1" s="36"/>
      <c r="W1" s="36"/>
      <c r="X1" s="36"/>
      <c r="Y1" s="36"/>
      <c r="Z1" s="36"/>
    </row>
    <row r="2" spans="2:26" s="7" customFormat="1" ht="15.75" customHeight="1" x14ac:dyDescent="0.25">
      <c r="C2" s="310" t="str">
        <f>'Admin Info'!B6</f>
        <v>Southern California Gas</v>
      </c>
      <c r="D2" s="310"/>
      <c r="E2" s="310"/>
      <c r="F2" s="310"/>
      <c r="G2" s="310"/>
      <c r="H2" s="310"/>
      <c r="I2" s="310"/>
      <c r="J2" s="310"/>
      <c r="K2" s="310"/>
      <c r="L2" s="310"/>
      <c r="M2" s="310"/>
      <c r="N2" s="310"/>
      <c r="O2" s="310"/>
      <c r="P2" s="310"/>
      <c r="Q2" s="310"/>
      <c r="R2" s="310"/>
      <c r="S2" s="310"/>
      <c r="T2" s="24"/>
      <c r="U2" s="24"/>
      <c r="V2" s="24"/>
      <c r="W2" s="24"/>
      <c r="X2" s="24"/>
      <c r="Y2" s="24"/>
    </row>
    <row r="3" spans="2:26" s="7" customFormat="1" ht="13.2" x14ac:dyDescent="0.25">
      <c r="C3" s="310"/>
      <c r="D3" s="310"/>
      <c r="E3" s="310"/>
      <c r="F3" s="310"/>
      <c r="G3" s="310"/>
      <c r="H3" s="310"/>
      <c r="I3" s="310"/>
      <c r="J3" s="310"/>
      <c r="K3" s="310"/>
      <c r="L3" s="310"/>
      <c r="M3" s="310"/>
    </row>
    <row r="4" spans="2:26" s="7" customFormat="1" ht="13.2" x14ac:dyDescent="0.25">
      <c r="C4" s="24"/>
      <c r="D4" s="24"/>
      <c r="E4" s="24"/>
      <c r="F4" s="24"/>
      <c r="G4" s="24"/>
      <c r="H4" s="24"/>
      <c r="I4" s="24"/>
      <c r="J4" s="24"/>
      <c r="K4" s="24"/>
      <c r="L4" s="24"/>
      <c r="M4" s="24"/>
    </row>
    <row r="5" spans="2:26" s="6" customFormat="1" ht="30.75" customHeight="1" x14ac:dyDescent="0.25">
      <c r="B5" s="288" t="s">
        <v>350</v>
      </c>
      <c r="C5" s="288"/>
      <c r="D5" s="288"/>
      <c r="E5" s="288"/>
      <c r="F5" s="288"/>
      <c r="G5" s="288"/>
      <c r="H5" s="288"/>
      <c r="I5" s="288"/>
      <c r="J5" s="288"/>
      <c r="K5" s="288"/>
      <c r="L5" s="288"/>
      <c r="M5" s="288"/>
      <c r="N5" s="288"/>
      <c r="O5" s="288"/>
      <c r="P5" s="288"/>
      <c r="Q5" s="288"/>
      <c r="R5" s="288"/>
      <c r="S5" s="288"/>
      <c r="T5" s="288"/>
      <c r="U5" s="18"/>
      <c r="V5" s="18"/>
      <c r="W5" s="18"/>
      <c r="X5" s="18"/>
      <c r="Y5" s="18"/>
    </row>
    <row r="8" spans="2:26" x14ac:dyDescent="0.3">
      <c r="B8" s="349" t="s">
        <v>351</v>
      </c>
      <c r="C8" s="348"/>
      <c r="D8" s="348"/>
      <c r="E8" s="348"/>
      <c r="F8" s="348"/>
      <c r="G8" s="348"/>
      <c r="H8" s="348"/>
      <c r="I8" s="348"/>
      <c r="J8" s="348"/>
      <c r="K8" s="348"/>
      <c r="L8" s="348"/>
      <c r="M8" s="348"/>
      <c r="N8" s="348"/>
      <c r="O8" s="348"/>
      <c r="P8" s="348"/>
      <c r="Q8" s="348"/>
      <c r="R8" s="348"/>
      <c r="S8" s="348"/>
      <c r="T8" s="348"/>
    </row>
    <row r="9" spans="2:26" ht="42" x14ac:dyDescent="0.3">
      <c r="B9" s="10" t="s">
        <v>76</v>
      </c>
      <c r="C9" s="10" t="s">
        <v>77</v>
      </c>
      <c r="D9" s="10" t="s">
        <v>78</v>
      </c>
      <c r="E9" s="10" t="s">
        <v>79</v>
      </c>
      <c r="F9" s="10" t="s">
        <v>80</v>
      </c>
      <c r="G9" s="10" t="s">
        <v>81</v>
      </c>
      <c r="H9" s="10" t="s">
        <v>82</v>
      </c>
      <c r="I9" s="10" t="s">
        <v>83</v>
      </c>
      <c r="J9" s="10" t="s">
        <v>84</v>
      </c>
      <c r="K9" s="10" t="s">
        <v>85</v>
      </c>
      <c r="L9" s="10" t="s">
        <v>86</v>
      </c>
      <c r="M9" s="10" t="s">
        <v>87</v>
      </c>
      <c r="N9" s="10" t="s">
        <v>88</v>
      </c>
      <c r="O9" s="10" t="s">
        <v>89</v>
      </c>
      <c r="P9" s="10" t="s">
        <v>90</v>
      </c>
      <c r="Q9" s="10" t="s">
        <v>91</v>
      </c>
      <c r="R9" s="10" t="s">
        <v>92</v>
      </c>
      <c r="S9" s="10" t="s">
        <v>93</v>
      </c>
      <c r="T9" s="10" t="s">
        <v>94</v>
      </c>
    </row>
    <row r="10" spans="2:26" x14ac:dyDescent="0.3">
      <c r="B10" s="19">
        <v>2023</v>
      </c>
      <c r="C10" s="17"/>
      <c r="D10" s="17"/>
      <c r="E10" s="17"/>
      <c r="F10" s="17"/>
      <c r="G10" s="17"/>
      <c r="H10" s="17"/>
      <c r="I10" s="17"/>
      <c r="J10" s="17"/>
      <c r="K10" s="17"/>
      <c r="L10" s="17"/>
      <c r="M10" s="17"/>
      <c r="N10" s="17"/>
      <c r="O10" s="17"/>
      <c r="P10" s="17"/>
      <c r="Q10" s="17"/>
      <c r="R10" s="17"/>
      <c r="S10" s="17"/>
      <c r="T10" s="17"/>
    </row>
    <row r="11" spans="2:26" x14ac:dyDescent="0.3">
      <c r="B11" s="19">
        <v>2024</v>
      </c>
      <c r="C11" s="17"/>
      <c r="D11" s="164">
        <v>-15.87354864034296</v>
      </c>
      <c r="E11" s="164">
        <v>-8.6671078615502779</v>
      </c>
      <c r="F11" s="164">
        <v>-1.5016551342495461</v>
      </c>
      <c r="G11" s="164">
        <v>2.4759377257912831</v>
      </c>
      <c r="H11" s="164">
        <v>-7.2209366176849699E-3</v>
      </c>
      <c r="I11" s="164">
        <v>-1.3251852791144429</v>
      </c>
      <c r="J11" s="164">
        <v>0.26947393950518972</v>
      </c>
      <c r="K11" s="164">
        <v>-7.9719991605115865</v>
      </c>
      <c r="L11" s="164" t="e">
        <v>#N/A</v>
      </c>
      <c r="M11" s="164">
        <v>-0.75615799928261751</v>
      </c>
      <c r="N11" s="164" t="e">
        <v>#N/A</v>
      </c>
      <c r="O11" s="164">
        <v>7.0659208582169164</v>
      </c>
      <c r="P11" s="164">
        <v>-0.32616888121461685</v>
      </c>
      <c r="Q11" s="164">
        <v>-4.0845133789574106</v>
      </c>
      <c r="R11" s="164" t="e">
        <v>#N/A</v>
      </c>
      <c r="S11" s="164" t="e">
        <v>#N/A</v>
      </c>
      <c r="T11" s="164">
        <f t="shared" ref="T11:T27" si="0">SUM(D11:K11)+M11+SUM(O11:Q11)</f>
        <v>-30.702224748327751</v>
      </c>
    </row>
    <row r="12" spans="2:26" x14ac:dyDescent="0.3">
      <c r="B12" s="19">
        <v>2025</v>
      </c>
      <c r="C12" s="17"/>
      <c r="D12" s="164">
        <v>-8.1689153608552942</v>
      </c>
      <c r="E12" s="164">
        <v>-3.445256225391887</v>
      </c>
      <c r="F12" s="164">
        <v>-0.37328853410855345</v>
      </c>
      <c r="G12" s="164">
        <v>2.8916353182598442</v>
      </c>
      <c r="H12" s="164">
        <v>1.5345550618185229</v>
      </c>
      <c r="I12" s="164">
        <v>0.34999095064134167</v>
      </c>
      <c r="J12" s="164">
        <v>-1.4509873937103634</v>
      </c>
      <c r="K12" s="164">
        <v>-3.9933800772131463</v>
      </c>
      <c r="L12" s="164" t="e">
        <v>#N/A</v>
      </c>
      <c r="M12" s="164">
        <v>-0.60383218207821088</v>
      </c>
      <c r="N12" s="164" t="e">
        <v>#N/A</v>
      </c>
      <c r="O12" s="164">
        <v>-0.10140332393035933</v>
      </c>
      <c r="P12" s="164">
        <v>-0.18664366711337976</v>
      </c>
      <c r="Q12" s="164">
        <v>-4.0212131726129599</v>
      </c>
      <c r="R12" s="164" t="e">
        <v>#N/A</v>
      </c>
      <c r="S12" s="164" t="e">
        <v>#N/A</v>
      </c>
      <c r="T12" s="164">
        <f t="shared" si="0"/>
        <v>-17.568738606294446</v>
      </c>
    </row>
    <row r="13" spans="2:26" x14ac:dyDescent="0.3">
      <c r="B13" s="19">
        <v>2026</v>
      </c>
      <c r="C13" s="17"/>
      <c r="D13" s="164">
        <v>-10.383335766063169</v>
      </c>
      <c r="E13" s="164">
        <v>-5.5963702878411539</v>
      </c>
      <c r="F13" s="164">
        <v>-0.81651262598257546</v>
      </c>
      <c r="G13" s="164">
        <v>2.8978730681428146</v>
      </c>
      <c r="H13" s="164">
        <v>1.349612550024446</v>
      </c>
      <c r="I13" s="164">
        <v>-8.3909366224034443E-2</v>
      </c>
      <c r="J13" s="164">
        <v>-3.2866564076608142</v>
      </c>
      <c r="K13" s="164">
        <v>-9.1849984786713321</v>
      </c>
      <c r="L13" s="164" t="e">
        <v>#N/A</v>
      </c>
      <c r="M13" s="164">
        <v>-0.65210636754759577</v>
      </c>
      <c r="N13" s="164" t="e">
        <v>#N/A</v>
      </c>
      <c r="O13" s="164">
        <v>-0.47073213550844173</v>
      </c>
      <c r="P13" s="164">
        <v>-0.32536078110145539</v>
      </c>
      <c r="Q13" s="164">
        <v>-4.0736618151755692</v>
      </c>
      <c r="R13" s="164" t="e">
        <v>#N/A</v>
      </c>
      <c r="S13" s="164" t="e">
        <v>#N/A</v>
      </c>
      <c r="T13" s="164">
        <f t="shared" si="0"/>
        <v>-30.626158413608881</v>
      </c>
    </row>
    <row r="14" spans="2:26" x14ac:dyDescent="0.3">
      <c r="B14" s="19">
        <v>2027</v>
      </c>
      <c r="C14" s="17"/>
      <c r="D14" s="164">
        <v>-8.2682453326783616</v>
      </c>
      <c r="E14" s="164">
        <v>-3.2680768264256699</v>
      </c>
      <c r="F14" s="164">
        <v>-0.47491791849614629</v>
      </c>
      <c r="G14" s="164">
        <v>3.0980064542088712</v>
      </c>
      <c r="H14" s="164">
        <v>1.3880594534761883</v>
      </c>
      <c r="I14" s="164">
        <v>4.1032093802158442E-2</v>
      </c>
      <c r="J14" s="164">
        <v>-0.40117235609659474</v>
      </c>
      <c r="K14" s="164">
        <v>-21.175505717601936</v>
      </c>
      <c r="L14" s="164" t="e">
        <v>#N/A</v>
      </c>
      <c r="M14" s="164">
        <v>-0.63419326820902455</v>
      </c>
      <c r="N14" s="164" t="e">
        <v>#N/A</v>
      </c>
      <c r="O14" s="164">
        <v>0.35760853356872602</v>
      </c>
      <c r="P14" s="164">
        <v>-0.42292682811980953</v>
      </c>
      <c r="Q14" s="164">
        <v>-10.049703140164212</v>
      </c>
      <c r="R14" s="164" t="e">
        <v>#N/A</v>
      </c>
      <c r="S14" s="164" t="e">
        <v>#N/A</v>
      </c>
      <c r="T14" s="164">
        <f t="shared" si="0"/>
        <v>-39.810034852735811</v>
      </c>
    </row>
    <row r="15" spans="2:26" x14ac:dyDescent="0.3">
      <c r="B15" s="19">
        <v>2028</v>
      </c>
      <c r="C15" s="17"/>
      <c r="D15" s="164">
        <v>-9.9479519750628924</v>
      </c>
      <c r="E15" s="164">
        <v>-4.1440744230753808</v>
      </c>
      <c r="F15" s="164">
        <v>-0.65525428956465248</v>
      </c>
      <c r="G15" s="164">
        <v>2.8721746970961988</v>
      </c>
      <c r="H15" s="164">
        <v>1.2094901142234704</v>
      </c>
      <c r="I15" s="164">
        <v>-0.155059700522024</v>
      </c>
      <c r="J15" s="164">
        <v>-1.6149012706164854</v>
      </c>
      <c r="K15" s="164">
        <v>-23.097180099348066</v>
      </c>
      <c r="L15" s="164" t="e">
        <v>#N/A</v>
      </c>
      <c r="M15" s="164">
        <v>-0.67643379694890626</v>
      </c>
      <c r="N15" s="164" t="e">
        <v>#N/A</v>
      </c>
      <c r="O15" s="164">
        <v>-1.0248424707107482</v>
      </c>
      <c r="P15" s="164">
        <v>-0.4563114474295773</v>
      </c>
      <c r="Q15" s="164">
        <v>-5.2621790798725669</v>
      </c>
      <c r="R15" s="164" t="e">
        <v>#N/A</v>
      </c>
      <c r="S15" s="164" t="e">
        <v>#N/A</v>
      </c>
      <c r="T15" s="164">
        <f t="shared" si="0"/>
        <v>-42.952523741831627</v>
      </c>
    </row>
    <row r="16" spans="2:26" x14ac:dyDescent="0.3">
      <c r="B16" s="19">
        <v>2029</v>
      </c>
      <c r="C16" s="17"/>
      <c r="D16" s="164">
        <v>-3.2414064725170419</v>
      </c>
      <c r="E16" s="164">
        <v>-2.4813132848883583</v>
      </c>
      <c r="F16" s="164">
        <v>-0.31218319343985002</v>
      </c>
      <c r="G16" s="164">
        <v>3.1027721900709935</v>
      </c>
      <c r="H16" s="164">
        <v>1.1580672975372721</v>
      </c>
      <c r="I16" s="164">
        <v>0.14667687311342803</v>
      </c>
      <c r="J16" s="164">
        <v>-0.35841098778570313</v>
      </c>
      <c r="K16" s="164">
        <v>-12.361011514388451</v>
      </c>
      <c r="L16" s="164" t="e">
        <v>#N/A</v>
      </c>
      <c r="M16" s="164">
        <v>-0.5401681871124957</v>
      </c>
      <c r="N16" s="164" t="e">
        <v>#N/A</v>
      </c>
      <c r="O16" s="164">
        <v>0.11440061884679054</v>
      </c>
      <c r="P16" s="164">
        <v>-0.18923779617722758</v>
      </c>
      <c r="Q16" s="164">
        <v>-2.8511091044391605</v>
      </c>
      <c r="R16" s="164" t="e">
        <v>#N/A</v>
      </c>
      <c r="S16" s="164" t="e">
        <v>#N/A</v>
      </c>
      <c r="T16" s="164">
        <f t="shared" si="0"/>
        <v>-17.812923561179804</v>
      </c>
    </row>
    <row r="17" spans="2:20" x14ac:dyDescent="0.3">
      <c r="B17" s="19">
        <v>2030</v>
      </c>
      <c r="C17" s="17"/>
      <c r="D17" s="164">
        <v>-4.7158864490299948</v>
      </c>
      <c r="E17" s="164">
        <v>-2.4626730219141564</v>
      </c>
      <c r="F17" s="164">
        <v>-0.46552447610650205</v>
      </c>
      <c r="G17" s="164">
        <v>2.8132528641017771</v>
      </c>
      <c r="H17" s="164">
        <v>0.93972971298029506</v>
      </c>
      <c r="I17" s="164">
        <v>6.1010599785049635E-3</v>
      </c>
      <c r="J17" s="164">
        <v>-0.70663339906900546</v>
      </c>
      <c r="K17" s="164">
        <v>-42.230858514721604</v>
      </c>
      <c r="L17" s="164" t="e">
        <v>#N/A</v>
      </c>
      <c r="M17" s="164">
        <v>-0.58335266787266704</v>
      </c>
      <c r="N17" s="164" t="e">
        <v>#N/A</v>
      </c>
      <c r="O17" s="164">
        <v>8.1469605625851926E-2</v>
      </c>
      <c r="P17" s="164">
        <v>-0.54877481814935081</v>
      </c>
      <c r="Q17" s="164">
        <v>-3.7829359709311632</v>
      </c>
      <c r="R17" s="164" t="e">
        <v>#N/A</v>
      </c>
      <c r="S17" s="164" t="e">
        <v>#N/A</v>
      </c>
      <c r="T17" s="164">
        <f t="shared" si="0"/>
        <v>-51.656086075108014</v>
      </c>
    </row>
    <row r="18" spans="2:20" x14ac:dyDescent="0.3">
      <c r="B18" s="19">
        <v>2031</v>
      </c>
      <c r="C18" s="17"/>
      <c r="D18" s="164">
        <v>-3.6799004767218548</v>
      </c>
      <c r="E18" s="164">
        <v>-1.4588861390701879</v>
      </c>
      <c r="F18" s="164">
        <v>-0.36643925790738052</v>
      </c>
      <c r="G18" s="164">
        <v>2.6538870781085109</v>
      </c>
      <c r="H18" s="164">
        <v>0.95960082232292621</v>
      </c>
      <c r="I18" s="164">
        <v>4.5811726919708917E-2</v>
      </c>
      <c r="J18" s="164">
        <v>-0.35530871372168349</v>
      </c>
      <c r="K18" s="164">
        <v>-29.312292708435962</v>
      </c>
      <c r="L18" s="164" t="e">
        <v>#N/A</v>
      </c>
      <c r="M18" s="164">
        <v>-0.5673282049797308</v>
      </c>
      <c r="N18" s="164" t="e">
        <v>#N/A</v>
      </c>
      <c r="O18" s="164">
        <v>-0.32751756810143462</v>
      </c>
      <c r="P18" s="164">
        <v>-0.43294167129618089</v>
      </c>
      <c r="Q18" s="164">
        <v>-7.9114153301714794</v>
      </c>
      <c r="R18" s="164" t="e">
        <v>#N/A</v>
      </c>
      <c r="S18" s="164" t="e">
        <v>#N/A</v>
      </c>
      <c r="T18" s="164">
        <f t="shared" si="0"/>
        <v>-40.752730443054745</v>
      </c>
    </row>
    <row r="19" spans="2:20" x14ac:dyDescent="0.3">
      <c r="B19" s="19">
        <v>2032</v>
      </c>
      <c r="C19" s="17"/>
      <c r="D19" s="164">
        <v>-5.4233344845359852</v>
      </c>
      <c r="E19" s="164">
        <v>-2.1588785325883464</v>
      </c>
      <c r="F19" s="164">
        <v>-0.52322788839293821</v>
      </c>
      <c r="G19" s="164">
        <v>2.2701810924480696</v>
      </c>
      <c r="H19" s="164">
        <v>0.63268703984284969</v>
      </c>
      <c r="I19" s="164">
        <v>-0.10437212062480228</v>
      </c>
      <c r="J19" s="164">
        <v>-0.87703240591793019</v>
      </c>
      <c r="K19" s="164">
        <v>-0.9092178594107736</v>
      </c>
      <c r="L19" s="164" t="e">
        <v>#N/A</v>
      </c>
      <c r="M19" s="164">
        <v>-0.60511517710425977</v>
      </c>
      <c r="N19" s="164" t="e">
        <v>#N/A</v>
      </c>
      <c r="O19" s="164">
        <v>-7.6347696936075238E-2</v>
      </c>
      <c r="P19" s="164">
        <v>-0.10121297023414044</v>
      </c>
      <c r="Q19" s="164">
        <v>-1.6512897361065768</v>
      </c>
      <c r="R19" s="164" t="e">
        <v>#N/A</v>
      </c>
      <c r="S19" s="164" t="e">
        <v>#N/A</v>
      </c>
      <c r="T19" s="164">
        <f t="shared" si="0"/>
        <v>-9.5271607395609088</v>
      </c>
    </row>
    <row r="20" spans="2:20" x14ac:dyDescent="0.3">
      <c r="B20" s="19">
        <v>2033</v>
      </c>
      <c r="C20" s="17"/>
      <c r="D20" s="164">
        <v>-2.1065397100434211</v>
      </c>
      <c r="E20" s="164">
        <v>-1.3629096564000065</v>
      </c>
      <c r="F20" s="164">
        <v>-0.28338810217703525</v>
      </c>
      <c r="G20" s="164">
        <v>2.4325631807243582</v>
      </c>
      <c r="H20" s="164">
        <v>1.1337611817184552</v>
      </c>
      <c r="I20" s="164">
        <v>0.16283142230120973</v>
      </c>
      <c r="J20" s="164">
        <v>-0.34630206732543911</v>
      </c>
      <c r="K20" s="164">
        <v>1.1204568634896077</v>
      </c>
      <c r="L20" s="164" t="e">
        <v>#N/A</v>
      </c>
      <c r="M20" s="164">
        <v>-0.48321649462965155</v>
      </c>
      <c r="N20" s="164" t="e">
        <v>#N/A</v>
      </c>
      <c r="O20" s="164">
        <v>7.2535473880265044E-2</v>
      </c>
      <c r="P20" s="164">
        <v>-5.1224331493102682E-3</v>
      </c>
      <c r="Q20" s="164">
        <v>-0.81684347344648245</v>
      </c>
      <c r="R20" s="164" t="e">
        <v>#N/A</v>
      </c>
      <c r="S20" s="164" t="e">
        <v>#N/A</v>
      </c>
      <c r="T20" s="164">
        <f t="shared" si="0"/>
        <v>-0.48217381505745038</v>
      </c>
    </row>
    <row r="21" spans="2:20" x14ac:dyDescent="0.3">
      <c r="B21" s="19">
        <v>2034</v>
      </c>
      <c r="C21" s="17"/>
      <c r="D21" s="164">
        <v>-3.1543495865371938</v>
      </c>
      <c r="E21" s="164">
        <v>-4.7050637048944566</v>
      </c>
      <c r="F21" s="164">
        <v>-0.39681288059421149</v>
      </c>
      <c r="G21" s="164">
        <v>1.9889754615765156</v>
      </c>
      <c r="H21" s="164">
        <v>0.90772487825121573</v>
      </c>
      <c r="I21" s="164">
        <v>2.9449500347553226E-2</v>
      </c>
      <c r="J21" s="164">
        <v>-0.74612170066433237</v>
      </c>
      <c r="K21" s="164">
        <v>0.10254113235953355</v>
      </c>
      <c r="L21" s="164" t="e">
        <v>#N/A</v>
      </c>
      <c r="M21" s="164">
        <v>-0.52184789483645488</v>
      </c>
      <c r="N21" s="164" t="e">
        <v>#N/A</v>
      </c>
      <c r="O21" s="164">
        <v>-1.6801289890828741E-3</v>
      </c>
      <c r="P21" s="164">
        <v>-7.1117586407396516E-2</v>
      </c>
      <c r="Q21" s="164">
        <v>-0.12598455129466402</v>
      </c>
      <c r="R21" s="164" t="e">
        <v>#N/A</v>
      </c>
      <c r="S21" s="164" t="e">
        <v>#N/A</v>
      </c>
      <c r="T21" s="164">
        <f t="shared" si="0"/>
        <v>-6.6942870616829744</v>
      </c>
    </row>
    <row r="22" spans="2:20" x14ac:dyDescent="0.3">
      <c r="B22" s="19">
        <v>2035</v>
      </c>
      <c r="C22" s="17"/>
      <c r="D22" s="164">
        <v>-2.3052650902039318</v>
      </c>
      <c r="E22" s="164">
        <v>-1.4099318234549116</v>
      </c>
      <c r="F22" s="164">
        <v>-0.36554268177675908</v>
      </c>
      <c r="G22" s="164">
        <v>1.7112642007548828</v>
      </c>
      <c r="H22" s="164">
        <v>0.84110527547254321</v>
      </c>
      <c r="I22" s="164">
        <v>4.2270678576869614E-2</v>
      </c>
      <c r="J22" s="164">
        <v>-0.50040005836729051</v>
      </c>
      <c r="K22" s="164">
        <v>-20.37796776003637</v>
      </c>
      <c r="L22" s="164" t="e">
        <v>#N/A</v>
      </c>
      <c r="M22" s="164">
        <v>-0.50751294329323215</v>
      </c>
      <c r="N22" s="164" t="e">
        <v>#N/A</v>
      </c>
      <c r="O22" s="164">
        <v>-0.29091214015235067</v>
      </c>
      <c r="P22" s="164">
        <v>-0.24351739928354732</v>
      </c>
      <c r="Q22" s="164">
        <v>0.48415580052315477</v>
      </c>
      <c r="R22" s="164" t="e">
        <v>#N/A</v>
      </c>
      <c r="S22" s="164" t="e">
        <v>#N/A</v>
      </c>
      <c r="T22" s="164">
        <f t="shared" si="0"/>
        <v>-22.922253941240943</v>
      </c>
    </row>
    <row r="23" spans="2:20" x14ac:dyDescent="0.3">
      <c r="B23" s="19">
        <v>2036</v>
      </c>
      <c r="C23" s="17"/>
      <c r="D23" s="164">
        <v>-3.665697137380505</v>
      </c>
      <c r="E23" s="164">
        <v>-1.9917310374588055</v>
      </c>
      <c r="F23" s="164">
        <v>-0.50783478660206072</v>
      </c>
      <c r="G23" s="164">
        <v>1.2504652210793665</v>
      </c>
      <c r="H23" s="164">
        <v>0.68558439219707168</v>
      </c>
      <c r="I23" s="164">
        <v>-0.10491408244249811</v>
      </c>
      <c r="J23" s="164">
        <v>-0.99755507800284704</v>
      </c>
      <c r="K23" s="164">
        <v>-0.84687331100695928</v>
      </c>
      <c r="L23" s="164" t="e">
        <v>#N/A</v>
      </c>
      <c r="M23" s="164">
        <v>-0.54131591179142902</v>
      </c>
      <c r="N23" s="164" t="e">
        <v>#N/A</v>
      </c>
      <c r="O23" s="164">
        <v>-7.4939372371911617E-2</v>
      </c>
      <c r="P23" s="164">
        <v>-7.7830954021994359E-2</v>
      </c>
      <c r="Q23" s="164">
        <v>-0.45357322632042951</v>
      </c>
      <c r="R23" s="164" t="e">
        <v>#N/A</v>
      </c>
      <c r="S23" s="164" t="e">
        <v>#N/A</v>
      </c>
      <c r="T23" s="164">
        <f t="shared" si="0"/>
        <v>-7.3262152841230019</v>
      </c>
    </row>
    <row r="24" spans="2:20" x14ac:dyDescent="0.3">
      <c r="B24" s="19">
        <v>2037</v>
      </c>
      <c r="C24" s="17"/>
      <c r="D24" s="164">
        <v>-0.52923601825619926</v>
      </c>
      <c r="E24" s="164">
        <v>-1.1382017562727356</v>
      </c>
      <c r="F24" s="164">
        <v>-0.27371036684973404</v>
      </c>
      <c r="G24" s="164">
        <v>1.4112512176221372</v>
      </c>
      <c r="H24" s="164">
        <v>1.2088577489601136</v>
      </c>
      <c r="I24" s="164">
        <v>0.15952030574379705</v>
      </c>
      <c r="J24" s="164">
        <v>-0.32038942749227317</v>
      </c>
      <c r="K24" s="164">
        <v>1.165225526331028</v>
      </c>
      <c r="L24" s="164" t="e">
        <v>#N/A</v>
      </c>
      <c r="M24" s="164">
        <v>-0.43226940470215425</v>
      </c>
      <c r="N24" s="164" t="e">
        <v>#N/A</v>
      </c>
      <c r="O24" s="164">
        <v>7.2324380508113961E-2</v>
      </c>
      <c r="P24" s="164">
        <v>2.0211165556894173E-2</v>
      </c>
      <c r="Q24" s="164">
        <v>0.55889041801978578</v>
      </c>
      <c r="R24" s="164" t="e">
        <v>#N/A</v>
      </c>
      <c r="S24" s="164" t="e">
        <v>#N/A</v>
      </c>
      <c r="T24" s="164">
        <f t="shared" si="0"/>
        <v>1.9024737891687735</v>
      </c>
    </row>
    <row r="25" spans="2:20" x14ac:dyDescent="0.3">
      <c r="B25" s="19">
        <v>2038</v>
      </c>
      <c r="C25" s="17"/>
      <c r="D25" s="164">
        <v>-1.2733748498737896</v>
      </c>
      <c r="E25" s="164">
        <v>-1.461378670521384</v>
      </c>
      <c r="F25" s="164">
        <v>-0.37847429005032041</v>
      </c>
      <c r="G25" s="164">
        <v>0.92119495652086414</v>
      </c>
      <c r="H25" s="164">
        <v>0.98100431902366836</v>
      </c>
      <c r="I25" s="164">
        <v>1.6799767213015571E-2</v>
      </c>
      <c r="J25" s="164">
        <v>-0.33377412394918338</v>
      </c>
      <c r="K25" s="164">
        <v>0.31145356020090276</v>
      </c>
      <c r="L25" s="164" t="e">
        <v>#N/A</v>
      </c>
      <c r="M25" s="164">
        <v>-0.46682777047775303</v>
      </c>
      <c r="N25" s="164" t="e">
        <v>#N/A</v>
      </c>
      <c r="O25" s="164">
        <v>-1.0859992593168499E-3</v>
      </c>
      <c r="P25" s="164">
        <v>-1.4794989174550466E-2</v>
      </c>
      <c r="Q25" s="164">
        <v>0.30660811989540093</v>
      </c>
      <c r="R25" s="164" t="e">
        <v>#N/A</v>
      </c>
      <c r="S25" s="164" t="e">
        <v>#N/A</v>
      </c>
      <c r="T25" s="164">
        <f t="shared" si="0"/>
        <v>-1.392649970452446</v>
      </c>
    </row>
    <row r="26" spans="2:20" x14ac:dyDescent="0.3">
      <c r="B26" s="19">
        <v>2039</v>
      </c>
      <c r="C26" s="17"/>
      <c r="D26" s="164">
        <v>7.175333173490742</v>
      </c>
      <c r="E26" s="164">
        <v>0.58042636057896857</v>
      </c>
      <c r="F26" s="164">
        <v>-0.17666954459449613</v>
      </c>
      <c r="G26" s="164">
        <v>0.63362847498994768</v>
      </c>
      <c r="H26" s="164">
        <v>0.97327046988398536</v>
      </c>
      <c r="I26" s="164">
        <v>2.4812106274296752E-2</v>
      </c>
      <c r="J26" s="164">
        <v>0.58287347414903934</v>
      </c>
      <c r="K26" s="164">
        <v>0.38105875079435236</v>
      </c>
      <c r="L26" s="164" t="e">
        <v>#N/A</v>
      </c>
      <c r="M26" s="164">
        <v>-0.45400419959617011</v>
      </c>
      <c r="N26" s="164" t="e">
        <v>#N/A</v>
      </c>
      <c r="O26" s="164">
        <v>-2.918940562643968E-2</v>
      </c>
      <c r="P26" s="164">
        <v>0.10744260207208356</v>
      </c>
      <c r="Q26" s="164">
        <v>0.3145727281095958</v>
      </c>
      <c r="R26" s="164" t="e">
        <v>#N/A</v>
      </c>
      <c r="S26" s="164" t="e">
        <v>#N/A</v>
      </c>
      <c r="T26" s="164">
        <f t="shared" si="0"/>
        <v>10.113554990525905</v>
      </c>
    </row>
    <row r="27" spans="2:20" x14ac:dyDescent="0.3">
      <c r="B27" s="19">
        <v>2040</v>
      </c>
      <c r="C27" s="17"/>
      <c r="D27" s="164">
        <v>3.6592553698789629</v>
      </c>
      <c r="E27" s="164">
        <v>0.24238893195126821</v>
      </c>
      <c r="F27" s="164">
        <v>-0.34679147455698711</v>
      </c>
      <c r="G27" s="164">
        <v>0.11836425672299811</v>
      </c>
      <c r="H27" s="164">
        <v>0.75342886055560143</v>
      </c>
      <c r="I27" s="164">
        <v>-0.10451823582318553</v>
      </c>
      <c r="J27" s="164">
        <v>-6.7267111986041073E-2</v>
      </c>
      <c r="K27" s="164">
        <v>17.891645301974961</v>
      </c>
      <c r="L27" s="164" t="e">
        <v>#N/A</v>
      </c>
      <c r="M27" s="164">
        <v>-0.48424321095500744</v>
      </c>
      <c r="N27" s="164" t="e">
        <v>#N/A</v>
      </c>
      <c r="O27" s="164">
        <v>-0.11634423434642471</v>
      </c>
      <c r="P27" s="164">
        <v>0.26934912611361383</v>
      </c>
      <c r="Q27" s="164">
        <v>3.5385226867596771</v>
      </c>
      <c r="R27" s="164" t="e">
        <v>#N/A</v>
      </c>
      <c r="S27" s="164" t="e">
        <v>#N/A</v>
      </c>
      <c r="T27" s="164">
        <f t="shared" si="0"/>
        <v>25.353790266289437</v>
      </c>
    </row>
    <row r="28" spans="2:20" x14ac:dyDescent="0.3">
      <c r="B28" s="25"/>
      <c r="C28" s="20"/>
      <c r="D28" s="210"/>
      <c r="E28" s="210"/>
      <c r="F28" s="210"/>
      <c r="G28" s="210"/>
      <c r="H28" s="210"/>
      <c r="I28" s="210"/>
      <c r="J28" s="210"/>
      <c r="K28" s="210"/>
      <c r="L28" s="210"/>
      <c r="M28" s="210"/>
      <c r="N28" s="210"/>
      <c r="O28" s="210"/>
      <c r="P28" s="210"/>
      <c r="Q28" s="210"/>
      <c r="R28" s="210"/>
      <c r="S28" s="210"/>
      <c r="T28" s="210"/>
    </row>
    <row r="29" spans="2:20" x14ac:dyDescent="0.3">
      <c r="B29" s="25" t="s">
        <v>447</v>
      </c>
      <c r="C29" s="20"/>
      <c r="D29" s="210"/>
      <c r="E29" s="210"/>
      <c r="F29" s="210"/>
      <c r="G29" s="210"/>
      <c r="H29" s="210"/>
      <c r="I29" s="210"/>
      <c r="J29" s="210"/>
      <c r="K29" s="210"/>
      <c r="L29" s="210"/>
      <c r="M29" s="210"/>
      <c r="N29" s="210"/>
      <c r="O29" s="210"/>
      <c r="P29" s="210"/>
      <c r="Q29" s="210"/>
      <c r="R29" s="210"/>
      <c r="S29" s="210"/>
      <c r="T29" s="210"/>
    </row>
    <row r="31" spans="2:20" x14ac:dyDescent="0.3">
      <c r="B31" s="348" t="s">
        <v>352</v>
      </c>
      <c r="C31" s="348"/>
      <c r="D31" s="348"/>
      <c r="E31" s="348"/>
      <c r="F31" s="348"/>
      <c r="G31" s="348"/>
      <c r="H31" s="348"/>
      <c r="I31" s="348"/>
      <c r="J31" s="348"/>
      <c r="K31" s="79"/>
      <c r="L31" s="79"/>
      <c r="M31" s="79"/>
      <c r="N31" s="79"/>
      <c r="O31" s="79"/>
      <c r="P31" s="79"/>
      <c r="Q31" s="79"/>
      <c r="R31" s="79"/>
      <c r="S31" s="79"/>
      <c r="T31" s="79"/>
    </row>
    <row r="32" spans="2:20" ht="21.6" x14ac:dyDescent="0.3">
      <c r="B32" s="59"/>
      <c r="C32" s="59"/>
      <c r="D32" s="59"/>
      <c r="E32" s="59" t="s">
        <v>353</v>
      </c>
      <c r="F32" s="59" t="s">
        <v>354</v>
      </c>
      <c r="G32" s="59" t="s">
        <v>355</v>
      </c>
      <c r="H32" s="59" t="s">
        <v>356</v>
      </c>
      <c r="I32" s="59" t="s">
        <v>357</v>
      </c>
      <c r="J32" s="59" t="s">
        <v>131</v>
      </c>
      <c r="L32" s="16"/>
    </row>
    <row r="33" spans="2:10" x14ac:dyDescent="0.3">
      <c r="B33" s="78" t="s">
        <v>94</v>
      </c>
      <c r="C33" s="75" t="s">
        <v>358</v>
      </c>
      <c r="D33" s="75">
        <v>2023</v>
      </c>
      <c r="E33" s="289" t="s">
        <v>359</v>
      </c>
      <c r="F33" s="290"/>
      <c r="G33" s="290"/>
      <c r="H33" s="290"/>
      <c r="I33" s="290"/>
      <c r="J33" s="291"/>
    </row>
    <row r="34" spans="2:10" x14ac:dyDescent="0.3">
      <c r="B34" s="78" t="s">
        <v>94</v>
      </c>
      <c r="C34" s="75" t="s">
        <v>358</v>
      </c>
      <c r="D34" s="75">
        <v>2024</v>
      </c>
      <c r="E34" s="292"/>
      <c r="F34" s="293"/>
      <c r="G34" s="293"/>
      <c r="H34" s="293"/>
      <c r="I34" s="293"/>
      <c r="J34" s="294"/>
    </row>
    <row r="35" spans="2:10" x14ac:dyDescent="0.3">
      <c r="B35" s="78" t="s">
        <v>94</v>
      </c>
      <c r="C35" s="75" t="s">
        <v>360</v>
      </c>
      <c r="D35" s="75">
        <v>2025</v>
      </c>
      <c r="E35" s="295"/>
      <c r="F35" s="296"/>
      <c r="G35" s="296"/>
      <c r="H35" s="296"/>
      <c r="I35" s="296"/>
      <c r="J35" s="297"/>
    </row>
    <row r="36" spans="2:10" x14ac:dyDescent="0.3">
      <c r="B36" s="78" t="s">
        <v>94</v>
      </c>
      <c r="C36" s="75" t="s">
        <v>360</v>
      </c>
      <c r="D36" s="75">
        <v>2026</v>
      </c>
      <c r="E36" s="30" t="e">
        <v>#N/A</v>
      </c>
      <c r="F36" s="30" t="e">
        <v>#N/A</v>
      </c>
      <c r="G36" s="30" t="e">
        <v>#N/A</v>
      </c>
      <c r="H36" s="30" t="e">
        <v>#N/A</v>
      </c>
      <c r="I36" s="30" t="e">
        <v>#N/A</v>
      </c>
      <c r="J36" s="30" t="e">
        <v>#N/A</v>
      </c>
    </row>
    <row r="37" spans="2:10" x14ac:dyDescent="0.3">
      <c r="B37" s="78" t="s">
        <v>94</v>
      </c>
      <c r="C37" s="75" t="s">
        <v>360</v>
      </c>
      <c r="D37" s="75">
        <v>2027</v>
      </c>
      <c r="E37" s="30" t="e">
        <v>#N/A</v>
      </c>
      <c r="F37" s="30" t="e">
        <v>#N/A</v>
      </c>
      <c r="G37" s="30" t="e">
        <v>#N/A</v>
      </c>
      <c r="H37" s="30" t="e">
        <v>#N/A</v>
      </c>
      <c r="I37" s="30" t="e">
        <v>#N/A</v>
      </c>
      <c r="J37" s="30" t="e">
        <v>#N/A</v>
      </c>
    </row>
    <row r="38" spans="2:10" x14ac:dyDescent="0.3">
      <c r="B38" s="77" t="s">
        <v>94</v>
      </c>
      <c r="C38" s="75" t="s">
        <v>360</v>
      </c>
      <c r="D38" s="75">
        <v>2028</v>
      </c>
      <c r="E38" s="30" t="e">
        <v>#N/A</v>
      </c>
      <c r="F38" s="30" t="e">
        <v>#N/A</v>
      </c>
      <c r="G38" s="30" t="e">
        <v>#N/A</v>
      </c>
      <c r="H38" s="30" t="e">
        <v>#N/A</v>
      </c>
      <c r="I38" s="30" t="e">
        <v>#N/A</v>
      </c>
      <c r="J38" s="30" t="e">
        <v>#N/A</v>
      </c>
    </row>
    <row r="39" spans="2:10" x14ac:dyDescent="0.3">
      <c r="B39" s="78" t="s">
        <v>94</v>
      </c>
      <c r="C39" s="75" t="s">
        <v>360</v>
      </c>
      <c r="D39" s="75">
        <v>2029</v>
      </c>
      <c r="E39" s="30" t="e">
        <v>#N/A</v>
      </c>
      <c r="F39" s="30" t="e">
        <v>#N/A</v>
      </c>
      <c r="G39" s="30" t="e">
        <v>#N/A</v>
      </c>
      <c r="H39" s="30" t="e">
        <v>#N/A</v>
      </c>
      <c r="I39" s="30" t="e">
        <v>#N/A</v>
      </c>
      <c r="J39" s="30" t="e">
        <v>#N/A</v>
      </c>
    </row>
    <row r="40" spans="2:10" x14ac:dyDescent="0.3">
      <c r="B40" s="78" t="s">
        <v>94</v>
      </c>
      <c r="C40" s="75" t="s">
        <v>360</v>
      </c>
      <c r="D40" s="75">
        <v>2030</v>
      </c>
      <c r="E40" s="30" t="e">
        <v>#N/A</v>
      </c>
      <c r="F40" s="30" t="e">
        <v>#N/A</v>
      </c>
      <c r="G40" s="30" t="e">
        <v>#N/A</v>
      </c>
      <c r="H40" s="30" t="e">
        <v>#N/A</v>
      </c>
      <c r="I40" s="30" t="e">
        <v>#N/A</v>
      </c>
      <c r="J40" s="30" t="e">
        <v>#N/A</v>
      </c>
    </row>
    <row r="41" spans="2:10" x14ac:dyDescent="0.3">
      <c r="B41" s="78" t="s">
        <v>94</v>
      </c>
      <c r="C41" s="75" t="s">
        <v>360</v>
      </c>
      <c r="D41" s="75">
        <v>2031</v>
      </c>
      <c r="E41" s="30" t="e">
        <v>#N/A</v>
      </c>
      <c r="F41" s="30" t="e">
        <v>#N/A</v>
      </c>
      <c r="G41" s="30" t="e">
        <v>#N/A</v>
      </c>
      <c r="H41" s="30" t="e">
        <v>#N/A</v>
      </c>
      <c r="I41" s="30" t="e">
        <v>#N/A</v>
      </c>
      <c r="J41" s="30" t="e">
        <v>#N/A</v>
      </c>
    </row>
    <row r="42" spans="2:10" x14ac:dyDescent="0.3">
      <c r="B42" s="78" t="s">
        <v>94</v>
      </c>
      <c r="C42" s="75" t="s">
        <v>360</v>
      </c>
      <c r="D42" s="75">
        <v>2032</v>
      </c>
      <c r="E42" s="30" t="e">
        <v>#N/A</v>
      </c>
      <c r="F42" s="30" t="e">
        <v>#N/A</v>
      </c>
      <c r="G42" s="30" t="e">
        <v>#N/A</v>
      </c>
      <c r="H42" s="30" t="e">
        <v>#N/A</v>
      </c>
      <c r="I42" s="30" t="e">
        <v>#N/A</v>
      </c>
      <c r="J42" s="30" t="e">
        <v>#N/A</v>
      </c>
    </row>
    <row r="43" spans="2:10" x14ac:dyDescent="0.3">
      <c r="B43" s="78" t="s">
        <v>94</v>
      </c>
      <c r="C43" s="75" t="s">
        <v>360</v>
      </c>
      <c r="D43" s="75">
        <v>2033</v>
      </c>
      <c r="E43" s="30" t="e">
        <v>#N/A</v>
      </c>
      <c r="F43" s="30" t="e">
        <v>#N/A</v>
      </c>
      <c r="G43" s="30" t="e">
        <v>#N/A</v>
      </c>
      <c r="H43" s="30" t="e">
        <v>#N/A</v>
      </c>
      <c r="I43" s="30" t="e">
        <v>#N/A</v>
      </c>
      <c r="J43" s="30" t="e">
        <v>#N/A</v>
      </c>
    </row>
    <row r="44" spans="2:10" x14ac:dyDescent="0.3">
      <c r="B44" s="78" t="s">
        <v>94</v>
      </c>
      <c r="C44" s="75" t="s">
        <v>360</v>
      </c>
      <c r="D44" s="75">
        <v>2034</v>
      </c>
      <c r="E44" s="30" t="e">
        <v>#N/A</v>
      </c>
      <c r="F44" s="30" t="e">
        <v>#N/A</v>
      </c>
      <c r="G44" s="30" t="e">
        <v>#N/A</v>
      </c>
      <c r="H44" s="30" t="e">
        <v>#N/A</v>
      </c>
      <c r="I44" s="30" t="e">
        <v>#N/A</v>
      </c>
      <c r="J44" s="30" t="e">
        <v>#N/A</v>
      </c>
    </row>
    <row r="45" spans="2:10" x14ac:dyDescent="0.3">
      <c r="B45" s="78" t="s">
        <v>94</v>
      </c>
      <c r="C45" s="75" t="s">
        <v>360</v>
      </c>
      <c r="D45" s="75">
        <v>2035</v>
      </c>
      <c r="E45" s="30" t="e">
        <v>#N/A</v>
      </c>
      <c r="F45" s="30" t="e">
        <v>#N/A</v>
      </c>
      <c r="G45" s="30" t="e">
        <v>#N/A</v>
      </c>
      <c r="H45" s="30" t="e">
        <v>#N/A</v>
      </c>
      <c r="I45" s="30" t="e">
        <v>#N/A</v>
      </c>
      <c r="J45" s="30" t="e">
        <v>#N/A</v>
      </c>
    </row>
    <row r="46" spans="2:10" x14ac:dyDescent="0.3">
      <c r="B46" s="78" t="s">
        <v>94</v>
      </c>
      <c r="C46" s="75" t="s">
        <v>360</v>
      </c>
      <c r="D46" s="75">
        <v>2036</v>
      </c>
      <c r="E46" s="30" t="e">
        <v>#N/A</v>
      </c>
      <c r="F46" s="30" t="e">
        <v>#N/A</v>
      </c>
      <c r="G46" s="30" t="e">
        <v>#N/A</v>
      </c>
      <c r="H46" s="30" t="e">
        <v>#N/A</v>
      </c>
      <c r="I46" s="30" t="e">
        <v>#N/A</v>
      </c>
      <c r="J46" s="30" t="e">
        <v>#N/A</v>
      </c>
    </row>
    <row r="47" spans="2:10" x14ac:dyDescent="0.3">
      <c r="B47" s="78" t="s">
        <v>94</v>
      </c>
      <c r="C47" s="75" t="s">
        <v>360</v>
      </c>
      <c r="D47" s="75">
        <v>2037</v>
      </c>
      <c r="E47" s="30" t="e">
        <v>#N/A</v>
      </c>
      <c r="F47" s="30" t="e">
        <v>#N/A</v>
      </c>
      <c r="G47" s="30" t="e">
        <v>#N/A</v>
      </c>
      <c r="H47" s="30" t="e">
        <v>#N/A</v>
      </c>
      <c r="I47" s="30" t="e">
        <v>#N/A</v>
      </c>
      <c r="J47" s="30" t="e">
        <v>#N/A</v>
      </c>
    </row>
    <row r="48" spans="2:10" x14ac:dyDescent="0.3">
      <c r="B48" s="78" t="s">
        <v>94</v>
      </c>
      <c r="C48" s="75" t="s">
        <v>360</v>
      </c>
      <c r="D48" s="75">
        <v>2038</v>
      </c>
      <c r="E48" s="30" t="e">
        <v>#N/A</v>
      </c>
      <c r="F48" s="30" t="e">
        <v>#N/A</v>
      </c>
      <c r="G48" s="30" t="e">
        <v>#N/A</v>
      </c>
      <c r="H48" s="30" t="e">
        <v>#N/A</v>
      </c>
      <c r="I48" s="30" t="e">
        <v>#N/A</v>
      </c>
      <c r="J48" s="30" t="e">
        <v>#N/A</v>
      </c>
    </row>
    <row r="49" spans="2:10" x14ac:dyDescent="0.3">
      <c r="B49" s="78" t="s">
        <v>94</v>
      </c>
      <c r="C49" s="75" t="s">
        <v>360</v>
      </c>
      <c r="D49" s="75">
        <v>2039</v>
      </c>
      <c r="E49" s="30" t="e">
        <v>#N/A</v>
      </c>
      <c r="F49" s="30" t="e">
        <v>#N/A</v>
      </c>
      <c r="G49" s="30" t="e">
        <v>#N/A</v>
      </c>
      <c r="H49" s="30" t="e">
        <v>#N/A</v>
      </c>
      <c r="I49" s="30" t="e">
        <v>#N/A</v>
      </c>
      <c r="J49" s="30" t="e">
        <v>#N/A</v>
      </c>
    </row>
    <row r="50" spans="2:10" x14ac:dyDescent="0.3">
      <c r="B50" s="78" t="s">
        <v>94</v>
      </c>
      <c r="C50" s="75" t="s">
        <v>360</v>
      </c>
      <c r="D50" s="75">
        <v>2040</v>
      </c>
      <c r="E50" s="30" t="e">
        <v>#N/A</v>
      </c>
      <c r="F50" s="30" t="e">
        <v>#N/A</v>
      </c>
      <c r="G50" s="30" t="e">
        <v>#N/A</v>
      </c>
      <c r="H50" s="30" t="e">
        <v>#N/A</v>
      </c>
      <c r="I50" s="30" t="e">
        <v>#N/A</v>
      </c>
      <c r="J50" s="30" t="e">
        <v>#N/A</v>
      </c>
    </row>
  </sheetData>
  <mergeCells count="7">
    <mergeCell ref="E33:J35"/>
    <mergeCell ref="B1:T1"/>
    <mergeCell ref="C2:S2"/>
    <mergeCell ref="B31:J31"/>
    <mergeCell ref="B8:T8"/>
    <mergeCell ref="B5:T5"/>
    <mergeCell ref="C3:M3"/>
  </mergeCells>
  <pageMargins left="0.7" right="0.7" top="0.75" bottom="0.75" header="0.3" footer="0.3"/>
  <pageSetup scale="60" fitToHeight="0" orientation="landscape"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692F0-2859-4CD9-8FAB-C38F0EA963CD}">
  <sheetPr>
    <tabColor theme="6" tint="0.79998168889431442"/>
    <pageSetUpPr fitToPage="1"/>
  </sheetPr>
  <dimension ref="B1:W566"/>
  <sheetViews>
    <sheetView zoomScale="60" zoomScaleNormal="60" workbookViewId="0">
      <selection activeCell="K26" sqref="K26"/>
    </sheetView>
  </sheetViews>
  <sheetFormatPr defaultRowHeight="15.6" x14ac:dyDescent="0.3"/>
  <cols>
    <col min="1" max="1" width="2.19921875" customWidth="1"/>
    <col min="2" max="9" width="14.59765625" customWidth="1"/>
    <col min="10" max="10" width="13.09765625" customWidth="1"/>
    <col min="11" max="11" width="14.59765625" customWidth="1"/>
    <col min="12" max="12" width="24" bestFit="1" customWidth="1"/>
    <col min="13" max="13" width="19.8984375" bestFit="1" customWidth="1"/>
    <col min="14" max="14" width="14.59765625" style="198" customWidth="1"/>
    <col min="15" max="15" width="3.5" customWidth="1"/>
  </cols>
  <sheetData>
    <row r="1" spans="2:23" s="6" customFormat="1" x14ac:dyDescent="0.3">
      <c r="B1" s="285" t="s">
        <v>361</v>
      </c>
      <c r="C1" s="285"/>
      <c r="D1" s="285"/>
      <c r="E1" s="285"/>
      <c r="F1" s="285"/>
      <c r="G1" s="285"/>
      <c r="H1" s="285"/>
      <c r="I1" s="285"/>
      <c r="J1" s="285"/>
      <c r="K1" s="285"/>
      <c r="L1" s="285"/>
      <c r="M1" s="285"/>
      <c r="N1" s="285"/>
      <c r="O1" s="285"/>
      <c r="P1" s="36"/>
      <c r="Q1" s="36"/>
      <c r="R1" s="36"/>
      <c r="S1" s="36"/>
      <c r="T1" s="36"/>
      <c r="U1" s="36"/>
      <c r="V1" s="36"/>
      <c r="W1" s="36"/>
    </row>
    <row r="2" spans="2:23" s="7" customFormat="1" ht="15.75" customHeight="1" x14ac:dyDescent="0.25">
      <c r="B2" s="310" t="str">
        <f>'Admin Info'!B6</f>
        <v>Southern California Gas</v>
      </c>
      <c r="C2" s="310"/>
      <c r="D2" s="310"/>
      <c r="E2" s="310"/>
      <c r="F2" s="310"/>
      <c r="G2" s="310"/>
      <c r="H2" s="310"/>
      <c r="I2" s="310"/>
      <c r="J2" s="310"/>
      <c r="K2" s="310"/>
      <c r="L2" s="310"/>
      <c r="M2" s="310"/>
      <c r="N2" s="310"/>
      <c r="O2" s="310"/>
      <c r="P2" s="24"/>
      <c r="Q2" s="24"/>
      <c r="R2" s="24"/>
      <c r="S2" s="24"/>
      <c r="T2" s="24"/>
      <c r="U2" s="24"/>
      <c r="V2" s="24"/>
    </row>
    <row r="3" spans="2:23" s="7" customFormat="1" ht="13.2" x14ac:dyDescent="0.25">
      <c r="D3" s="310"/>
      <c r="E3" s="310"/>
      <c r="F3" s="310"/>
      <c r="G3" s="310"/>
      <c r="H3" s="310"/>
      <c r="I3" s="310"/>
      <c r="J3" s="310"/>
      <c r="K3" s="310"/>
      <c r="L3" s="310"/>
      <c r="M3" s="310"/>
      <c r="N3" s="310"/>
    </row>
    <row r="4" spans="2:23" s="7" customFormat="1" ht="13.2" x14ac:dyDescent="0.25">
      <c r="D4" s="24"/>
      <c r="E4" s="24"/>
      <c r="F4" s="24"/>
      <c r="G4" s="24"/>
      <c r="H4" s="24"/>
      <c r="I4" s="24"/>
      <c r="J4" s="24"/>
      <c r="K4" s="24"/>
      <c r="L4" s="24"/>
      <c r="M4" s="24"/>
      <c r="N4" s="24"/>
    </row>
    <row r="5" spans="2:23" s="6" customFormat="1" ht="30.75" customHeight="1" x14ac:dyDescent="0.25">
      <c r="B5" s="288" t="s">
        <v>362</v>
      </c>
      <c r="C5" s="288"/>
      <c r="D5" s="288"/>
      <c r="E5" s="288"/>
      <c r="F5" s="288"/>
      <c r="G5" s="288"/>
      <c r="H5" s="288"/>
      <c r="I5" s="288"/>
      <c r="J5" s="288"/>
      <c r="K5" s="288"/>
      <c r="L5" s="288"/>
      <c r="M5" s="288"/>
      <c r="N5" s="288"/>
      <c r="O5" s="18"/>
      <c r="P5" s="18"/>
      <c r="Q5" s="18"/>
      <c r="R5" s="18"/>
      <c r="S5" s="18"/>
      <c r="T5" s="18"/>
      <c r="U5" s="18"/>
      <c r="V5" s="18"/>
    </row>
    <row r="6" spans="2:23" x14ac:dyDescent="0.3">
      <c r="N6"/>
    </row>
    <row r="7" spans="2:23" x14ac:dyDescent="0.3">
      <c r="K7" s="350" t="s">
        <v>363</v>
      </c>
      <c r="L7" s="350"/>
      <c r="M7" s="350"/>
      <c r="N7" s="350"/>
    </row>
    <row r="8" spans="2:23" x14ac:dyDescent="0.3">
      <c r="B8" s="15" t="s">
        <v>364</v>
      </c>
      <c r="D8" s="23"/>
      <c r="E8" s="23"/>
      <c r="F8" s="23"/>
      <c r="G8" s="23"/>
      <c r="H8" s="23"/>
      <c r="I8" s="23"/>
      <c r="J8" s="23"/>
      <c r="K8" s="15" t="s">
        <v>365</v>
      </c>
      <c r="N8" s="23"/>
      <c r="O8" s="23"/>
      <c r="P8" s="23"/>
      <c r="Q8" s="23"/>
    </row>
    <row r="9" spans="2:23" ht="21.6" x14ac:dyDescent="0.3">
      <c r="B9" s="10" t="s">
        <v>76</v>
      </c>
      <c r="C9" s="10" t="s">
        <v>235</v>
      </c>
      <c r="D9" s="10" t="s">
        <v>353</v>
      </c>
      <c r="E9" s="10" t="s">
        <v>354</v>
      </c>
      <c r="F9" s="10" t="s">
        <v>355</v>
      </c>
      <c r="G9" s="10" t="s">
        <v>356</v>
      </c>
      <c r="H9" s="10" t="s">
        <v>357</v>
      </c>
      <c r="I9" s="10" t="s">
        <v>131</v>
      </c>
      <c r="J9" s="10" t="s">
        <v>94</v>
      </c>
      <c r="K9" s="10" t="s">
        <v>76</v>
      </c>
      <c r="L9" s="10" t="s">
        <v>286</v>
      </c>
      <c r="M9" s="10"/>
      <c r="N9" s="10" t="s">
        <v>366</v>
      </c>
      <c r="O9" s="21"/>
      <c r="P9" s="21"/>
      <c r="Q9" s="21"/>
    </row>
    <row r="10" spans="2:23" x14ac:dyDescent="0.3">
      <c r="B10" s="19">
        <v>2022</v>
      </c>
      <c r="C10" s="19" t="s">
        <v>240</v>
      </c>
      <c r="D10" s="212"/>
      <c r="E10" s="212">
        <v>47587.433946689103</v>
      </c>
      <c r="F10" s="212">
        <v>101238.67127584253</v>
      </c>
      <c r="G10" s="212">
        <v>614945.78044258978</v>
      </c>
      <c r="H10" s="212">
        <v>1451058.5024608632</v>
      </c>
      <c r="I10" s="212">
        <v>343767.98828675831</v>
      </c>
      <c r="J10" s="212">
        <v>2558598.3764127428</v>
      </c>
      <c r="K10" s="19">
        <v>2022</v>
      </c>
      <c r="L10" s="19" t="s">
        <v>367</v>
      </c>
      <c r="M10" s="19" t="s">
        <v>368</v>
      </c>
      <c r="N10" s="196">
        <v>82573</v>
      </c>
      <c r="P10" s="20" t="s">
        <v>460</v>
      </c>
      <c r="Q10" s="20"/>
    </row>
    <row r="11" spans="2:23" x14ac:dyDescent="0.3">
      <c r="B11" s="19">
        <v>2022</v>
      </c>
      <c r="C11" s="19" t="s">
        <v>79</v>
      </c>
      <c r="D11" s="212"/>
      <c r="E11" s="212">
        <v>14246.825426357706</v>
      </c>
      <c r="F11" s="212">
        <v>24088.679442711185</v>
      </c>
      <c r="G11" s="212">
        <v>154418.61695857602</v>
      </c>
      <c r="H11" s="212">
        <v>258684.8459317497</v>
      </c>
      <c r="I11" s="212">
        <v>175234.20640691061</v>
      </c>
      <c r="J11" s="212">
        <v>626673.17416630522</v>
      </c>
      <c r="K11" s="19">
        <v>2022</v>
      </c>
      <c r="L11" s="19" t="s">
        <v>367</v>
      </c>
      <c r="M11" s="19" t="s">
        <v>369</v>
      </c>
      <c r="N11" s="196">
        <v>68106</v>
      </c>
      <c r="P11" s="20" t="s">
        <v>461</v>
      </c>
      <c r="Q11" s="20"/>
    </row>
    <row r="12" spans="2:23" x14ac:dyDescent="0.3">
      <c r="B12" s="19">
        <v>2022</v>
      </c>
      <c r="C12" s="19" t="s">
        <v>80</v>
      </c>
      <c r="D12" s="213" t="s">
        <v>448</v>
      </c>
      <c r="E12" s="214"/>
      <c r="F12" s="214"/>
      <c r="G12" s="214"/>
      <c r="H12" s="214"/>
      <c r="I12" s="214"/>
      <c r="J12" s="215"/>
      <c r="K12" s="19">
        <v>2022</v>
      </c>
      <c r="L12" s="19" t="s">
        <v>370</v>
      </c>
      <c r="M12" s="19" t="s">
        <v>368</v>
      </c>
      <c r="N12" s="196">
        <v>1493</v>
      </c>
      <c r="P12" s="20" t="s">
        <v>462</v>
      </c>
      <c r="Q12" s="20"/>
    </row>
    <row r="13" spans="2:23" x14ac:dyDescent="0.3">
      <c r="B13" s="19">
        <v>2022</v>
      </c>
      <c r="C13" s="19" t="s">
        <v>83</v>
      </c>
      <c r="D13" s="212"/>
      <c r="E13" s="212">
        <v>16986.290985441236</v>
      </c>
      <c r="F13" s="212">
        <v>12296.244266995152</v>
      </c>
      <c r="G13" s="212">
        <v>62170.92267866851</v>
      </c>
      <c r="H13" s="212">
        <v>27939.891503913172</v>
      </c>
      <c r="I13" s="212">
        <v>68645.354084466948</v>
      </c>
      <c r="J13" s="212">
        <v>188038.70351948502</v>
      </c>
      <c r="K13" s="19">
        <v>2022</v>
      </c>
      <c r="L13" s="19" t="s">
        <v>370</v>
      </c>
      <c r="M13" s="19" t="s">
        <v>369</v>
      </c>
      <c r="N13" s="196">
        <v>21775</v>
      </c>
      <c r="P13" s="20" t="s">
        <v>463</v>
      </c>
      <c r="Q13" s="20"/>
    </row>
    <row r="14" spans="2:23" x14ac:dyDescent="0.3">
      <c r="B14" s="19">
        <v>2022</v>
      </c>
      <c r="C14" s="19" t="s">
        <v>371</v>
      </c>
      <c r="D14" s="213"/>
      <c r="E14" s="214"/>
      <c r="F14" s="214"/>
      <c r="G14" s="214"/>
      <c r="H14" s="214"/>
      <c r="I14" s="215"/>
      <c r="J14" s="212"/>
      <c r="K14" s="19">
        <v>2022</v>
      </c>
      <c r="L14" s="19" t="s">
        <v>372</v>
      </c>
      <c r="M14" s="19" t="s">
        <v>368</v>
      </c>
      <c r="N14" s="196">
        <v>4953</v>
      </c>
      <c r="O14" s="20"/>
      <c r="P14" s="20" t="s">
        <v>469</v>
      </c>
      <c r="Q14" s="20"/>
    </row>
    <row r="15" spans="2:23" x14ac:dyDescent="0.3">
      <c r="B15" s="19">
        <v>2022</v>
      </c>
      <c r="C15" s="19" t="s">
        <v>373</v>
      </c>
      <c r="D15" s="212"/>
      <c r="E15" s="212">
        <v>26272.208462091592</v>
      </c>
      <c r="F15" s="212">
        <v>20505.041311725341</v>
      </c>
      <c r="G15" s="212">
        <v>20461.621621774808</v>
      </c>
      <c r="H15" s="212">
        <v>15842.316127283426</v>
      </c>
      <c r="I15" s="212">
        <v>42125.212442921154</v>
      </c>
      <c r="J15" s="212">
        <v>125206.39996579631</v>
      </c>
      <c r="K15" s="19">
        <v>2022</v>
      </c>
      <c r="L15" s="19" t="s">
        <v>372</v>
      </c>
      <c r="M15" s="19" t="s">
        <v>369</v>
      </c>
      <c r="N15" s="196">
        <v>51230</v>
      </c>
      <c r="O15" s="20"/>
      <c r="P15" s="20"/>
      <c r="Q15" s="20"/>
    </row>
    <row r="16" spans="2:23" x14ac:dyDescent="0.3">
      <c r="B16" s="19">
        <v>2022</v>
      </c>
      <c r="C16" s="19" t="s">
        <v>374</v>
      </c>
      <c r="D16" s="212"/>
      <c r="E16" s="212">
        <v>5446.657613789147</v>
      </c>
      <c r="F16" s="212">
        <v>25808.361197901075</v>
      </c>
      <c r="G16" s="212">
        <v>0</v>
      </c>
      <c r="H16" s="212">
        <v>3002.0339387294421</v>
      </c>
      <c r="I16" s="212">
        <v>8841.649636860544</v>
      </c>
      <c r="J16" s="216">
        <v>43098.702387280209</v>
      </c>
      <c r="K16" s="19">
        <v>2022</v>
      </c>
      <c r="L16" s="19" t="s">
        <v>375</v>
      </c>
      <c r="M16" s="19" t="s">
        <v>368</v>
      </c>
      <c r="N16" s="196">
        <v>23220</v>
      </c>
      <c r="O16" s="20"/>
      <c r="P16" s="20"/>
      <c r="Q16" s="20"/>
    </row>
    <row r="17" spans="2:17" x14ac:dyDescent="0.3">
      <c r="B17" s="19">
        <v>2022</v>
      </c>
      <c r="C17" s="19" t="s">
        <v>376</v>
      </c>
      <c r="D17" s="212"/>
      <c r="E17" s="212">
        <v>2141.9048924095578</v>
      </c>
      <c r="F17" s="212">
        <v>1662.0332490114934</v>
      </c>
      <c r="G17" s="212">
        <v>6988.6330045993873</v>
      </c>
      <c r="H17" s="212">
        <v>2548.8684103648839</v>
      </c>
      <c r="I17" s="217">
        <v>-13341.439556385321</v>
      </c>
      <c r="J17" s="212">
        <v>0</v>
      </c>
      <c r="K17" s="19">
        <v>2022</v>
      </c>
      <c r="L17" s="19" t="s">
        <v>375</v>
      </c>
      <c r="M17" s="19" t="s">
        <v>369</v>
      </c>
      <c r="N17" s="196">
        <v>44333</v>
      </c>
      <c r="O17" s="20"/>
      <c r="P17" s="20"/>
      <c r="Q17" s="20"/>
    </row>
    <row r="18" spans="2:17" x14ac:dyDescent="0.3">
      <c r="B18" s="19">
        <v>2022</v>
      </c>
      <c r="C18" s="19" t="s">
        <v>131</v>
      </c>
      <c r="D18" s="212"/>
      <c r="E18" s="212">
        <v>1903.8080558791944</v>
      </c>
      <c r="F18" s="212">
        <v>3082.8807315510303</v>
      </c>
      <c r="G18" s="212">
        <v>9628.1199557653727</v>
      </c>
      <c r="H18" s="212">
        <v>25640.796663986694</v>
      </c>
      <c r="I18" s="212">
        <v>28943.993008487188</v>
      </c>
      <c r="J18" s="212">
        <v>69199.598415669476</v>
      </c>
      <c r="K18" s="19">
        <v>2022</v>
      </c>
      <c r="L18" s="19" t="s">
        <v>377</v>
      </c>
      <c r="M18" s="19" t="s">
        <v>368</v>
      </c>
      <c r="N18" s="196" t="s">
        <v>24</v>
      </c>
      <c r="O18" s="20"/>
      <c r="P18" s="20"/>
      <c r="Q18" s="20"/>
    </row>
    <row r="19" spans="2:17" x14ac:dyDescent="0.3">
      <c r="B19" s="19">
        <v>2022</v>
      </c>
      <c r="C19" s="47" t="s">
        <v>94</v>
      </c>
      <c r="D19" s="212">
        <v>340120.41569180222</v>
      </c>
      <c r="E19" s="212">
        <v>114585.12938265756</v>
      </c>
      <c r="F19" s="212">
        <v>188681.91147573781</v>
      </c>
      <c r="G19" s="212">
        <v>868613.69466197386</v>
      </c>
      <c r="H19" s="212">
        <v>1784717.2550368907</v>
      </c>
      <c r="I19" s="212">
        <v>654216.96431001951</v>
      </c>
      <c r="J19" s="212">
        <v>3950935.3705590814</v>
      </c>
      <c r="K19" s="19">
        <v>2022</v>
      </c>
      <c r="L19" s="19" t="s">
        <v>377</v>
      </c>
      <c r="M19" s="19" t="s">
        <v>369</v>
      </c>
      <c r="N19" s="196" t="s">
        <v>24</v>
      </c>
      <c r="O19" s="20"/>
      <c r="P19" s="20"/>
      <c r="Q19" s="20"/>
    </row>
    <row r="20" spans="2:17" x14ac:dyDescent="0.3">
      <c r="B20" s="19">
        <v>2023</v>
      </c>
      <c r="C20" s="19" t="s">
        <v>240</v>
      </c>
      <c r="D20" s="212"/>
      <c r="E20" s="212">
        <v>55380.099780819321</v>
      </c>
      <c r="F20" s="212">
        <v>132290.82227174169</v>
      </c>
      <c r="G20" s="212">
        <v>613708.8533245112</v>
      </c>
      <c r="H20" s="212">
        <v>1387536.1805374275</v>
      </c>
      <c r="I20" s="212">
        <v>574980.17452976434</v>
      </c>
      <c r="J20" s="216">
        <v>2763896.130444264</v>
      </c>
      <c r="K20" s="19">
        <v>2022</v>
      </c>
      <c r="L20" s="19" t="s">
        <v>378</v>
      </c>
      <c r="M20" s="19" t="s">
        <v>368</v>
      </c>
      <c r="N20" s="196" t="s">
        <v>24</v>
      </c>
      <c r="O20" s="20"/>
      <c r="P20" s="20"/>
      <c r="Q20" s="20"/>
    </row>
    <row r="21" spans="2:17" x14ac:dyDescent="0.3">
      <c r="B21" s="19">
        <v>2023</v>
      </c>
      <c r="C21" s="19" t="s">
        <v>79</v>
      </c>
      <c r="D21" s="212"/>
      <c r="E21" s="212">
        <v>16579.810009413159</v>
      </c>
      <c r="F21" s="212">
        <v>31699.461184564254</v>
      </c>
      <c r="G21" s="212">
        <v>154280.40968018581</v>
      </c>
      <c r="H21" s="212">
        <v>249097.53180781112</v>
      </c>
      <c r="I21" s="212">
        <v>208668.60771825135</v>
      </c>
      <c r="J21" s="212">
        <v>660325.8204002257</v>
      </c>
      <c r="K21" s="19">
        <v>2022</v>
      </c>
      <c r="L21" s="19" t="s">
        <v>378</v>
      </c>
      <c r="M21" s="19" t="s">
        <v>369</v>
      </c>
      <c r="N21" s="196" t="s">
        <v>24</v>
      </c>
      <c r="O21" s="20"/>
      <c r="P21" s="20"/>
      <c r="Q21" s="20"/>
    </row>
    <row r="22" spans="2:17" x14ac:dyDescent="0.3">
      <c r="B22" s="19">
        <v>2023</v>
      </c>
      <c r="C22" s="19" t="s">
        <v>80</v>
      </c>
      <c r="D22" s="213" t="s">
        <v>448</v>
      </c>
      <c r="E22" s="214"/>
      <c r="F22" s="214"/>
      <c r="G22" s="214"/>
      <c r="H22" s="214"/>
      <c r="I22" s="214"/>
      <c r="J22" s="215"/>
      <c r="K22" s="19">
        <v>2022</v>
      </c>
      <c r="L22" s="19" t="s">
        <v>131</v>
      </c>
      <c r="M22" s="19" t="s">
        <v>368</v>
      </c>
      <c r="N22" s="196">
        <v>1570081</v>
      </c>
      <c r="O22" s="20"/>
      <c r="P22" s="20"/>
      <c r="Q22" s="20"/>
    </row>
    <row r="23" spans="2:17" x14ac:dyDescent="0.3">
      <c r="B23" s="19">
        <v>2023</v>
      </c>
      <c r="C23" s="19" t="s">
        <v>83</v>
      </c>
      <c r="D23" s="212"/>
      <c r="E23" s="212">
        <v>19767.87592147983</v>
      </c>
      <c r="F23" s="212">
        <v>15628.044377953354</v>
      </c>
      <c r="G23" s="212">
        <v>62421.666476584083</v>
      </c>
      <c r="H23" s="212">
        <v>26141.523144045739</v>
      </c>
      <c r="I23" s="212">
        <v>88682.327100757117</v>
      </c>
      <c r="J23" s="212">
        <v>212641.43702082013</v>
      </c>
      <c r="K23" s="19">
        <v>2022</v>
      </c>
      <c r="L23" s="19" t="s">
        <v>131</v>
      </c>
      <c r="M23" s="19" t="s">
        <v>369</v>
      </c>
      <c r="N23" s="196">
        <v>1409497</v>
      </c>
    </row>
    <row r="24" spans="2:17" x14ac:dyDescent="0.3">
      <c r="B24" s="19">
        <v>2023</v>
      </c>
      <c r="C24" s="19" t="s">
        <v>371</v>
      </c>
      <c r="D24" s="213"/>
      <c r="E24" s="214"/>
      <c r="F24" s="214"/>
      <c r="G24" s="214"/>
      <c r="H24" s="214"/>
      <c r="I24" s="215"/>
      <c r="J24" s="216"/>
      <c r="K24" s="19">
        <v>2023</v>
      </c>
      <c r="L24" s="19" t="s">
        <v>367</v>
      </c>
      <c r="M24" s="19" t="s">
        <v>368</v>
      </c>
      <c r="N24" s="196">
        <v>88096</v>
      </c>
    </row>
    <row r="25" spans="2:17" x14ac:dyDescent="0.3">
      <c r="B25" s="19">
        <v>2023</v>
      </c>
      <c r="C25" s="19" t="s">
        <v>373</v>
      </c>
      <c r="D25" s="212"/>
      <c r="E25" s="212">
        <v>30574.406002287644</v>
      </c>
      <c r="F25" s="212">
        <v>26061.103588479713</v>
      </c>
      <c r="G25" s="212">
        <v>21067.995653393944</v>
      </c>
      <c r="H25" s="212">
        <v>15222.456246900289</v>
      </c>
      <c r="I25" s="212">
        <v>85593.260418218648</v>
      </c>
      <c r="J25" s="212">
        <v>178519.22190928023</v>
      </c>
      <c r="K25" s="19">
        <v>2023</v>
      </c>
      <c r="L25" s="19" t="s">
        <v>367</v>
      </c>
      <c r="M25" s="19" t="s">
        <v>369</v>
      </c>
      <c r="N25" s="196">
        <v>69708</v>
      </c>
    </row>
    <row r="26" spans="2:17" x14ac:dyDescent="0.3">
      <c r="B26" s="19">
        <v>2023</v>
      </c>
      <c r="C26" s="19" t="s">
        <v>374</v>
      </c>
      <c r="D26" s="212"/>
      <c r="E26" s="212">
        <v>5939.2295137781202</v>
      </c>
      <c r="F26" s="212">
        <v>33423.609477793601</v>
      </c>
      <c r="G26" s="212">
        <v>0</v>
      </c>
      <c r="H26" s="212">
        <v>2868.5534876639513</v>
      </c>
      <c r="I26" s="212">
        <v>22650.090134607279</v>
      </c>
      <c r="J26" s="212">
        <v>64881.482613842949</v>
      </c>
      <c r="K26" s="19">
        <v>2023</v>
      </c>
      <c r="L26" s="19" t="s">
        <v>370</v>
      </c>
      <c r="M26" s="19" t="s">
        <v>368</v>
      </c>
      <c r="N26" s="196">
        <v>1596</v>
      </c>
    </row>
    <row r="27" spans="2:17" x14ac:dyDescent="0.3">
      <c r="B27" s="19">
        <v>2023</v>
      </c>
      <c r="C27" s="19" t="s">
        <v>376</v>
      </c>
      <c r="D27" s="212"/>
      <c r="E27" s="212">
        <v>2501.3548360268278</v>
      </c>
      <c r="F27" s="212">
        <v>2112.379097974198</v>
      </c>
      <c r="G27" s="212">
        <v>7053.4536769677043</v>
      </c>
      <c r="H27" s="212">
        <v>2319.6605119653759</v>
      </c>
      <c r="I27" s="217">
        <v>-13986.848122934105</v>
      </c>
      <c r="J27" s="212">
        <v>0</v>
      </c>
      <c r="K27" s="19">
        <v>2023</v>
      </c>
      <c r="L27" s="19" t="s">
        <v>370</v>
      </c>
      <c r="M27" s="19" t="s">
        <v>369</v>
      </c>
      <c r="N27" s="196">
        <v>22276</v>
      </c>
    </row>
    <row r="28" spans="2:17" x14ac:dyDescent="0.3">
      <c r="B28" s="19">
        <v>2023</v>
      </c>
      <c r="C28" s="19" t="s">
        <v>131</v>
      </c>
      <c r="D28" s="212"/>
      <c r="E28" s="212">
        <v>2215.5655675032031</v>
      </c>
      <c r="F28" s="212">
        <v>4010.1896290286636</v>
      </c>
      <c r="G28" s="212">
        <v>10709.313058465405</v>
      </c>
      <c r="H28" s="212">
        <v>24364.233288244901</v>
      </c>
      <c r="I28" s="212">
        <v>22430.090350533981</v>
      </c>
      <c r="J28" s="216">
        <v>63729.391893776148</v>
      </c>
      <c r="K28" s="19">
        <v>2023</v>
      </c>
      <c r="L28" s="19" t="s">
        <v>372</v>
      </c>
      <c r="M28" s="19" t="s">
        <v>368</v>
      </c>
      <c r="N28" s="196">
        <v>5333</v>
      </c>
    </row>
    <row r="29" spans="2:17" x14ac:dyDescent="0.3">
      <c r="B29" s="19">
        <v>2023</v>
      </c>
      <c r="C29" s="47" t="s">
        <v>94</v>
      </c>
      <c r="D29" s="212">
        <v>507186.97027817339</v>
      </c>
      <c r="E29" s="212">
        <v>132958.34163130811</v>
      </c>
      <c r="F29" s="212">
        <v>245225.60962753548</v>
      </c>
      <c r="G29" s="212">
        <v>869241.69187010801</v>
      </c>
      <c r="H29" s="212">
        <v>1707550.1390240591</v>
      </c>
      <c r="I29" s="212">
        <v>989017.7021291987</v>
      </c>
      <c r="J29" s="212">
        <v>4451180.4545603823</v>
      </c>
      <c r="K29" s="19">
        <v>2023</v>
      </c>
      <c r="L29" s="19" t="s">
        <v>372</v>
      </c>
      <c r="M29" s="19" t="s">
        <v>369</v>
      </c>
      <c r="N29" s="196">
        <v>52408</v>
      </c>
    </row>
    <row r="30" spans="2:17" x14ac:dyDescent="0.3">
      <c r="B30" s="19">
        <v>2024</v>
      </c>
      <c r="C30" s="19" t="s">
        <v>240</v>
      </c>
      <c r="D30" s="212"/>
      <c r="E30" s="212">
        <v>66370.434372200078</v>
      </c>
      <c r="F30" s="212">
        <v>120959.18517619054</v>
      </c>
      <c r="G30" s="212">
        <v>618869.46712987463</v>
      </c>
      <c r="H30" s="212">
        <v>1395947.4154795259</v>
      </c>
      <c r="I30" s="212">
        <v>601282.21383339213</v>
      </c>
      <c r="J30" s="212">
        <v>2803428.7159911832</v>
      </c>
      <c r="K30" s="19">
        <v>2023</v>
      </c>
      <c r="L30" s="19" t="s">
        <v>375</v>
      </c>
      <c r="M30" s="19" t="s">
        <v>368</v>
      </c>
      <c r="N30" s="196">
        <v>24883</v>
      </c>
    </row>
    <row r="31" spans="2:17" x14ac:dyDescent="0.3">
      <c r="B31" s="19">
        <v>2024</v>
      </c>
      <c r="C31" s="19" t="s">
        <v>79</v>
      </c>
      <c r="D31" s="212"/>
      <c r="E31" s="212">
        <v>19870.119347716027</v>
      </c>
      <c r="F31" s="212">
        <v>29526.593818671023</v>
      </c>
      <c r="G31" s="212">
        <v>155644.06446251183</v>
      </c>
      <c r="H31" s="212">
        <v>250607.55936090945</v>
      </c>
      <c r="I31" s="212">
        <v>223980.09316018398</v>
      </c>
      <c r="J31" s="212">
        <v>679628.43014999235</v>
      </c>
      <c r="K31" s="19">
        <v>2023</v>
      </c>
      <c r="L31" s="19" t="s">
        <v>375</v>
      </c>
      <c r="M31" s="19" t="s">
        <v>369</v>
      </c>
      <c r="N31" s="196">
        <v>45353</v>
      </c>
    </row>
    <row r="32" spans="2:17" x14ac:dyDescent="0.3">
      <c r="B32" s="19">
        <v>2024</v>
      </c>
      <c r="C32" s="19" t="s">
        <v>80</v>
      </c>
      <c r="D32" s="213" t="s">
        <v>448</v>
      </c>
      <c r="E32" s="214"/>
      <c r="F32" s="214"/>
      <c r="G32" s="214"/>
      <c r="H32" s="214"/>
      <c r="I32" s="214"/>
      <c r="J32" s="215"/>
      <c r="K32" s="19">
        <v>2023</v>
      </c>
      <c r="L32" s="19" t="s">
        <v>377</v>
      </c>
      <c r="M32" s="19" t="s">
        <v>368</v>
      </c>
      <c r="N32" s="196" t="s">
        <v>24</v>
      </c>
    </row>
    <row r="33" spans="2:14" x14ac:dyDescent="0.3">
      <c r="B33" s="19">
        <v>2024</v>
      </c>
      <c r="C33" s="19" t="s">
        <v>83</v>
      </c>
      <c r="D33" s="212"/>
      <c r="E33" s="212">
        <v>23690.865793253375</v>
      </c>
      <c r="F33" s="212">
        <v>15384.605008883102</v>
      </c>
      <c r="G33" s="212">
        <v>63091.145710552883</v>
      </c>
      <c r="H33" s="212">
        <v>26299.992880542057</v>
      </c>
      <c r="I33" s="212">
        <v>170174.70864077061</v>
      </c>
      <c r="J33" s="212">
        <v>298641.31803400203</v>
      </c>
      <c r="K33" s="19">
        <v>2023</v>
      </c>
      <c r="L33" s="19" t="s">
        <v>377</v>
      </c>
      <c r="M33" s="19" t="s">
        <v>369</v>
      </c>
      <c r="N33" s="196" t="s">
        <v>24</v>
      </c>
    </row>
    <row r="34" spans="2:14" x14ac:dyDescent="0.3">
      <c r="B34" s="19">
        <v>2024</v>
      </c>
      <c r="C34" s="19" t="s">
        <v>371</v>
      </c>
      <c r="D34" s="213"/>
      <c r="E34" s="214"/>
      <c r="F34" s="214"/>
      <c r="G34" s="214"/>
      <c r="H34" s="214"/>
      <c r="I34" s="215"/>
      <c r="J34" s="215"/>
      <c r="K34" s="19">
        <v>2023</v>
      </c>
      <c r="L34" s="19" t="s">
        <v>378</v>
      </c>
      <c r="M34" s="19" t="s">
        <v>368</v>
      </c>
      <c r="N34" s="196" t="s">
        <v>24</v>
      </c>
    </row>
    <row r="35" spans="2:14" x14ac:dyDescent="0.3">
      <c r="B35" s="19">
        <v>2024</v>
      </c>
      <c r="C35" s="19" t="s">
        <v>373</v>
      </c>
      <c r="D35" s="212"/>
      <c r="E35" s="212">
        <v>36641.981778202753</v>
      </c>
      <c r="F35" s="212">
        <v>25655.147573675709</v>
      </c>
      <c r="G35" s="212">
        <v>21297.883022028476</v>
      </c>
      <c r="H35" s="212">
        <v>15314.734673715004</v>
      </c>
      <c r="I35" s="212">
        <v>199609.26762531401</v>
      </c>
      <c r="J35" s="212">
        <v>298519.01467293594</v>
      </c>
      <c r="K35" s="19">
        <v>2023</v>
      </c>
      <c r="L35" s="19" t="s">
        <v>378</v>
      </c>
      <c r="M35" s="19" t="s">
        <v>369</v>
      </c>
      <c r="N35" s="196" t="s">
        <v>24</v>
      </c>
    </row>
    <row r="36" spans="2:14" x14ac:dyDescent="0.3">
      <c r="B36" s="19">
        <v>2024</v>
      </c>
      <c r="C36" s="19" t="s">
        <v>374</v>
      </c>
      <c r="D36" s="212"/>
      <c r="E36" s="212">
        <v>6807.9682178927333</v>
      </c>
      <c r="F36" s="212">
        <v>31327.498715488004</v>
      </c>
      <c r="G36" s="212">
        <v>0</v>
      </c>
      <c r="H36" s="212">
        <v>2885.9426395052906</v>
      </c>
      <c r="I36" s="212">
        <v>73372.975587779045</v>
      </c>
      <c r="J36" s="216">
        <v>114394.38516066507</v>
      </c>
      <c r="K36" s="19">
        <v>2023</v>
      </c>
      <c r="L36" s="19" t="s">
        <v>131</v>
      </c>
      <c r="M36" s="19" t="s">
        <v>368</v>
      </c>
      <c r="N36" s="196">
        <v>1632589</v>
      </c>
    </row>
    <row r="37" spans="2:14" x14ac:dyDescent="0.3">
      <c r="B37" s="19">
        <v>2024</v>
      </c>
      <c r="C37" s="19" t="s">
        <v>376</v>
      </c>
      <c r="D37" s="213"/>
      <c r="E37" s="218">
        <v>2989.6485915211729</v>
      </c>
      <c r="F37" s="218">
        <v>2079.4743901034244</v>
      </c>
      <c r="G37" s="218">
        <v>7142.6332804101812</v>
      </c>
      <c r="H37" s="218">
        <v>2333.7222783003563</v>
      </c>
      <c r="I37" s="219">
        <v>-14545.478540335134</v>
      </c>
      <c r="J37" s="212">
        <v>0</v>
      </c>
      <c r="K37" s="19">
        <v>2023</v>
      </c>
      <c r="L37" s="19" t="s">
        <v>131</v>
      </c>
      <c r="M37" s="19" t="s">
        <v>369</v>
      </c>
      <c r="N37" s="196">
        <v>1439452</v>
      </c>
    </row>
    <row r="38" spans="2:14" x14ac:dyDescent="0.3">
      <c r="B38" s="19">
        <v>2024</v>
      </c>
      <c r="C38" s="19" t="s">
        <v>131</v>
      </c>
      <c r="D38" s="212"/>
      <c r="E38" s="212">
        <v>2655.2507069733938</v>
      </c>
      <c r="F38" s="212">
        <v>3791.6005702870748</v>
      </c>
      <c r="G38" s="212">
        <v>10821.301635634447</v>
      </c>
      <c r="H38" s="212">
        <v>24511.92910565569</v>
      </c>
      <c r="I38" s="212">
        <v>37789.75777912281</v>
      </c>
      <c r="J38" s="212">
        <v>79569.839797673412</v>
      </c>
      <c r="K38" s="19">
        <v>2024</v>
      </c>
      <c r="L38" s="19" t="s">
        <v>367</v>
      </c>
      <c r="M38" s="19" t="s">
        <v>368</v>
      </c>
      <c r="N38" s="196">
        <v>139976</v>
      </c>
    </row>
    <row r="39" spans="2:14" x14ac:dyDescent="0.3">
      <c r="B39" s="19">
        <v>2024</v>
      </c>
      <c r="C39" s="47" t="s">
        <v>94</v>
      </c>
      <c r="D39" s="212">
        <v>499399.33382173447</v>
      </c>
      <c r="E39" s="212">
        <v>159026.26880775954</v>
      </c>
      <c r="F39" s="212">
        <v>228724.10525329885</v>
      </c>
      <c r="G39" s="212">
        <v>876866.49524101254</v>
      </c>
      <c r="H39" s="212">
        <v>1717901.2964181539</v>
      </c>
      <c r="I39" s="212">
        <v>1291663.5380862274</v>
      </c>
      <c r="J39" s="212">
        <v>4773581.0376281869</v>
      </c>
      <c r="K39" s="19">
        <v>2024</v>
      </c>
      <c r="L39" s="19" t="s">
        <v>367</v>
      </c>
      <c r="M39" s="19" t="s">
        <v>369</v>
      </c>
      <c r="N39" s="196">
        <v>55375</v>
      </c>
    </row>
    <row r="40" spans="2:14" x14ac:dyDescent="0.3">
      <c r="B40" s="19">
        <v>2025</v>
      </c>
      <c r="C40" s="19" t="s">
        <v>240</v>
      </c>
      <c r="D40" s="212"/>
      <c r="E40" s="220">
        <v>90005.302607219593</v>
      </c>
      <c r="F40" s="220">
        <v>120959.18517619054</v>
      </c>
      <c r="G40" s="220">
        <v>610997.41002843785</v>
      </c>
      <c r="H40" s="220">
        <v>1380626.436405428</v>
      </c>
      <c r="I40" s="216">
        <v>725297.42014053697</v>
      </c>
      <c r="J40" s="221">
        <v>2927885.7543578129</v>
      </c>
      <c r="K40" s="19">
        <v>2024</v>
      </c>
      <c r="L40" s="19" t="s">
        <v>370</v>
      </c>
      <c r="M40" s="19" t="s">
        <v>368</v>
      </c>
      <c r="N40" s="196">
        <v>-5228</v>
      </c>
    </row>
    <row r="41" spans="2:14" x14ac:dyDescent="0.3">
      <c r="B41" s="19">
        <v>2025</v>
      </c>
      <c r="C41" s="19" t="s">
        <v>79</v>
      </c>
      <c r="D41" s="212"/>
      <c r="E41" s="220">
        <v>26945.975593642423</v>
      </c>
      <c r="F41" s="220">
        <v>29526.593818671023</v>
      </c>
      <c r="G41" s="220">
        <v>153614.65490492032</v>
      </c>
      <c r="H41" s="220">
        <v>247857.05949952302</v>
      </c>
      <c r="I41" s="216">
        <v>263435.29858194361</v>
      </c>
      <c r="J41" s="212">
        <v>721379.58239870041</v>
      </c>
      <c r="K41" s="19">
        <v>2024</v>
      </c>
      <c r="L41" s="19" t="s">
        <v>370</v>
      </c>
      <c r="M41" s="19" t="s">
        <v>369</v>
      </c>
      <c r="N41" s="196">
        <v>18649</v>
      </c>
    </row>
    <row r="42" spans="2:14" x14ac:dyDescent="0.3">
      <c r="B42" s="19">
        <v>2025</v>
      </c>
      <c r="C42" s="19" t="s">
        <v>80</v>
      </c>
      <c r="D42" s="213" t="s">
        <v>448</v>
      </c>
      <c r="E42" s="220"/>
      <c r="F42" s="214"/>
      <c r="G42" s="214"/>
      <c r="H42" s="214"/>
      <c r="I42" s="214"/>
      <c r="J42" s="215"/>
      <c r="K42" s="19">
        <v>2024</v>
      </c>
      <c r="L42" s="19" t="s">
        <v>372</v>
      </c>
      <c r="M42" s="19" t="s">
        <v>368</v>
      </c>
      <c r="N42" s="196">
        <v>-38930</v>
      </c>
    </row>
    <row r="43" spans="2:14" x14ac:dyDescent="0.3">
      <c r="B43" s="19">
        <v>2025</v>
      </c>
      <c r="C43" s="19" t="s">
        <v>83</v>
      </c>
      <c r="D43" s="212"/>
      <c r="E43" s="220">
        <v>32127.310374239991</v>
      </c>
      <c r="F43" s="220">
        <v>15384.605008883102</v>
      </c>
      <c r="G43" s="220">
        <v>62180.485867011208</v>
      </c>
      <c r="H43" s="220">
        <v>26011.341863961112</v>
      </c>
      <c r="I43" s="216">
        <v>128976.89200037072</v>
      </c>
      <c r="J43" s="212">
        <v>264680.63511446613</v>
      </c>
      <c r="K43" s="19">
        <v>2024</v>
      </c>
      <c r="L43" s="19" t="s">
        <v>372</v>
      </c>
      <c r="M43" s="19" t="s">
        <v>369</v>
      </c>
      <c r="N43" s="196">
        <v>106067</v>
      </c>
    </row>
    <row r="44" spans="2:14" x14ac:dyDescent="0.3">
      <c r="B44" s="19">
        <v>2025</v>
      </c>
      <c r="C44" s="19" t="s">
        <v>371</v>
      </c>
      <c r="D44" s="222"/>
      <c r="E44" s="223"/>
      <c r="F44" s="223"/>
      <c r="G44" s="223"/>
      <c r="H44" s="223"/>
      <c r="I44" s="224"/>
      <c r="J44" s="215"/>
      <c r="K44" s="19">
        <v>2024</v>
      </c>
      <c r="L44" s="19" t="s">
        <v>375</v>
      </c>
      <c r="M44" s="19" t="s">
        <v>368</v>
      </c>
      <c r="N44" s="196">
        <v>-3552</v>
      </c>
    </row>
    <row r="45" spans="2:14" x14ac:dyDescent="0.3">
      <c r="B45" s="19">
        <v>2025</v>
      </c>
      <c r="C45" s="19" t="s">
        <v>373</v>
      </c>
      <c r="D45" s="212"/>
      <c r="E45" s="220">
        <v>49690.388337382268</v>
      </c>
      <c r="F45" s="220">
        <v>25655.147573675709</v>
      </c>
      <c r="G45" s="220">
        <v>20987.535408792348</v>
      </c>
      <c r="H45" s="220">
        <v>15146.650455885963</v>
      </c>
      <c r="I45" s="216">
        <v>112910.14789336969</v>
      </c>
      <c r="J45" s="212">
        <v>224389.86966910597</v>
      </c>
      <c r="K45" s="19">
        <v>2024</v>
      </c>
      <c r="L45" s="19" t="s">
        <v>375</v>
      </c>
      <c r="M45" s="19" t="s">
        <v>369</v>
      </c>
      <c r="N45" s="196">
        <v>51839</v>
      </c>
    </row>
    <row r="46" spans="2:14" x14ac:dyDescent="0.3">
      <c r="B46" s="19">
        <v>2025</v>
      </c>
      <c r="C46" s="19" t="s">
        <v>374</v>
      </c>
      <c r="D46" s="212"/>
      <c r="E46" s="220">
        <v>9227.0278868552323</v>
      </c>
      <c r="F46" s="220">
        <v>31327.498715488004</v>
      </c>
      <c r="G46" s="212">
        <v>0</v>
      </c>
      <c r="H46" s="220">
        <v>2854.2684759239082</v>
      </c>
      <c r="I46" s="216">
        <v>25372.629470443237</v>
      </c>
      <c r="J46" s="212">
        <v>68781.424548710376</v>
      </c>
      <c r="K46" s="19">
        <v>2024</v>
      </c>
      <c r="L46" s="19" t="s">
        <v>377</v>
      </c>
      <c r="M46" s="19" t="s">
        <v>368</v>
      </c>
      <c r="N46" s="196" t="s">
        <v>24</v>
      </c>
    </row>
    <row r="47" spans="2:14" x14ac:dyDescent="0.3">
      <c r="B47" s="19">
        <v>2025</v>
      </c>
      <c r="C47" s="19" t="s">
        <v>376</v>
      </c>
      <c r="D47" s="213"/>
      <c r="E47" s="225">
        <v>4039.7311413411389</v>
      </c>
      <c r="F47" s="225">
        <v>2079.4743901034244</v>
      </c>
      <c r="G47" s="225">
        <v>7029.5026041133442</v>
      </c>
      <c r="H47" s="226">
        <v>2308.1089136462779</v>
      </c>
      <c r="I47" s="216">
        <v>-15456.817049204185</v>
      </c>
      <c r="J47" s="212">
        <v>0</v>
      </c>
      <c r="K47" s="19">
        <v>2024</v>
      </c>
      <c r="L47" s="19" t="s">
        <v>377</v>
      </c>
      <c r="M47" s="19" t="s">
        <v>369</v>
      </c>
      <c r="N47" s="196" t="s">
        <v>24</v>
      </c>
    </row>
    <row r="48" spans="2:14" x14ac:dyDescent="0.3">
      <c r="B48" s="19">
        <v>2025</v>
      </c>
      <c r="C48" s="19" t="s">
        <v>131</v>
      </c>
      <c r="D48" s="212"/>
      <c r="E48" s="220">
        <v>3600.7997482577266</v>
      </c>
      <c r="F48" s="220">
        <v>3791.6005702870748</v>
      </c>
      <c r="G48" s="220">
        <v>10667.248199047182</v>
      </c>
      <c r="H48" s="220">
        <v>24242.902673335164</v>
      </c>
      <c r="I48" s="216">
        <v>24027.028035485855</v>
      </c>
      <c r="J48" s="216">
        <v>66329.579226413</v>
      </c>
      <c r="K48" s="19">
        <v>2024</v>
      </c>
      <c r="L48" s="19" t="s">
        <v>378</v>
      </c>
      <c r="M48" s="19" t="s">
        <v>368</v>
      </c>
      <c r="N48" s="196" t="s">
        <v>24</v>
      </c>
    </row>
    <row r="49" spans="2:14" x14ac:dyDescent="0.3">
      <c r="B49" s="19">
        <v>2025</v>
      </c>
      <c r="C49" s="47" t="s">
        <v>94</v>
      </c>
      <c r="D49" s="227">
        <v>572748.49704368517</v>
      </c>
      <c r="E49" s="227">
        <v>215636.5356889384</v>
      </c>
      <c r="F49" s="227">
        <v>228724.10525329885</v>
      </c>
      <c r="G49" s="228">
        <v>865476.83701232227</v>
      </c>
      <c r="H49" s="228">
        <v>1699046.7682877034</v>
      </c>
      <c r="I49" s="227">
        <v>1264562.5990729458</v>
      </c>
      <c r="J49" s="212">
        <v>4846195.3423588946</v>
      </c>
      <c r="K49" s="19">
        <v>2024</v>
      </c>
      <c r="L49" s="19" t="s">
        <v>378</v>
      </c>
      <c r="M49" s="19" t="s">
        <v>369</v>
      </c>
      <c r="N49" s="196" t="s">
        <v>24</v>
      </c>
    </row>
    <row r="50" spans="2:14" x14ac:dyDescent="0.3">
      <c r="B50" s="19">
        <v>2026</v>
      </c>
      <c r="C50" s="19" t="s">
        <v>240</v>
      </c>
      <c r="D50" s="216"/>
      <c r="E50" s="216">
        <v>92705.461685436196</v>
      </c>
      <c r="F50" s="216">
        <v>124587.96073147627</v>
      </c>
      <c r="G50" s="216">
        <v>629327.33232929104</v>
      </c>
      <c r="H50" s="216">
        <v>1422045.2294975908</v>
      </c>
      <c r="I50" s="216">
        <v>747056.34274475311</v>
      </c>
      <c r="J50" s="212">
        <v>3015722.3269885476</v>
      </c>
      <c r="K50" s="19">
        <v>2024</v>
      </c>
      <c r="L50" s="19" t="s">
        <v>131</v>
      </c>
      <c r="M50" s="19" t="s">
        <v>368</v>
      </c>
      <c r="N50" s="196">
        <f>2041802-N38-N40-N42-N44</f>
        <v>1949536</v>
      </c>
    </row>
    <row r="51" spans="2:14" x14ac:dyDescent="0.3">
      <c r="B51" s="19">
        <v>2026</v>
      </c>
      <c r="C51" s="19" t="s">
        <v>79</v>
      </c>
      <c r="D51" s="17"/>
      <c r="E51" s="216">
        <v>27754.354861451695</v>
      </c>
      <c r="F51" s="216">
        <v>30412.391633231153</v>
      </c>
      <c r="G51" s="216">
        <v>158223.09455206792</v>
      </c>
      <c r="H51" s="216">
        <v>255292.77128450869</v>
      </c>
      <c r="I51" s="216">
        <v>271338.35753940191</v>
      </c>
      <c r="J51" s="212">
        <v>743020.96987066139</v>
      </c>
      <c r="K51" s="19">
        <v>2024</v>
      </c>
      <c r="L51" s="19" t="s">
        <v>131</v>
      </c>
      <c r="M51" s="19" t="s">
        <v>369</v>
      </c>
      <c r="N51" s="196">
        <f>1763826.41363332-N45-N43-N41-N39</f>
        <v>1531896.41363332</v>
      </c>
    </row>
    <row r="52" spans="2:14" x14ac:dyDescent="0.3">
      <c r="B52" s="19">
        <v>2026</v>
      </c>
      <c r="C52" s="19" t="s">
        <v>80</v>
      </c>
      <c r="D52" s="213" t="s">
        <v>448</v>
      </c>
      <c r="E52" s="216"/>
      <c r="F52" s="216"/>
      <c r="G52" s="216"/>
      <c r="H52" s="216"/>
      <c r="I52" s="216"/>
      <c r="J52" s="224"/>
      <c r="K52" s="19">
        <v>2025</v>
      </c>
      <c r="L52" s="19" t="s">
        <v>367</v>
      </c>
      <c r="M52" s="19" t="s">
        <v>368</v>
      </c>
      <c r="N52" s="196">
        <v>141310</v>
      </c>
    </row>
    <row r="53" spans="2:14" x14ac:dyDescent="0.3">
      <c r="B53" s="19">
        <v>2026</v>
      </c>
      <c r="C53" s="19" t="s">
        <v>83</v>
      </c>
      <c r="D53" s="229"/>
      <c r="E53" s="216">
        <v>33091.129685467189</v>
      </c>
      <c r="F53" s="216">
        <v>15846.143159149595</v>
      </c>
      <c r="G53" s="216">
        <v>64045.90044302155</v>
      </c>
      <c r="H53" s="216">
        <v>26791.682119879944</v>
      </c>
      <c r="I53" s="216">
        <v>132846.19876038184</v>
      </c>
      <c r="J53" s="212">
        <v>272621.05416790012</v>
      </c>
      <c r="K53" s="19">
        <v>2025</v>
      </c>
      <c r="L53" s="19" t="s">
        <v>367</v>
      </c>
      <c r="M53" s="19" t="s">
        <v>369</v>
      </c>
      <c r="N53" s="196">
        <v>57128</v>
      </c>
    </row>
    <row r="54" spans="2:14" x14ac:dyDescent="0.3">
      <c r="B54" s="19">
        <v>2026</v>
      </c>
      <c r="C54" s="19" t="s">
        <v>371</v>
      </c>
      <c r="D54" s="229"/>
      <c r="E54" s="216"/>
      <c r="F54" s="216"/>
      <c r="G54" s="216"/>
      <c r="H54" s="216"/>
      <c r="I54" s="216"/>
      <c r="J54" s="224"/>
      <c r="K54" s="19">
        <v>2025</v>
      </c>
      <c r="L54" s="19" t="s">
        <v>370</v>
      </c>
      <c r="M54" s="19" t="s">
        <v>368</v>
      </c>
      <c r="N54" s="196">
        <v>-5389</v>
      </c>
    </row>
    <row r="55" spans="2:14" x14ac:dyDescent="0.3">
      <c r="B55" s="19">
        <v>2026</v>
      </c>
      <c r="C55" s="19" t="s">
        <v>373</v>
      </c>
      <c r="D55" s="230"/>
      <c r="E55" s="216">
        <v>51181.099987503738</v>
      </c>
      <c r="F55" s="216">
        <v>26424.802000885978</v>
      </c>
      <c r="G55" s="216">
        <v>21617.161471056119</v>
      </c>
      <c r="H55" s="216">
        <v>15601.049969562542</v>
      </c>
      <c r="I55" s="216">
        <v>116297.45233017078</v>
      </c>
      <c r="J55" s="212">
        <v>231121.56575917915</v>
      </c>
      <c r="K55" s="19">
        <v>2025</v>
      </c>
      <c r="L55" s="19" t="s">
        <v>370</v>
      </c>
      <c r="M55" s="19" t="s">
        <v>369</v>
      </c>
      <c r="N55" s="196">
        <v>19209</v>
      </c>
    </row>
    <row r="56" spans="2:14" x14ac:dyDescent="0.3">
      <c r="B56" s="19">
        <v>2026</v>
      </c>
      <c r="C56" s="19" t="s">
        <v>374</v>
      </c>
      <c r="D56" s="229"/>
      <c r="E56" s="216">
        <v>9503.838723460889</v>
      </c>
      <c r="F56" s="216">
        <v>32267.323676952641</v>
      </c>
      <c r="G56" s="216">
        <v>0</v>
      </c>
      <c r="H56" s="216">
        <v>2939.896530201625</v>
      </c>
      <c r="I56" s="216">
        <v>26133.808354556531</v>
      </c>
      <c r="J56" s="216">
        <v>70844.867285171684</v>
      </c>
      <c r="K56" s="19">
        <v>2025</v>
      </c>
      <c r="L56" s="19" t="s">
        <v>372</v>
      </c>
      <c r="M56" s="19" t="s">
        <v>368</v>
      </c>
      <c r="N56" s="196">
        <v>-40206</v>
      </c>
    </row>
    <row r="57" spans="2:14" x14ac:dyDescent="0.3">
      <c r="B57" s="19">
        <v>2026</v>
      </c>
      <c r="C57" s="19" t="s">
        <v>376</v>
      </c>
      <c r="D57" s="240" t="s">
        <v>449</v>
      </c>
      <c r="E57" s="216"/>
      <c r="F57" s="216"/>
      <c r="G57" s="216"/>
      <c r="H57" s="216"/>
      <c r="I57" s="216"/>
      <c r="J57" s="212"/>
      <c r="K57" s="19">
        <v>2025</v>
      </c>
      <c r="L57" s="19" t="s">
        <v>372</v>
      </c>
      <c r="M57" s="19" t="s">
        <v>369</v>
      </c>
      <c r="N57" s="196">
        <v>109249</v>
      </c>
    </row>
    <row r="58" spans="2:14" x14ac:dyDescent="0.3">
      <c r="B58" s="19">
        <v>2026</v>
      </c>
      <c r="C58" s="19" t="s">
        <v>131</v>
      </c>
      <c r="D58" s="212"/>
      <c r="E58" s="216">
        <v>3708.8237407054589</v>
      </c>
      <c r="F58" s="216">
        <v>3905.348587395687</v>
      </c>
      <c r="G58" s="216">
        <v>10987.265645018599</v>
      </c>
      <c r="H58" s="216">
        <v>24970.189753535218</v>
      </c>
      <c r="I58" s="216">
        <v>24747.838876550431</v>
      </c>
      <c r="J58" s="212">
        <v>68319.466603205394</v>
      </c>
      <c r="K58" s="19">
        <v>2025</v>
      </c>
      <c r="L58" s="19" t="s">
        <v>375</v>
      </c>
      <c r="M58" s="19" t="s">
        <v>368</v>
      </c>
      <c r="N58" s="196">
        <v>-3770</v>
      </c>
    </row>
    <row r="59" spans="2:14" x14ac:dyDescent="0.3">
      <c r="B59" s="19">
        <v>2026</v>
      </c>
      <c r="C59" s="47" t="s">
        <v>94</v>
      </c>
      <c r="D59" s="227">
        <v>572748.49704368517</v>
      </c>
      <c r="E59" s="216">
        <v>217944.70868402516</v>
      </c>
      <c r="F59" s="216">
        <v>233443.96978909132</v>
      </c>
      <c r="G59" s="221">
        <v>884200.75444045523</v>
      </c>
      <c r="H59" s="221">
        <v>1747640.8191552788</v>
      </c>
      <c r="I59" s="216">
        <v>1318419.9986058145</v>
      </c>
      <c r="J59" s="212">
        <v>4974398.74771835</v>
      </c>
      <c r="K59" s="19">
        <v>2025</v>
      </c>
      <c r="L59" s="19" t="s">
        <v>375</v>
      </c>
      <c r="M59" s="19" t="s">
        <v>369</v>
      </c>
      <c r="N59" s="196">
        <v>53394</v>
      </c>
    </row>
    <row r="60" spans="2:14" x14ac:dyDescent="0.3">
      <c r="B60" s="19">
        <v>2027</v>
      </c>
      <c r="C60" s="19" t="s">
        <v>240</v>
      </c>
      <c r="D60" s="212"/>
      <c r="E60" s="216">
        <v>95486.625535999279</v>
      </c>
      <c r="F60" s="216">
        <v>128325.59955342057</v>
      </c>
      <c r="G60" s="216">
        <v>648207.1522991698</v>
      </c>
      <c r="H60" s="216">
        <v>1464706.5863825188</v>
      </c>
      <c r="I60" s="216">
        <v>769468.03302709584</v>
      </c>
      <c r="J60" s="216">
        <v>3106193.9967982043</v>
      </c>
      <c r="K60" s="19">
        <v>2025</v>
      </c>
      <c r="L60" s="19" t="s">
        <v>377</v>
      </c>
      <c r="M60" s="19" t="s">
        <v>368</v>
      </c>
      <c r="N60" s="196" t="s">
        <v>24</v>
      </c>
    </row>
    <row r="61" spans="2:14" x14ac:dyDescent="0.3">
      <c r="B61" s="19">
        <v>2027</v>
      </c>
      <c r="C61" s="19" t="s">
        <v>79</v>
      </c>
      <c r="D61" s="212"/>
      <c r="E61" s="216">
        <v>28586.985507295249</v>
      </c>
      <c r="F61" s="216">
        <v>31324.763382228088</v>
      </c>
      <c r="G61" s="216">
        <v>162969.78738862998</v>
      </c>
      <c r="H61" s="216">
        <v>262951.55442304397</v>
      </c>
      <c r="I61" s="216">
        <v>279478.50826558395</v>
      </c>
      <c r="J61" s="212">
        <v>765311.59896678128</v>
      </c>
      <c r="K61" s="19">
        <v>2025</v>
      </c>
      <c r="L61" s="19" t="s">
        <v>377</v>
      </c>
      <c r="M61" s="19" t="s">
        <v>369</v>
      </c>
      <c r="N61" s="196" t="s">
        <v>24</v>
      </c>
    </row>
    <row r="62" spans="2:14" x14ac:dyDescent="0.3">
      <c r="B62" s="19">
        <v>2027</v>
      </c>
      <c r="C62" s="19" t="s">
        <v>80</v>
      </c>
      <c r="D62" s="213" t="s">
        <v>448</v>
      </c>
      <c r="E62" s="216"/>
      <c r="F62" s="216"/>
      <c r="G62" s="216"/>
      <c r="H62" s="216"/>
      <c r="I62" s="216"/>
      <c r="J62" s="224"/>
      <c r="K62" s="19">
        <v>2025</v>
      </c>
      <c r="L62" s="19" t="s">
        <v>378</v>
      </c>
      <c r="M62" s="19" t="s">
        <v>368</v>
      </c>
      <c r="N62" s="196" t="s">
        <v>24</v>
      </c>
    </row>
    <row r="63" spans="2:14" x14ac:dyDescent="0.3">
      <c r="B63" s="19">
        <v>2027</v>
      </c>
      <c r="C63" s="19" t="s">
        <v>83</v>
      </c>
      <c r="D63" s="17"/>
      <c r="E63" s="216">
        <v>34083.863576031203</v>
      </c>
      <c r="F63" s="216">
        <v>16321.527453924084</v>
      </c>
      <c r="G63" s="216">
        <v>65967.277456312193</v>
      </c>
      <c r="H63" s="216">
        <v>27595.432583476344</v>
      </c>
      <c r="I63" s="216">
        <v>136831.58472319329</v>
      </c>
      <c r="J63" s="212">
        <v>280799.68579293712</v>
      </c>
      <c r="K63" s="19">
        <v>2025</v>
      </c>
      <c r="L63" s="19" t="s">
        <v>378</v>
      </c>
      <c r="M63" s="19" t="s">
        <v>369</v>
      </c>
      <c r="N63" s="196" t="s">
        <v>24</v>
      </c>
    </row>
    <row r="64" spans="2:14" x14ac:dyDescent="0.3">
      <c r="B64" s="19">
        <v>2027</v>
      </c>
      <c r="C64" s="19" t="s">
        <v>371</v>
      </c>
      <c r="D64" s="229"/>
      <c r="E64" s="216"/>
      <c r="F64" s="216"/>
      <c r="G64" s="216"/>
      <c r="H64" s="216"/>
      <c r="I64" s="216"/>
      <c r="J64" s="216"/>
      <c r="K64" s="19">
        <v>2025</v>
      </c>
      <c r="L64" s="19" t="s">
        <v>131</v>
      </c>
      <c r="M64" s="19" t="s">
        <v>368</v>
      </c>
      <c r="N64" s="196">
        <f>2147625-N52-N54-N56-N58</f>
        <v>2055680</v>
      </c>
    </row>
    <row r="65" spans="2:14" x14ac:dyDescent="0.3">
      <c r="B65" s="19">
        <v>2027</v>
      </c>
      <c r="C65" s="19" t="s">
        <v>373</v>
      </c>
      <c r="D65" s="230"/>
      <c r="E65" s="216">
        <v>52716.532987128849</v>
      </c>
      <c r="F65" s="216">
        <v>27217.546060912558</v>
      </c>
      <c r="G65" s="216">
        <v>22265.6763151878</v>
      </c>
      <c r="H65" s="216">
        <v>16069.081468649418</v>
      </c>
      <c r="I65" s="216">
        <v>119786.3759000759</v>
      </c>
      <c r="J65" s="212">
        <v>238055.21273195453</v>
      </c>
      <c r="K65" s="19">
        <v>2025</v>
      </c>
      <c r="L65" s="19" t="s">
        <v>131</v>
      </c>
      <c r="M65" s="19" t="s">
        <v>369</v>
      </c>
      <c r="N65" s="196">
        <f>1816476-N53-N55-N57-N59</f>
        <v>1577496</v>
      </c>
    </row>
    <row r="66" spans="2:14" x14ac:dyDescent="0.3">
      <c r="B66" s="19">
        <v>2027</v>
      </c>
      <c r="C66" s="19" t="s">
        <v>374</v>
      </c>
      <c r="D66" s="229"/>
      <c r="E66" s="216">
        <v>9788.9538851647158</v>
      </c>
      <c r="F66" s="216">
        <v>33235.343387261222</v>
      </c>
      <c r="G66" s="216">
        <v>0</v>
      </c>
      <c r="H66" s="216">
        <v>3028.0934261076741</v>
      </c>
      <c r="I66" s="216">
        <v>26917.822605193229</v>
      </c>
      <c r="J66" s="212">
        <v>72970.213303726836</v>
      </c>
      <c r="K66" s="19">
        <v>2026</v>
      </c>
      <c r="L66" s="19" t="s">
        <v>367</v>
      </c>
      <c r="M66" s="19" t="s">
        <v>368</v>
      </c>
      <c r="N66" s="196">
        <v>145550</v>
      </c>
    </row>
    <row r="67" spans="2:14" x14ac:dyDescent="0.3">
      <c r="B67" s="19">
        <v>2027</v>
      </c>
      <c r="C67" s="19" t="s">
        <v>376</v>
      </c>
      <c r="D67" s="240" t="s">
        <v>449</v>
      </c>
      <c r="E67" s="216"/>
      <c r="F67" s="216"/>
      <c r="G67" s="216"/>
      <c r="H67" s="216"/>
      <c r="I67" s="216"/>
      <c r="J67" s="212"/>
      <c r="K67" s="19">
        <v>2026</v>
      </c>
      <c r="L67" s="19" t="s">
        <v>367</v>
      </c>
      <c r="M67" s="19" t="s">
        <v>369</v>
      </c>
      <c r="N67" s="196">
        <v>59911</v>
      </c>
    </row>
    <row r="68" spans="2:14" x14ac:dyDescent="0.3">
      <c r="B68" s="19">
        <v>2027</v>
      </c>
      <c r="C68" s="19" t="s">
        <v>131</v>
      </c>
      <c r="D68" s="212"/>
      <c r="E68" s="216">
        <v>3820.0884529266223</v>
      </c>
      <c r="F68" s="216">
        <v>4022.5090450175576</v>
      </c>
      <c r="G68" s="216">
        <v>11316.883614369155</v>
      </c>
      <c r="H68" s="216">
        <v>25719.295446141274</v>
      </c>
      <c r="I68" s="216">
        <v>25490.274042846944</v>
      </c>
      <c r="J68" s="216">
        <v>70369.050601301555</v>
      </c>
      <c r="K68" s="19">
        <v>2026</v>
      </c>
      <c r="L68" s="19" t="s">
        <v>370</v>
      </c>
      <c r="M68" s="19" t="s">
        <v>368</v>
      </c>
      <c r="N68" s="196">
        <v>-5552</v>
      </c>
    </row>
    <row r="69" spans="2:14" x14ac:dyDescent="0.3">
      <c r="B69" s="19">
        <v>2027</v>
      </c>
      <c r="C69" s="47" t="s">
        <v>94</v>
      </c>
      <c r="D69" s="227">
        <v>572748.49704368517</v>
      </c>
      <c r="E69" s="212">
        <v>224483.04994454593</v>
      </c>
      <c r="F69" s="212">
        <v>240447.28888276409</v>
      </c>
      <c r="G69" s="212">
        <v>910726.77707366901</v>
      </c>
      <c r="H69" s="212">
        <v>1800070.0437299376</v>
      </c>
      <c r="I69" s="212">
        <v>1357972.5985639889</v>
      </c>
      <c r="J69" s="212">
        <v>5106448.2552385908</v>
      </c>
      <c r="K69" s="19">
        <v>2026</v>
      </c>
      <c r="L69" s="19" t="s">
        <v>370</v>
      </c>
      <c r="M69" s="19" t="s">
        <v>369</v>
      </c>
      <c r="N69" s="196">
        <v>19786</v>
      </c>
    </row>
    <row r="70" spans="2:14" x14ac:dyDescent="0.3">
      <c r="B70" s="19">
        <v>2028</v>
      </c>
      <c r="C70" s="19" t="s">
        <v>240</v>
      </c>
      <c r="D70" s="17"/>
      <c r="E70" s="231">
        <v>97491.844672255247</v>
      </c>
      <c r="F70" s="231">
        <v>131020.43714404237</v>
      </c>
      <c r="G70" s="231">
        <v>661819.50249745231</v>
      </c>
      <c r="H70" s="231">
        <v>1495465.4246965514</v>
      </c>
      <c r="I70" s="231">
        <v>785626.86172066466</v>
      </c>
      <c r="J70" s="212">
        <v>3171424.0707309661</v>
      </c>
      <c r="K70" s="19">
        <v>2026</v>
      </c>
      <c r="L70" s="19" t="s">
        <v>372</v>
      </c>
      <c r="M70" s="19" t="s">
        <v>368</v>
      </c>
      <c r="N70" s="196">
        <v>-41412</v>
      </c>
    </row>
    <row r="71" spans="2:14" x14ac:dyDescent="0.3">
      <c r="B71" s="19">
        <v>2028</v>
      </c>
      <c r="C71" s="19" t="s">
        <v>79</v>
      </c>
      <c r="D71" s="17"/>
      <c r="E71" s="231">
        <v>29187.312202948448</v>
      </c>
      <c r="F71" s="231">
        <v>31982.583413254877</v>
      </c>
      <c r="G71" s="231">
        <v>166392.1529237912</v>
      </c>
      <c r="H71" s="231">
        <v>268473.53706592787</v>
      </c>
      <c r="I71" s="231">
        <v>285347.55693916121</v>
      </c>
      <c r="J71" s="212">
        <v>781383.14254508365</v>
      </c>
      <c r="K71" s="19">
        <v>2026</v>
      </c>
      <c r="L71" s="19" t="s">
        <v>372</v>
      </c>
      <c r="M71" s="19" t="s">
        <v>369</v>
      </c>
      <c r="N71" s="196">
        <v>112526</v>
      </c>
    </row>
    <row r="72" spans="2:14" x14ac:dyDescent="0.3">
      <c r="B72" s="19">
        <v>2028</v>
      </c>
      <c r="C72" s="19" t="s">
        <v>80</v>
      </c>
      <c r="D72" s="213" t="s">
        <v>448</v>
      </c>
      <c r="E72" s="231"/>
      <c r="F72" s="231"/>
      <c r="G72" s="231"/>
      <c r="H72" s="231"/>
      <c r="I72" s="231"/>
      <c r="J72" s="212"/>
      <c r="K72" s="19">
        <v>2026</v>
      </c>
      <c r="L72" s="19" t="s">
        <v>375</v>
      </c>
      <c r="M72" s="19" t="s">
        <v>368</v>
      </c>
      <c r="N72" s="196">
        <v>-3883</v>
      </c>
    </row>
    <row r="73" spans="2:14" x14ac:dyDescent="0.3">
      <c r="B73" s="19">
        <v>2028</v>
      </c>
      <c r="C73" s="19" t="s">
        <v>83</v>
      </c>
      <c r="D73" s="17"/>
      <c r="E73" s="231">
        <v>34799.624711127857</v>
      </c>
      <c r="F73" s="231">
        <v>16664.27953045649</v>
      </c>
      <c r="G73" s="231">
        <v>67352.590282894744</v>
      </c>
      <c r="H73" s="231">
        <v>28174.936667729344</v>
      </c>
      <c r="I73" s="231">
        <v>139705.04800238035</v>
      </c>
      <c r="J73" s="212">
        <v>286696.47919458878</v>
      </c>
      <c r="K73" s="19">
        <v>2026</v>
      </c>
      <c r="L73" s="19" t="s">
        <v>375</v>
      </c>
      <c r="M73" s="19" t="s">
        <v>369</v>
      </c>
      <c r="N73" s="196">
        <v>54995</v>
      </c>
    </row>
    <row r="74" spans="2:14" x14ac:dyDescent="0.3">
      <c r="B74" s="19">
        <v>2028</v>
      </c>
      <c r="C74" s="19" t="s">
        <v>371</v>
      </c>
      <c r="D74" s="232"/>
      <c r="E74" s="231"/>
      <c r="F74" s="231"/>
      <c r="G74" s="231"/>
      <c r="H74" s="231"/>
      <c r="I74" s="231"/>
      <c r="J74" s="212"/>
      <c r="K74" s="19">
        <v>2026</v>
      </c>
      <c r="L74" s="19" t="s">
        <v>377</v>
      </c>
      <c r="M74" s="19" t="s">
        <v>368</v>
      </c>
      <c r="N74" s="196" t="s">
        <v>24</v>
      </c>
    </row>
    <row r="75" spans="2:14" x14ac:dyDescent="0.3">
      <c r="B75" s="19">
        <v>2028</v>
      </c>
      <c r="C75" s="19" t="s">
        <v>373</v>
      </c>
      <c r="D75" s="17"/>
      <c r="E75" s="231">
        <v>53823.580179858553</v>
      </c>
      <c r="F75" s="231">
        <v>27789.11452819172</v>
      </c>
      <c r="G75" s="231">
        <v>22733.255517806745</v>
      </c>
      <c r="H75" s="231">
        <v>16406.532179491056</v>
      </c>
      <c r="I75" s="231">
        <v>122301.88979397749</v>
      </c>
      <c r="J75" s="212">
        <v>243054.37219932556</v>
      </c>
      <c r="K75" s="19">
        <v>2026</v>
      </c>
      <c r="L75" s="19" t="s">
        <v>377</v>
      </c>
      <c r="M75" s="19" t="s">
        <v>369</v>
      </c>
      <c r="N75" s="196" t="s">
        <v>24</v>
      </c>
    </row>
    <row r="76" spans="2:14" x14ac:dyDescent="0.3">
      <c r="B76" s="19">
        <v>2028</v>
      </c>
      <c r="C76" s="19" t="s">
        <v>374</v>
      </c>
      <c r="D76" s="17"/>
      <c r="E76" s="231">
        <v>9994.5219167531741</v>
      </c>
      <c r="F76" s="231">
        <v>33933.285598393704</v>
      </c>
      <c r="G76" s="216">
        <v>0</v>
      </c>
      <c r="H76" s="231">
        <v>3091.6833880559348</v>
      </c>
      <c r="I76" s="231">
        <v>27483.096879902281</v>
      </c>
      <c r="J76" s="212">
        <v>74502.587783105089</v>
      </c>
      <c r="K76" s="19">
        <v>2026</v>
      </c>
      <c r="L76" s="19" t="s">
        <v>378</v>
      </c>
      <c r="M76" s="19" t="s">
        <v>368</v>
      </c>
      <c r="N76" s="196" t="s">
        <v>24</v>
      </c>
    </row>
    <row r="77" spans="2:14" x14ac:dyDescent="0.3">
      <c r="B77" s="19">
        <v>2028</v>
      </c>
      <c r="C77" s="19" t="s">
        <v>376</v>
      </c>
      <c r="D77" s="240" t="s">
        <v>449</v>
      </c>
      <c r="E77" s="231"/>
      <c r="F77" s="231"/>
      <c r="G77" s="231"/>
      <c r="H77" s="231"/>
      <c r="I77" s="231"/>
      <c r="J77" s="212"/>
      <c r="K77" s="19">
        <v>2026</v>
      </c>
      <c r="L77" s="19" t="s">
        <v>378</v>
      </c>
      <c r="M77" s="19" t="s">
        <v>369</v>
      </c>
      <c r="N77" s="196" t="s">
        <v>24</v>
      </c>
    </row>
    <row r="78" spans="2:14" x14ac:dyDescent="0.3">
      <c r="B78" s="19">
        <v>2028</v>
      </c>
      <c r="C78" s="19" t="s">
        <v>131</v>
      </c>
      <c r="D78" s="17"/>
      <c r="E78" s="231">
        <v>3900.3103104380812</v>
      </c>
      <c r="F78" s="231">
        <v>4106.9817349629257</v>
      </c>
      <c r="G78" s="231">
        <v>11554.538170270907</v>
      </c>
      <c r="H78" s="231">
        <v>26259.400650510241</v>
      </c>
      <c r="I78" s="231">
        <v>26025.569797746724</v>
      </c>
      <c r="J78" s="212">
        <v>71846.80066392888</v>
      </c>
      <c r="K78" s="19">
        <v>2026</v>
      </c>
      <c r="L78" s="19" t="s">
        <v>131</v>
      </c>
      <c r="M78" s="19" t="s">
        <v>368</v>
      </c>
      <c r="N78" s="196">
        <f>2212054-N66-N68-N70-N72</f>
        <v>2117351</v>
      </c>
    </row>
    <row r="79" spans="2:14" x14ac:dyDescent="0.3">
      <c r="B79" s="19">
        <v>2028</v>
      </c>
      <c r="C79" s="47" t="s">
        <v>94</v>
      </c>
      <c r="D79" s="233">
        <v>572748.49704368517</v>
      </c>
      <c r="E79" s="234">
        <v>229197.19399338134</v>
      </c>
      <c r="F79" s="234">
        <v>245496.68194930209</v>
      </c>
      <c r="G79" s="234">
        <v>929852.0393922159</v>
      </c>
      <c r="H79" s="234">
        <v>1837871.5146482661</v>
      </c>
      <c r="I79" s="234">
        <v>1386490.023133833</v>
      </c>
      <c r="J79" s="212">
        <v>5201655.9501606841</v>
      </c>
      <c r="K79" s="19">
        <v>2026</v>
      </c>
      <c r="L79" s="19" t="s">
        <v>131</v>
      </c>
      <c r="M79" s="19" t="s">
        <v>369</v>
      </c>
      <c r="N79" s="196">
        <f>1888228-N67-N69-N71-N73</f>
        <v>1641010</v>
      </c>
    </row>
    <row r="80" spans="2:14" x14ac:dyDescent="0.3">
      <c r="B80" s="19">
        <v>2029</v>
      </c>
      <c r="C80" s="19" t="s">
        <v>240</v>
      </c>
      <c r="D80" s="17"/>
      <c r="E80" s="231">
        <v>97873.791174399244</v>
      </c>
      <c r="F80" s="231">
        <v>131533.73954225608</v>
      </c>
      <c r="G80" s="231">
        <v>664412.33110664901</v>
      </c>
      <c r="H80" s="231">
        <v>1501324.2510420815</v>
      </c>
      <c r="I80" s="231">
        <v>788704.73385277309</v>
      </c>
      <c r="J80" s="216">
        <v>3183848.846718159</v>
      </c>
      <c r="K80" s="19">
        <v>2027</v>
      </c>
      <c r="L80" s="19" t="s">
        <v>367</v>
      </c>
      <c r="M80" s="19" t="s">
        <v>368</v>
      </c>
      <c r="N80" s="196">
        <f>N66*1.03</f>
        <v>149916.5</v>
      </c>
    </row>
    <row r="81" spans="2:14" x14ac:dyDescent="0.3">
      <c r="B81" s="19">
        <v>2029</v>
      </c>
      <c r="C81" s="19" t="s">
        <v>79</v>
      </c>
      <c r="D81" s="17"/>
      <c r="E81" s="231">
        <v>29301.660144977628</v>
      </c>
      <c r="F81" s="231">
        <v>32107.882466783787</v>
      </c>
      <c r="G81" s="231">
        <v>167044.03207334573</v>
      </c>
      <c r="H81" s="231">
        <v>269525.34328362008</v>
      </c>
      <c r="I81" s="231">
        <v>286465.47097222356</v>
      </c>
      <c r="J81" s="216">
        <v>784444.38894095074</v>
      </c>
      <c r="K81" s="19">
        <v>2027</v>
      </c>
      <c r="L81" s="19" t="s">
        <v>367</v>
      </c>
      <c r="M81" s="19" t="s">
        <v>369</v>
      </c>
      <c r="N81" s="196">
        <f>N67*1.03</f>
        <v>61708.33</v>
      </c>
    </row>
    <row r="82" spans="2:14" x14ac:dyDescent="0.3">
      <c r="B82" s="19">
        <v>2029</v>
      </c>
      <c r="C82" s="19" t="s">
        <v>80</v>
      </c>
      <c r="D82" s="213" t="s">
        <v>448</v>
      </c>
      <c r="E82" s="231"/>
      <c r="F82" s="231"/>
      <c r="G82" s="231"/>
      <c r="H82" s="231"/>
      <c r="I82" s="231"/>
      <c r="J82" s="216"/>
      <c r="K82" s="19">
        <v>2027</v>
      </c>
      <c r="L82" s="19" t="s">
        <v>370</v>
      </c>
      <c r="M82" s="19" t="s">
        <v>368</v>
      </c>
      <c r="N82" s="196">
        <v>-5719</v>
      </c>
    </row>
    <row r="83" spans="2:14" x14ac:dyDescent="0.3">
      <c r="B83" s="19">
        <v>2029</v>
      </c>
      <c r="C83" s="19" t="s">
        <v>83</v>
      </c>
      <c r="D83" s="17"/>
      <c r="E83" s="231">
        <v>34935.960165431985</v>
      </c>
      <c r="F83" s="231">
        <v>16729.565640272187</v>
      </c>
      <c r="G83" s="231">
        <v>67616.459392720004</v>
      </c>
      <c r="H83" s="231">
        <v>28285.318398063249</v>
      </c>
      <c r="I83" s="231">
        <v>140252.37434127313</v>
      </c>
      <c r="J83" s="216">
        <v>287819.67793776054</v>
      </c>
      <c r="K83" s="19">
        <v>2027</v>
      </c>
      <c r="L83" s="19" t="s">
        <v>370</v>
      </c>
      <c r="M83" s="19" t="s">
        <v>369</v>
      </c>
      <c r="N83" s="196">
        <v>20379</v>
      </c>
    </row>
    <row r="84" spans="2:14" x14ac:dyDescent="0.3">
      <c r="B84" s="19">
        <v>2029</v>
      </c>
      <c r="C84" s="19" t="s">
        <v>371</v>
      </c>
      <c r="D84" s="232"/>
      <c r="E84" s="231"/>
      <c r="F84" s="231"/>
      <c r="G84" s="231"/>
      <c r="H84" s="231"/>
      <c r="I84" s="231"/>
      <c r="J84" s="216"/>
      <c r="K84" s="19">
        <v>2027</v>
      </c>
      <c r="L84" s="19" t="s">
        <v>372</v>
      </c>
      <c r="M84" s="19" t="s">
        <v>368</v>
      </c>
      <c r="N84" s="196">
        <v>-42654</v>
      </c>
    </row>
    <row r="85" spans="2:14" x14ac:dyDescent="0.3">
      <c r="B85" s="19">
        <v>2029</v>
      </c>
      <c r="C85" s="19" t="s">
        <v>373</v>
      </c>
      <c r="D85" s="17"/>
      <c r="E85" s="231">
        <v>54034.446311807071</v>
      </c>
      <c r="F85" s="231">
        <v>27897.984712435369</v>
      </c>
      <c r="G85" s="231">
        <v>22822.318223067494</v>
      </c>
      <c r="H85" s="231">
        <v>16470.808505365654</v>
      </c>
      <c r="I85" s="231">
        <v>122781.03529757779</v>
      </c>
      <c r="J85" s="216">
        <v>244006.59305025337</v>
      </c>
      <c r="K85" s="19">
        <v>2027</v>
      </c>
      <c r="L85" s="19" t="s">
        <v>372</v>
      </c>
      <c r="M85" s="19" t="s">
        <v>369</v>
      </c>
      <c r="N85" s="196">
        <v>115902</v>
      </c>
    </row>
    <row r="86" spans="2:14" x14ac:dyDescent="0.3">
      <c r="B86" s="19">
        <v>2029</v>
      </c>
      <c r="C86" s="19" t="s">
        <v>374</v>
      </c>
      <c r="D86" s="17"/>
      <c r="E86" s="231">
        <v>10033.677732293834</v>
      </c>
      <c r="F86" s="231">
        <v>34066.22697194275</v>
      </c>
      <c r="G86" s="216">
        <v>0</v>
      </c>
      <c r="H86" s="231">
        <v>3103.7957617603656</v>
      </c>
      <c r="I86" s="231">
        <v>27590.768170323056</v>
      </c>
      <c r="J86" s="216">
        <v>74794.468636320002</v>
      </c>
      <c r="K86" s="19">
        <v>2027</v>
      </c>
      <c r="L86" s="19" t="s">
        <v>375</v>
      </c>
      <c r="M86" s="19" t="s">
        <v>368</v>
      </c>
      <c r="N86" s="196">
        <v>-4000</v>
      </c>
    </row>
    <row r="87" spans="2:14" x14ac:dyDescent="0.3">
      <c r="B87" s="19">
        <v>2029</v>
      </c>
      <c r="C87" s="19" t="s">
        <v>376</v>
      </c>
      <c r="D87" s="240" t="s">
        <v>449</v>
      </c>
      <c r="E87" s="231"/>
      <c r="F87" s="231"/>
      <c r="G87" s="231"/>
      <c r="H87" s="231"/>
      <c r="I87" s="231"/>
      <c r="J87" s="216"/>
      <c r="K87" s="19">
        <v>2027</v>
      </c>
      <c r="L87" s="19" t="s">
        <v>375</v>
      </c>
      <c r="M87" s="19" t="s">
        <v>369</v>
      </c>
      <c r="N87" s="196">
        <v>56644</v>
      </c>
    </row>
    <row r="88" spans="2:14" x14ac:dyDescent="0.3">
      <c r="B88" s="19">
        <v>2029</v>
      </c>
      <c r="C88" s="19" t="s">
        <v>131</v>
      </c>
      <c r="D88" s="17"/>
      <c r="E88" s="231">
        <v>3915.5906642497876</v>
      </c>
      <c r="F88" s="231">
        <v>4123.0717711429952</v>
      </c>
      <c r="G88" s="231">
        <v>11599.805704728384</v>
      </c>
      <c r="H88" s="231">
        <v>26362.277832294803</v>
      </c>
      <c r="I88" s="231">
        <v>26127.530893918112</v>
      </c>
      <c r="J88" s="216">
        <v>72128.276866334083</v>
      </c>
      <c r="K88" s="19">
        <v>2027</v>
      </c>
      <c r="L88" s="19" t="s">
        <v>377</v>
      </c>
      <c r="M88" s="19" t="s">
        <v>368</v>
      </c>
      <c r="N88" s="196" t="s">
        <v>24</v>
      </c>
    </row>
    <row r="89" spans="2:14" x14ac:dyDescent="0.3">
      <c r="B89" s="19">
        <v>2029</v>
      </c>
      <c r="C89" s="47" t="s">
        <v>94</v>
      </c>
      <c r="D89" s="233">
        <v>572748.49704368517</v>
      </c>
      <c r="E89" s="234">
        <v>230095.12619315955</v>
      </c>
      <c r="F89" s="234">
        <v>246458.47110483318</v>
      </c>
      <c r="G89" s="234">
        <v>933494.94650051056</v>
      </c>
      <c r="H89" s="234">
        <v>1845071.7948231858</v>
      </c>
      <c r="I89" s="234">
        <v>1391921.9135280887</v>
      </c>
      <c r="J89" s="212">
        <v>5219790.7491934625</v>
      </c>
      <c r="K89" s="19">
        <v>2027</v>
      </c>
      <c r="L89" s="19" t="s">
        <v>377</v>
      </c>
      <c r="M89" s="19" t="s">
        <v>369</v>
      </c>
      <c r="N89" s="196" t="s">
        <v>24</v>
      </c>
    </row>
    <row r="90" spans="2:14" x14ac:dyDescent="0.3">
      <c r="B90" s="19">
        <v>2030</v>
      </c>
      <c r="C90" s="19" t="s">
        <v>240</v>
      </c>
      <c r="D90" s="17"/>
      <c r="E90" s="231">
        <v>100418.50974493363</v>
      </c>
      <c r="F90" s="231">
        <v>134953.61677035477</v>
      </c>
      <c r="G90" s="231">
        <v>681687.05171542196</v>
      </c>
      <c r="H90" s="231">
        <v>1540358.6815691758</v>
      </c>
      <c r="I90" s="231">
        <v>809211.05693294527</v>
      </c>
      <c r="J90" s="212">
        <v>3266628.9167328314</v>
      </c>
      <c r="K90" s="19">
        <v>2027</v>
      </c>
      <c r="L90" s="19" t="s">
        <v>378</v>
      </c>
      <c r="M90" s="19" t="s">
        <v>368</v>
      </c>
      <c r="N90" s="196" t="s">
        <v>24</v>
      </c>
    </row>
    <row r="91" spans="2:14" x14ac:dyDescent="0.3">
      <c r="B91" s="19">
        <v>2030</v>
      </c>
      <c r="C91" s="19" t="s">
        <v>79</v>
      </c>
      <c r="D91" s="17"/>
      <c r="E91" s="231">
        <v>30063.503308747047</v>
      </c>
      <c r="F91" s="231">
        <v>32942.687410920167</v>
      </c>
      <c r="G91" s="231">
        <v>171387.17690725275</v>
      </c>
      <c r="H91" s="231">
        <v>276533.00220899424</v>
      </c>
      <c r="I91" s="231">
        <v>293913.5732175014</v>
      </c>
      <c r="J91" s="212">
        <v>804839.94305341551</v>
      </c>
      <c r="K91" s="19">
        <v>2027</v>
      </c>
      <c r="L91" s="19" t="s">
        <v>378</v>
      </c>
      <c r="M91" s="19" t="s">
        <v>369</v>
      </c>
      <c r="N91" s="196" t="s">
        <v>24</v>
      </c>
    </row>
    <row r="92" spans="2:14" x14ac:dyDescent="0.3">
      <c r="B92" s="19">
        <v>2030</v>
      </c>
      <c r="C92" s="19" t="s">
        <v>80</v>
      </c>
      <c r="D92" s="213" t="s">
        <v>448</v>
      </c>
      <c r="E92" s="17"/>
      <c r="F92" s="17"/>
      <c r="G92" s="17"/>
      <c r="H92" s="17"/>
      <c r="I92" s="17"/>
      <c r="J92" s="212"/>
      <c r="K92" s="19">
        <v>2027</v>
      </c>
      <c r="L92" s="19" t="s">
        <v>131</v>
      </c>
      <c r="M92" s="19" t="s">
        <v>368</v>
      </c>
      <c r="N92" s="196">
        <f>2278415-N80-N82-N84-N86</f>
        <v>2180871.5</v>
      </c>
    </row>
    <row r="93" spans="2:14" x14ac:dyDescent="0.3">
      <c r="B93" s="19">
        <v>2030</v>
      </c>
      <c r="C93" s="19" t="s">
        <v>83</v>
      </c>
      <c r="D93" s="17"/>
      <c r="E93" s="231">
        <v>35844.295129733218</v>
      </c>
      <c r="F93" s="231">
        <v>17164.534346919263</v>
      </c>
      <c r="G93" s="231">
        <v>69374.487336930717</v>
      </c>
      <c r="H93" s="231">
        <v>29020.736676412893</v>
      </c>
      <c r="I93" s="231">
        <v>143898.93607414622</v>
      </c>
      <c r="J93" s="212">
        <v>295302.98956414231</v>
      </c>
      <c r="K93" s="19">
        <v>2027</v>
      </c>
      <c r="L93" s="19" t="s">
        <v>131</v>
      </c>
      <c r="M93" s="19" t="s">
        <v>369</v>
      </c>
      <c r="N93" s="196">
        <f>1941415-N81-N83-N85-N87</f>
        <v>1686781.67</v>
      </c>
    </row>
    <row r="94" spans="2:14" x14ac:dyDescent="0.3">
      <c r="B94" s="19">
        <v>2030</v>
      </c>
      <c r="C94" s="19" t="s">
        <v>371</v>
      </c>
      <c r="D94" s="232"/>
      <c r="E94" s="231"/>
      <c r="F94" s="231"/>
      <c r="G94" s="231"/>
      <c r="H94" s="231"/>
      <c r="I94" s="231"/>
      <c r="J94" s="212"/>
      <c r="K94" s="195">
        <v>2028</v>
      </c>
      <c r="L94" s="195" t="s">
        <v>367</v>
      </c>
      <c r="M94" s="195" t="s">
        <v>379</v>
      </c>
      <c r="N94" s="197"/>
    </row>
    <row r="95" spans="2:14" x14ac:dyDescent="0.3">
      <c r="B95" s="19">
        <v>2030</v>
      </c>
      <c r="C95" s="19" t="s">
        <v>373</v>
      </c>
      <c r="D95" s="17"/>
      <c r="E95" s="231">
        <v>55439.341915914054</v>
      </c>
      <c r="F95" s="231">
        <v>28623.33231495869</v>
      </c>
      <c r="G95" s="231">
        <v>23415.698496867251</v>
      </c>
      <c r="H95" s="231">
        <v>16899.049526505161</v>
      </c>
      <c r="I95" s="231">
        <v>125973.34221531481</v>
      </c>
      <c r="J95" s="212">
        <v>250350.76446955997</v>
      </c>
      <c r="K95" s="195">
        <v>2028</v>
      </c>
      <c r="L95" s="195" t="s">
        <v>367</v>
      </c>
      <c r="M95" s="195" t="s">
        <v>369</v>
      </c>
      <c r="N95" s="197"/>
    </row>
    <row r="96" spans="2:14" x14ac:dyDescent="0.3">
      <c r="B96" s="19">
        <v>2030</v>
      </c>
      <c r="C96" s="19" t="s">
        <v>374</v>
      </c>
      <c r="D96" s="17"/>
      <c r="E96" s="231">
        <v>10294.553353333473</v>
      </c>
      <c r="F96" s="231">
        <v>34951.94887321326</v>
      </c>
      <c r="G96" s="216">
        <v>0</v>
      </c>
      <c r="H96" s="231">
        <v>3184.494451566135</v>
      </c>
      <c r="I96" s="231">
        <v>28308.128142751455</v>
      </c>
      <c r="J96" s="212">
        <v>76739.124820864323</v>
      </c>
      <c r="K96" s="195">
        <v>2028</v>
      </c>
      <c r="L96" s="195" t="s">
        <v>370</v>
      </c>
      <c r="M96" s="195" t="s">
        <v>379</v>
      </c>
      <c r="N96" s="197"/>
    </row>
    <row r="97" spans="2:14" x14ac:dyDescent="0.3">
      <c r="B97" s="19">
        <v>2030</v>
      </c>
      <c r="C97" s="19" t="s">
        <v>376</v>
      </c>
      <c r="D97" s="240" t="s">
        <v>449</v>
      </c>
      <c r="E97" s="231"/>
      <c r="F97" s="231"/>
      <c r="G97" s="231"/>
      <c r="H97" s="231"/>
      <c r="I97" s="231"/>
      <c r="J97" s="212"/>
      <c r="K97" s="195">
        <v>2028</v>
      </c>
      <c r="L97" s="195" t="s">
        <v>370</v>
      </c>
      <c r="M97" s="195" t="s">
        <v>369</v>
      </c>
      <c r="N97" s="197"/>
    </row>
    <row r="98" spans="2:14" x14ac:dyDescent="0.3">
      <c r="B98" s="19">
        <v>2030</v>
      </c>
      <c r="C98" s="19" t="s">
        <v>131</v>
      </c>
      <c r="D98" s="17"/>
      <c r="E98" s="231">
        <v>4017.3960215202819</v>
      </c>
      <c r="F98" s="231">
        <v>4230.2716371927127</v>
      </c>
      <c r="G98" s="231">
        <v>11901.40065305132</v>
      </c>
      <c r="H98" s="231">
        <v>27047.697055934466</v>
      </c>
      <c r="I98" s="231">
        <v>26806.846697159985</v>
      </c>
      <c r="J98" s="212">
        <v>74003.612064858768</v>
      </c>
      <c r="K98" s="195">
        <v>2028</v>
      </c>
      <c r="L98" s="195" t="s">
        <v>372</v>
      </c>
      <c r="M98" s="195" t="s">
        <v>379</v>
      </c>
      <c r="N98" s="197"/>
    </row>
    <row r="99" spans="2:14" x14ac:dyDescent="0.3">
      <c r="B99" s="19">
        <v>2030</v>
      </c>
      <c r="C99" s="47" t="s">
        <v>94</v>
      </c>
      <c r="D99" s="233">
        <v>572748.49704368517</v>
      </c>
      <c r="E99" s="234">
        <v>236077.59947418171</v>
      </c>
      <c r="F99" s="234">
        <v>252866.39135355887</v>
      </c>
      <c r="G99" s="234">
        <v>957765.81510952394</v>
      </c>
      <c r="H99" s="234">
        <v>1893043.6614885887</v>
      </c>
      <c r="I99" s="234">
        <v>1428111.8832798193</v>
      </c>
      <c r="J99" s="212">
        <v>5340613.8477493571</v>
      </c>
      <c r="K99" s="195">
        <v>2028</v>
      </c>
      <c r="L99" s="195" t="s">
        <v>372</v>
      </c>
      <c r="M99" s="195" t="s">
        <v>369</v>
      </c>
      <c r="N99" s="197"/>
    </row>
    <row r="100" spans="2:14" x14ac:dyDescent="0.3">
      <c r="B100" s="19">
        <v>2031</v>
      </c>
      <c r="C100" s="19" t="s">
        <v>240</v>
      </c>
      <c r="D100" s="17"/>
      <c r="E100" s="235">
        <v>103029.39099830191</v>
      </c>
      <c r="F100" s="235">
        <v>138462.41080638402</v>
      </c>
      <c r="G100" s="235">
        <v>699410.91506002296</v>
      </c>
      <c r="H100" s="235">
        <v>1580408.0072899745</v>
      </c>
      <c r="I100" s="235">
        <v>830250.54441320186</v>
      </c>
      <c r="J100" s="216">
        <v>3351561.2685678853</v>
      </c>
      <c r="K100" s="195">
        <v>2028</v>
      </c>
      <c r="L100" s="195" t="s">
        <v>375</v>
      </c>
      <c r="M100" s="195" t="s">
        <v>379</v>
      </c>
      <c r="N100" s="197"/>
    </row>
    <row r="101" spans="2:14" x14ac:dyDescent="0.3">
      <c r="B101" s="19">
        <v>2031</v>
      </c>
      <c r="C101" s="19" t="s">
        <v>79</v>
      </c>
      <c r="D101" s="17"/>
      <c r="E101" s="235">
        <v>30845.154394774472</v>
      </c>
      <c r="F101" s="235">
        <v>33799.197283604095</v>
      </c>
      <c r="G101" s="235">
        <v>175843.2435068413</v>
      </c>
      <c r="H101" s="235">
        <v>283722.86026642809</v>
      </c>
      <c r="I101" s="235">
        <v>301555.32612115645</v>
      </c>
      <c r="J101" s="216">
        <v>825765.78157280432</v>
      </c>
      <c r="K101" s="195">
        <v>2028</v>
      </c>
      <c r="L101" s="195" t="s">
        <v>375</v>
      </c>
      <c r="M101" s="195" t="s">
        <v>369</v>
      </c>
      <c r="N101" s="197"/>
    </row>
    <row r="102" spans="2:14" x14ac:dyDescent="0.3">
      <c r="B102" s="19">
        <v>2031</v>
      </c>
      <c r="C102" s="19" t="s">
        <v>80</v>
      </c>
      <c r="D102" s="213" t="s">
        <v>448</v>
      </c>
      <c r="E102" s="17"/>
      <c r="F102" s="17"/>
      <c r="G102" s="17"/>
      <c r="H102" s="17"/>
      <c r="I102" s="17"/>
      <c r="J102" s="216"/>
      <c r="K102" s="195">
        <v>2028</v>
      </c>
      <c r="L102" s="195" t="s">
        <v>377</v>
      </c>
      <c r="M102" s="195" t="s">
        <v>379</v>
      </c>
      <c r="N102" s="197"/>
    </row>
    <row r="103" spans="2:14" x14ac:dyDescent="0.3">
      <c r="B103" s="19">
        <v>2031</v>
      </c>
      <c r="C103" s="19" t="s">
        <v>83</v>
      </c>
      <c r="D103" s="17"/>
      <c r="E103" s="235">
        <v>36776.246803106282</v>
      </c>
      <c r="F103" s="235">
        <v>17610.812239939165</v>
      </c>
      <c r="G103" s="235">
        <v>71178.224007690907</v>
      </c>
      <c r="H103" s="235">
        <v>29775.275829999628</v>
      </c>
      <c r="I103" s="235">
        <v>147640.30841207402</v>
      </c>
      <c r="J103" s="216">
        <v>302980.86729281</v>
      </c>
      <c r="K103" s="195">
        <v>2028</v>
      </c>
      <c r="L103" s="195" t="s">
        <v>377</v>
      </c>
      <c r="M103" s="195" t="s">
        <v>369</v>
      </c>
      <c r="N103" s="197"/>
    </row>
    <row r="104" spans="2:14" x14ac:dyDescent="0.3">
      <c r="B104" s="19">
        <v>2031</v>
      </c>
      <c r="C104" s="19" t="s">
        <v>371</v>
      </c>
      <c r="D104" s="232"/>
      <c r="E104" s="17"/>
      <c r="F104" s="17"/>
      <c r="G104" s="17"/>
      <c r="H104" s="17"/>
      <c r="I104" s="17"/>
      <c r="J104" s="216"/>
      <c r="K104" s="195">
        <v>2028</v>
      </c>
      <c r="L104" s="195" t="s">
        <v>378</v>
      </c>
      <c r="M104" s="195" t="s">
        <v>379</v>
      </c>
      <c r="N104" s="197"/>
    </row>
    <row r="105" spans="2:14" x14ac:dyDescent="0.3">
      <c r="B105" s="19">
        <v>2031</v>
      </c>
      <c r="C105" s="19" t="s">
        <v>373</v>
      </c>
      <c r="D105" s="17"/>
      <c r="E105" s="235">
        <v>56880.76480572782</v>
      </c>
      <c r="F105" s="235">
        <v>29367.538955147618</v>
      </c>
      <c r="G105" s="235">
        <v>24024.506657785802</v>
      </c>
      <c r="H105" s="235">
        <v>17338.424814194295</v>
      </c>
      <c r="I105" s="235">
        <v>129248.64911291302</v>
      </c>
      <c r="J105" s="216">
        <v>256859.88434576854</v>
      </c>
      <c r="K105" s="195">
        <v>2028</v>
      </c>
      <c r="L105" s="195" t="s">
        <v>378</v>
      </c>
      <c r="M105" s="195" t="s">
        <v>369</v>
      </c>
      <c r="N105" s="197"/>
    </row>
    <row r="106" spans="2:14" x14ac:dyDescent="0.3">
      <c r="B106" s="19">
        <v>2031</v>
      </c>
      <c r="C106" s="19" t="s">
        <v>374</v>
      </c>
      <c r="D106" s="17"/>
      <c r="E106" s="235">
        <v>10562.211740520142</v>
      </c>
      <c r="F106" s="235">
        <v>35860.699543916802</v>
      </c>
      <c r="G106" s="225">
        <v>0</v>
      </c>
      <c r="H106" s="235">
        <v>3267.2913073068548</v>
      </c>
      <c r="I106" s="235">
        <v>29044.139474462994</v>
      </c>
      <c r="J106" s="216">
        <v>78734.342066206795</v>
      </c>
      <c r="K106" s="195">
        <v>2028</v>
      </c>
      <c r="L106" s="195" t="s">
        <v>131</v>
      </c>
      <c r="M106" s="195" t="s">
        <v>379</v>
      </c>
      <c r="N106" s="197"/>
    </row>
    <row r="107" spans="2:14" x14ac:dyDescent="0.3">
      <c r="B107" s="19">
        <v>2031</v>
      </c>
      <c r="C107" s="19" t="s">
        <v>376</v>
      </c>
      <c r="D107" s="240" t="s">
        <v>449</v>
      </c>
      <c r="E107" s="17"/>
      <c r="F107" s="17"/>
      <c r="G107" s="17"/>
      <c r="H107" s="17"/>
      <c r="I107" s="17"/>
      <c r="J107" s="216"/>
      <c r="K107" s="195">
        <v>2028</v>
      </c>
      <c r="L107" s="195" t="s">
        <v>131</v>
      </c>
      <c r="M107" s="195" t="s">
        <v>369</v>
      </c>
      <c r="N107" s="197"/>
    </row>
    <row r="108" spans="2:14" x14ac:dyDescent="0.3">
      <c r="B108" s="19">
        <v>2031</v>
      </c>
      <c r="C108" s="19" t="s">
        <v>131</v>
      </c>
      <c r="D108" s="17"/>
      <c r="E108" s="235">
        <v>4121.8483180798094</v>
      </c>
      <c r="F108" s="235">
        <v>4340.2586997597236</v>
      </c>
      <c r="G108" s="235">
        <v>12210.837070030655</v>
      </c>
      <c r="H108" s="235">
        <v>27750.937179388766</v>
      </c>
      <c r="I108" s="235">
        <v>27503.824711286143</v>
      </c>
      <c r="J108" s="216">
        <v>75927.705978545098</v>
      </c>
      <c r="K108" s="195">
        <v>2029</v>
      </c>
      <c r="L108" s="195" t="s">
        <v>367</v>
      </c>
      <c r="M108" s="195" t="s">
        <v>379</v>
      </c>
      <c r="N108" s="197"/>
    </row>
    <row r="109" spans="2:14" x14ac:dyDescent="0.3">
      <c r="B109" s="19">
        <v>2031</v>
      </c>
      <c r="C109" s="47" t="s">
        <v>94</v>
      </c>
      <c r="D109" s="233">
        <v>572748.49704368517</v>
      </c>
      <c r="E109" s="236">
        <v>242215.61706051041</v>
      </c>
      <c r="F109" s="236">
        <v>259440.91752875142</v>
      </c>
      <c r="G109" s="236">
        <v>982667.72630237159</v>
      </c>
      <c r="H109" s="236">
        <v>1942262.7966872919</v>
      </c>
      <c r="I109" s="236">
        <v>1465242.7922450947</v>
      </c>
      <c r="J109" s="212">
        <v>5464578.3468677048</v>
      </c>
      <c r="K109" s="195">
        <v>2029</v>
      </c>
      <c r="L109" s="195" t="s">
        <v>367</v>
      </c>
      <c r="M109" s="195" t="s">
        <v>369</v>
      </c>
      <c r="N109" s="197"/>
    </row>
    <row r="110" spans="2:14" x14ac:dyDescent="0.3">
      <c r="B110" s="19">
        <v>2032</v>
      </c>
      <c r="C110" s="19" t="s">
        <v>240</v>
      </c>
      <c r="D110" s="17"/>
      <c r="E110" s="235">
        <v>105811.18455525607</v>
      </c>
      <c r="F110" s="235">
        <v>142200.89589815639</v>
      </c>
      <c r="G110" s="235">
        <v>718295.00976664363</v>
      </c>
      <c r="H110" s="235">
        <v>1623079.023486804</v>
      </c>
      <c r="I110" s="235">
        <v>852667.30911235837</v>
      </c>
      <c r="J110" s="212">
        <v>3442053.4228192186</v>
      </c>
      <c r="K110" s="195">
        <v>2029</v>
      </c>
      <c r="L110" s="195" t="s">
        <v>370</v>
      </c>
      <c r="M110" s="195" t="s">
        <v>379</v>
      </c>
      <c r="N110" s="197"/>
    </row>
    <row r="111" spans="2:14" x14ac:dyDescent="0.3">
      <c r="B111" s="19">
        <v>2032</v>
      </c>
      <c r="C111" s="19" t="s">
        <v>79</v>
      </c>
      <c r="D111" s="17"/>
      <c r="E111" s="235">
        <v>31677.973563433385</v>
      </c>
      <c r="F111" s="235">
        <v>34711.775610261408</v>
      </c>
      <c r="G111" s="235">
        <v>180591.01108152603</v>
      </c>
      <c r="H111" s="235">
        <v>291383.37749362167</v>
      </c>
      <c r="I111" s="235">
        <v>309697.31992642774</v>
      </c>
      <c r="J111" s="212">
        <v>848061.45767527015</v>
      </c>
      <c r="K111" s="195">
        <v>2029</v>
      </c>
      <c r="L111" s="195" t="s">
        <v>370</v>
      </c>
      <c r="M111" s="195" t="s">
        <v>369</v>
      </c>
      <c r="N111" s="197"/>
    </row>
    <row r="112" spans="2:14" x14ac:dyDescent="0.3">
      <c r="B112" s="19">
        <v>2032</v>
      </c>
      <c r="C112" s="19" t="s">
        <v>80</v>
      </c>
      <c r="D112" s="213" t="s">
        <v>448</v>
      </c>
      <c r="E112" s="235"/>
      <c r="F112" s="235"/>
      <c r="G112" s="235"/>
      <c r="H112" s="235"/>
      <c r="I112" s="235"/>
      <c r="J112" s="212">
        <v>0</v>
      </c>
      <c r="K112" s="195">
        <v>2029</v>
      </c>
      <c r="L112" s="195" t="s">
        <v>372</v>
      </c>
      <c r="M112" s="195" t="s">
        <v>379</v>
      </c>
      <c r="N112" s="197"/>
    </row>
    <row r="113" spans="2:14" x14ac:dyDescent="0.3">
      <c r="B113" s="19">
        <v>2032</v>
      </c>
      <c r="C113" s="19" t="s">
        <v>83</v>
      </c>
      <c r="D113" s="17"/>
      <c r="E113" s="235">
        <v>37769.205466790161</v>
      </c>
      <c r="F113" s="235">
        <v>18086.304170417527</v>
      </c>
      <c r="G113" s="235">
        <v>73100.03605589857</v>
      </c>
      <c r="H113" s="235">
        <v>30579.208277409623</v>
      </c>
      <c r="I113" s="235">
        <v>151626.59673920003</v>
      </c>
      <c r="J113" s="212">
        <v>311161.35070971592</v>
      </c>
      <c r="K113" s="195">
        <v>2029</v>
      </c>
      <c r="L113" s="195" t="s">
        <v>372</v>
      </c>
      <c r="M113" s="195" t="s">
        <v>369</v>
      </c>
      <c r="N113" s="197"/>
    </row>
    <row r="114" spans="2:14" x14ac:dyDescent="0.3">
      <c r="B114" s="19">
        <v>2032</v>
      </c>
      <c r="C114" s="19" t="s">
        <v>371</v>
      </c>
      <c r="D114" s="232"/>
      <c r="E114" s="235"/>
      <c r="F114" s="235"/>
      <c r="G114" s="235"/>
      <c r="H114" s="235"/>
      <c r="I114" s="235"/>
      <c r="J114" s="212">
        <v>0</v>
      </c>
      <c r="K114" s="195">
        <v>2029</v>
      </c>
      <c r="L114" s="195" t="s">
        <v>375</v>
      </c>
      <c r="M114" s="195" t="s">
        <v>379</v>
      </c>
      <c r="N114" s="197"/>
    </row>
    <row r="115" spans="2:14" x14ac:dyDescent="0.3">
      <c r="B115" s="19">
        <v>2032</v>
      </c>
      <c r="C115" s="19" t="s">
        <v>373</v>
      </c>
      <c r="D115" s="17"/>
      <c r="E115" s="235">
        <v>58416.545455482483</v>
      </c>
      <c r="F115" s="235">
        <v>30160.462506936608</v>
      </c>
      <c r="G115" s="235">
        <v>24673.16833754602</v>
      </c>
      <c r="H115" s="235">
        <v>17806.562284177544</v>
      </c>
      <c r="I115" s="235">
        <v>132738.3626389617</v>
      </c>
      <c r="J115" s="212">
        <v>263795.10122310434</v>
      </c>
      <c r="K115" s="195">
        <v>2029</v>
      </c>
      <c r="L115" s="195" t="s">
        <v>375</v>
      </c>
      <c r="M115" s="195" t="s">
        <v>369</v>
      </c>
      <c r="N115" s="197"/>
    </row>
    <row r="116" spans="2:14" x14ac:dyDescent="0.3">
      <c r="B116" s="19">
        <v>2032</v>
      </c>
      <c r="C116" s="19" t="s">
        <v>374</v>
      </c>
      <c r="D116" s="17"/>
      <c r="E116" s="235">
        <v>10847.39145751419</v>
      </c>
      <c r="F116" s="235">
        <v>36828.938431602561</v>
      </c>
      <c r="G116" s="225">
        <v>0</v>
      </c>
      <c r="H116" s="235">
        <v>3355.5081726041403</v>
      </c>
      <c r="I116" s="235">
        <v>29828.331240273499</v>
      </c>
      <c r="J116" s="212">
        <v>80860.169301994392</v>
      </c>
      <c r="K116" s="195">
        <v>2029</v>
      </c>
      <c r="L116" s="195" t="s">
        <v>377</v>
      </c>
      <c r="M116" s="195" t="s">
        <v>379</v>
      </c>
      <c r="N116" s="197"/>
    </row>
    <row r="117" spans="2:14" x14ac:dyDescent="0.3">
      <c r="B117" s="19">
        <v>2032</v>
      </c>
      <c r="C117" s="19" t="s">
        <v>376</v>
      </c>
      <c r="D117" s="240" t="s">
        <v>449</v>
      </c>
      <c r="E117" s="235"/>
      <c r="F117" s="235"/>
      <c r="G117" s="235"/>
      <c r="H117" s="235"/>
      <c r="I117" s="235"/>
      <c r="J117" s="212">
        <v>0</v>
      </c>
      <c r="K117" s="195">
        <v>2029</v>
      </c>
      <c r="L117" s="195" t="s">
        <v>377</v>
      </c>
      <c r="M117" s="195" t="s">
        <v>369</v>
      </c>
      <c r="N117" s="197"/>
    </row>
    <row r="118" spans="2:14" x14ac:dyDescent="0.3">
      <c r="B118" s="19">
        <v>2032</v>
      </c>
      <c r="C118" s="19" t="s">
        <v>131</v>
      </c>
      <c r="D118" s="17"/>
      <c r="E118" s="235">
        <v>4233.1382226679652</v>
      </c>
      <c r="F118" s="235">
        <v>4457.4456846532366</v>
      </c>
      <c r="G118" s="235">
        <v>12540.529670921485</v>
      </c>
      <c r="H118" s="235">
        <v>28500.212483232266</v>
      </c>
      <c r="I118" s="235">
        <v>28246.427978490876</v>
      </c>
      <c r="J118" s="212">
        <v>77977.754039965832</v>
      </c>
      <c r="K118" s="195">
        <v>2029</v>
      </c>
      <c r="L118" s="195" t="s">
        <v>378</v>
      </c>
      <c r="M118" s="195" t="s">
        <v>379</v>
      </c>
      <c r="N118" s="197"/>
    </row>
    <row r="119" spans="2:14" x14ac:dyDescent="0.3">
      <c r="B119" s="19">
        <v>2032</v>
      </c>
      <c r="C119" s="47" t="s">
        <v>94</v>
      </c>
      <c r="D119" s="233">
        <v>572748.49704368517</v>
      </c>
      <c r="E119" s="236">
        <v>248755.43872114428</v>
      </c>
      <c r="F119" s="236">
        <v>266445.82230202772</v>
      </c>
      <c r="G119" s="236">
        <v>1009199.7549125358</v>
      </c>
      <c r="H119" s="236">
        <v>1994703.8921978495</v>
      </c>
      <c r="I119" s="236">
        <v>1504804.3476357122</v>
      </c>
      <c r="J119" s="212">
        <v>5596657.7528129546</v>
      </c>
      <c r="K119" s="195">
        <v>2029</v>
      </c>
      <c r="L119" s="195" t="s">
        <v>378</v>
      </c>
      <c r="M119" s="195" t="s">
        <v>369</v>
      </c>
      <c r="N119" s="197"/>
    </row>
    <row r="120" spans="2:14" x14ac:dyDescent="0.3">
      <c r="B120" s="19">
        <v>2033</v>
      </c>
      <c r="C120" s="19" t="s">
        <v>240</v>
      </c>
      <c r="D120" s="17"/>
      <c r="E120" s="235">
        <v>108668.086538248</v>
      </c>
      <c r="F120" s="235">
        <v>146040.32008740664</v>
      </c>
      <c r="G120" s="235">
        <v>737688.97503034316</v>
      </c>
      <c r="H120" s="235">
        <v>1666902.157120948</v>
      </c>
      <c r="I120" s="235">
        <v>875689.3264583922</v>
      </c>
      <c r="J120" s="216">
        <v>3534988.865235338</v>
      </c>
      <c r="K120" s="195">
        <v>2029</v>
      </c>
      <c r="L120" s="195" t="s">
        <v>131</v>
      </c>
      <c r="M120" s="195" t="s">
        <v>379</v>
      </c>
      <c r="N120" s="197"/>
    </row>
    <row r="121" spans="2:14" x14ac:dyDescent="0.3">
      <c r="B121" s="19">
        <v>2033</v>
      </c>
      <c r="C121" s="19" t="s">
        <v>79</v>
      </c>
      <c r="D121" s="17"/>
      <c r="E121" s="235">
        <v>32533.278849646093</v>
      </c>
      <c r="F121" s="235">
        <v>35648.993551738473</v>
      </c>
      <c r="G121" s="235">
        <v>185466.96838072725</v>
      </c>
      <c r="H121" s="235">
        <v>299250.72868594946</v>
      </c>
      <c r="I121" s="235">
        <v>318059.14756444131</v>
      </c>
      <c r="J121" s="216">
        <v>870959.11703250255</v>
      </c>
      <c r="K121" s="195">
        <v>2029</v>
      </c>
      <c r="L121" s="195" t="s">
        <v>131</v>
      </c>
      <c r="M121" s="195" t="s">
        <v>369</v>
      </c>
      <c r="N121" s="197"/>
    </row>
    <row r="122" spans="2:14" x14ac:dyDescent="0.3">
      <c r="B122" s="19">
        <v>2033</v>
      </c>
      <c r="C122" s="19" t="s">
        <v>80</v>
      </c>
      <c r="D122" s="213" t="s">
        <v>448</v>
      </c>
      <c r="E122" s="235"/>
      <c r="F122" s="235"/>
      <c r="G122" s="235"/>
      <c r="H122" s="235"/>
      <c r="I122" s="235"/>
      <c r="J122" s="216"/>
      <c r="K122" s="195">
        <v>2030</v>
      </c>
      <c r="L122" s="195" t="s">
        <v>367</v>
      </c>
      <c r="M122" s="195" t="s">
        <v>379</v>
      </c>
      <c r="N122" s="197"/>
    </row>
    <row r="123" spans="2:14" x14ac:dyDescent="0.3">
      <c r="B123" s="19">
        <v>2033</v>
      </c>
      <c r="C123" s="19" t="s">
        <v>83</v>
      </c>
      <c r="D123" s="17"/>
      <c r="E123" s="235">
        <v>38788.974014393505</v>
      </c>
      <c r="F123" s="235">
        <v>18574.634383018802</v>
      </c>
      <c r="G123" s="235">
        <v>75073.737029407843</v>
      </c>
      <c r="H123" s="235">
        <v>31404.846900899691</v>
      </c>
      <c r="I123" s="235">
        <v>155720.51485115846</v>
      </c>
      <c r="J123" s="216">
        <v>319562.70717887831</v>
      </c>
      <c r="K123" s="195">
        <v>2030</v>
      </c>
      <c r="L123" s="195" t="s">
        <v>367</v>
      </c>
      <c r="M123" s="195" t="s">
        <v>369</v>
      </c>
      <c r="N123" s="197"/>
    </row>
    <row r="124" spans="2:14" x14ac:dyDescent="0.3">
      <c r="B124" s="19">
        <v>2033</v>
      </c>
      <c r="C124" s="19" t="s">
        <v>371</v>
      </c>
      <c r="D124" s="232"/>
      <c r="E124" s="235"/>
      <c r="F124" s="235"/>
      <c r="G124" s="235"/>
      <c r="H124" s="235"/>
      <c r="I124" s="235"/>
      <c r="J124" s="216"/>
      <c r="K124" s="195">
        <v>2030</v>
      </c>
      <c r="L124" s="195" t="s">
        <v>370</v>
      </c>
      <c r="M124" s="195" t="s">
        <v>379</v>
      </c>
      <c r="N124" s="197"/>
    </row>
    <row r="125" spans="2:14" x14ac:dyDescent="0.3">
      <c r="B125" s="19">
        <v>2033</v>
      </c>
      <c r="C125" s="19" t="s">
        <v>373</v>
      </c>
      <c r="D125" s="17"/>
      <c r="E125" s="235">
        <v>59993.792182780518</v>
      </c>
      <c r="F125" s="235">
        <v>30974.794994623902</v>
      </c>
      <c r="G125" s="235">
        <v>25339.343882659767</v>
      </c>
      <c r="H125" s="235">
        <v>18287.339465850342</v>
      </c>
      <c r="I125" s="235">
        <v>136322.29843021368</v>
      </c>
      <c r="J125" s="216">
        <v>270917.56895612821</v>
      </c>
      <c r="K125" s="195">
        <v>2030</v>
      </c>
      <c r="L125" s="195" t="s">
        <v>370</v>
      </c>
      <c r="M125" s="195" t="s">
        <v>369</v>
      </c>
      <c r="N125" s="197"/>
    </row>
    <row r="126" spans="2:14" x14ac:dyDescent="0.3">
      <c r="B126" s="19">
        <v>2033</v>
      </c>
      <c r="C126" s="19" t="s">
        <v>374</v>
      </c>
      <c r="D126" s="17"/>
      <c r="E126" s="235">
        <v>11140.271026867073</v>
      </c>
      <c r="F126" s="235">
        <v>37823.319769255831</v>
      </c>
      <c r="G126" s="225">
        <v>0</v>
      </c>
      <c r="H126" s="235">
        <v>3446.1068932644525</v>
      </c>
      <c r="I126" s="235">
        <v>30633.696183760887</v>
      </c>
      <c r="J126" s="216">
        <v>83043.393873148249</v>
      </c>
      <c r="K126" s="195">
        <v>2030</v>
      </c>
      <c r="L126" s="195" t="s">
        <v>372</v>
      </c>
      <c r="M126" s="195" t="s">
        <v>379</v>
      </c>
      <c r="N126" s="197"/>
    </row>
    <row r="127" spans="2:14" x14ac:dyDescent="0.3">
      <c r="B127" s="19">
        <v>2033</v>
      </c>
      <c r="C127" s="19" t="s">
        <v>376</v>
      </c>
      <c r="D127" s="240" t="s">
        <v>449</v>
      </c>
      <c r="E127" s="235"/>
      <c r="F127" s="235"/>
      <c r="G127" s="235"/>
      <c r="H127" s="235"/>
      <c r="I127" s="235"/>
      <c r="J127" s="216"/>
      <c r="K127" s="195">
        <v>2030</v>
      </c>
      <c r="L127" s="195" t="s">
        <v>372</v>
      </c>
      <c r="M127" s="195" t="s">
        <v>369</v>
      </c>
      <c r="N127" s="197"/>
    </row>
    <row r="128" spans="2:14" x14ac:dyDescent="0.3">
      <c r="B128" s="19">
        <v>2033</v>
      </c>
      <c r="C128" s="19" t="s">
        <v>131</v>
      </c>
      <c r="D128" s="17"/>
      <c r="E128" s="235">
        <v>4347.4329546800009</v>
      </c>
      <c r="F128" s="235">
        <v>4577.7967181388749</v>
      </c>
      <c r="G128" s="235">
        <v>12879.123972036368</v>
      </c>
      <c r="H128" s="235">
        <v>29269.718220279545</v>
      </c>
      <c r="I128" s="235">
        <v>29009.081533910135</v>
      </c>
      <c r="J128" s="216">
        <v>80083.153399044924</v>
      </c>
      <c r="K128" s="195">
        <v>2030</v>
      </c>
      <c r="L128" s="195" t="s">
        <v>375</v>
      </c>
      <c r="M128" s="195" t="s">
        <v>379</v>
      </c>
      <c r="N128" s="197"/>
    </row>
    <row r="129" spans="2:14" x14ac:dyDescent="0.3">
      <c r="B129" s="19">
        <v>2033</v>
      </c>
      <c r="C129" s="47" t="s">
        <v>94</v>
      </c>
      <c r="D129" s="233">
        <v>572748.49704368517</v>
      </c>
      <c r="E129" s="236">
        <v>255471.83556661519</v>
      </c>
      <c r="F129" s="236">
        <v>273639.85950418247</v>
      </c>
      <c r="G129" s="236">
        <v>1036448.1482951745</v>
      </c>
      <c r="H129" s="236">
        <v>2048560.8972871914</v>
      </c>
      <c r="I129" s="236">
        <v>1545434.0650218769</v>
      </c>
      <c r="J129" s="212">
        <v>5732303.302718726</v>
      </c>
      <c r="K129" s="195">
        <v>2030</v>
      </c>
      <c r="L129" s="195" t="s">
        <v>375</v>
      </c>
      <c r="M129" s="195" t="s">
        <v>369</v>
      </c>
      <c r="N129" s="197"/>
    </row>
    <row r="130" spans="2:14" x14ac:dyDescent="0.3">
      <c r="B130" s="19">
        <v>2034</v>
      </c>
      <c r="C130" s="19" t="s">
        <v>240</v>
      </c>
      <c r="D130" s="17"/>
      <c r="E130" s="236">
        <v>111384.78870170418</v>
      </c>
      <c r="F130" s="236">
        <v>149691.32808959179</v>
      </c>
      <c r="G130" s="236">
        <v>756131.1994061016</v>
      </c>
      <c r="H130" s="236">
        <v>1708574.7110489714</v>
      </c>
      <c r="I130" s="236">
        <v>897581.55961985188</v>
      </c>
      <c r="J130" s="212">
        <v>3623363.5868662209</v>
      </c>
      <c r="K130" s="195"/>
      <c r="L130" s="195"/>
      <c r="M130" s="195"/>
      <c r="N130" s="197"/>
    </row>
    <row r="131" spans="2:14" x14ac:dyDescent="0.3">
      <c r="B131" s="19">
        <v>2034</v>
      </c>
      <c r="C131" s="19" t="s">
        <v>79</v>
      </c>
      <c r="D131" s="17"/>
      <c r="E131" s="236">
        <v>33346.610820887239</v>
      </c>
      <c r="F131" s="236">
        <v>36540.218390531933</v>
      </c>
      <c r="G131" s="236">
        <v>190103.64259024541</v>
      </c>
      <c r="H131" s="236">
        <v>306731.99690309819</v>
      </c>
      <c r="I131" s="236">
        <v>326010.62625355233</v>
      </c>
      <c r="J131" s="212">
        <v>892733.09495831502</v>
      </c>
      <c r="K131" s="195">
        <v>2030</v>
      </c>
      <c r="L131" s="195" t="s">
        <v>377</v>
      </c>
      <c r="M131" s="195" t="s">
        <v>379</v>
      </c>
      <c r="N131" s="197"/>
    </row>
    <row r="132" spans="2:14" x14ac:dyDescent="0.3">
      <c r="B132" s="19">
        <v>2034</v>
      </c>
      <c r="C132" s="19" t="s">
        <v>80</v>
      </c>
      <c r="D132" s="213" t="s">
        <v>448</v>
      </c>
      <c r="E132" s="236"/>
      <c r="F132" s="236"/>
      <c r="G132" s="236"/>
      <c r="H132" s="236"/>
      <c r="I132" s="236"/>
      <c r="J132" s="212"/>
      <c r="K132" s="195">
        <v>2030</v>
      </c>
      <c r="L132" s="195" t="s">
        <v>377</v>
      </c>
      <c r="M132" s="195" t="s">
        <v>369</v>
      </c>
      <c r="N132" s="197"/>
    </row>
    <row r="133" spans="2:14" x14ac:dyDescent="0.3">
      <c r="B133" s="19">
        <v>2034</v>
      </c>
      <c r="C133" s="19" t="s">
        <v>83</v>
      </c>
      <c r="D133" s="17"/>
      <c r="E133" s="236">
        <v>39758.698364753334</v>
      </c>
      <c r="F133" s="236">
        <v>19039.000242594269</v>
      </c>
      <c r="G133" s="236">
        <v>76950.580455143034</v>
      </c>
      <c r="H133" s="236">
        <v>32189.968073422177</v>
      </c>
      <c r="I133" s="236">
        <v>159613.5277224374</v>
      </c>
      <c r="J133" s="212">
        <v>327551.77485835023</v>
      </c>
      <c r="K133" s="195">
        <v>2030</v>
      </c>
      <c r="L133" s="195" t="s">
        <v>378</v>
      </c>
      <c r="M133" s="195" t="s">
        <v>379</v>
      </c>
      <c r="N133" s="197"/>
    </row>
    <row r="134" spans="2:14" x14ac:dyDescent="0.3">
      <c r="B134" s="19">
        <v>2034</v>
      </c>
      <c r="C134" s="19" t="s">
        <v>371</v>
      </c>
      <c r="D134" s="232"/>
      <c r="E134" s="236"/>
      <c r="F134" s="236"/>
      <c r="G134" s="236"/>
      <c r="H134" s="236"/>
      <c r="I134" s="236"/>
      <c r="J134" s="212"/>
      <c r="K134" s="195">
        <v>2030</v>
      </c>
      <c r="L134" s="195" t="s">
        <v>378</v>
      </c>
      <c r="M134" s="195" t="s">
        <v>369</v>
      </c>
      <c r="N134" s="197"/>
    </row>
    <row r="135" spans="2:14" x14ac:dyDescent="0.3">
      <c r="B135" s="19">
        <v>2034</v>
      </c>
      <c r="C135" s="19" t="s">
        <v>373</v>
      </c>
      <c r="D135" s="17"/>
      <c r="E135" s="236">
        <v>61493.63698735003</v>
      </c>
      <c r="F135" s="236">
        <v>31749.164869489498</v>
      </c>
      <c r="G135" s="236">
        <v>25972.82747972626</v>
      </c>
      <c r="H135" s="236">
        <v>18744.522952496598</v>
      </c>
      <c r="I135" s="236">
        <v>139730.35589096899</v>
      </c>
      <c r="J135" s="212">
        <v>277690.50818003138</v>
      </c>
      <c r="K135" s="195">
        <v>2030</v>
      </c>
      <c r="L135" s="195" t="s">
        <v>131</v>
      </c>
      <c r="M135" s="195" t="s">
        <v>379</v>
      </c>
      <c r="N135" s="197"/>
    </row>
    <row r="136" spans="2:14" x14ac:dyDescent="0.3">
      <c r="B136" s="19">
        <v>2034</v>
      </c>
      <c r="C136" s="19" t="s">
        <v>374</v>
      </c>
      <c r="D136" s="17"/>
      <c r="E136" s="236">
        <v>11418.777802538749</v>
      </c>
      <c r="F136" s="236">
        <v>38768.902763487225</v>
      </c>
      <c r="G136" s="237">
        <v>0</v>
      </c>
      <c r="H136" s="236">
        <v>3532.2595655960636</v>
      </c>
      <c r="I136" s="236">
        <v>31399.538588354906</v>
      </c>
      <c r="J136" s="212">
        <v>85119.478719976949</v>
      </c>
      <c r="K136" s="195">
        <v>2030</v>
      </c>
      <c r="L136" s="195" t="s">
        <v>131</v>
      </c>
      <c r="M136" s="195" t="s">
        <v>369</v>
      </c>
      <c r="N136" s="197"/>
    </row>
    <row r="137" spans="2:14" x14ac:dyDescent="0.3">
      <c r="B137" s="19">
        <v>2034</v>
      </c>
      <c r="C137" s="19" t="s">
        <v>376</v>
      </c>
      <c r="D137" s="240" t="s">
        <v>449</v>
      </c>
      <c r="E137" s="236"/>
      <c r="F137" s="236"/>
      <c r="G137" s="236"/>
      <c r="H137" s="236"/>
      <c r="I137" s="236"/>
      <c r="J137" s="212"/>
      <c r="K137" s="195">
        <v>2031</v>
      </c>
      <c r="L137" s="195" t="s">
        <v>367</v>
      </c>
      <c r="M137" s="195" t="s">
        <v>379</v>
      </c>
      <c r="N137" s="197"/>
    </row>
    <row r="138" spans="2:14" x14ac:dyDescent="0.3">
      <c r="B138" s="19">
        <v>2034</v>
      </c>
      <c r="C138" s="19" t="s">
        <v>131</v>
      </c>
      <c r="D138" s="17"/>
      <c r="E138" s="236">
        <v>4456.1187785470001</v>
      </c>
      <c r="F138" s="236">
        <v>4692.2416360923462</v>
      </c>
      <c r="G138" s="236">
        <v>13201.102071337276</v>
      </c>
      <c r="H138" s="236">
        <v>30001.461175786528</v>
      </c>
      <c r="I138" s="236">
        <v>29734.308572257883</v>
      </c>
      <c r="J138" s="212">
        <v>82085.232234021038</v>
      </c>
      <c r="K138" s="195">
        <v>2031</v>
      </c>
      <c r="L138" s="195" t="s">
        <v>367</v>
      </c>
      <c r="M138" s="195" t="s">
        <v>369</v>
      </c>
      <c r="N138" s="197"/>
    </row>
    <row r="139" spans="2:14" x14ac:dyDescent="0.3">
      <c r="B139" s="19">
        <v>2034</v>
      </c>
      <c r="C139" s="47" t="s">
        <v>94</v>
      </c>
      <c r="D139" s="233">
        <v>572748.49704368517</v>
      </c>
      <c r="E139" s="236">
        <v>261858.63145578053</v>
      </c>
      <c r="F139" s="236">
        <v>280480.8559917871</v>
      </c>
      <c r="G139" s="236">
        <v>1062359.3520025534</v>
      </c>
      <c r="H139" s="236">
        <v>2099774.9197193705</v>
      </c>
      <c r="I139" s="236">
        <v>1584069.9166474233</v>
      </c>
      <c r="J139" s="212">
        <v>5861292.1728606001</v>
      </c>
      <c r="K139" s="195">
        <v>2031</v>
      </c>
      <c r="L139" s="195" t="s">
        <v>370</v>
      </c>
      <c r="M139" s="195" t="s">
        <v>379</v>
      </c>
      <c r="N139" s="197"/>
    </row>
    <row r="140" spans="2:14" x14ac:dyDescent="0.3">
      <c r="B140" s="19">
        <v>2035</v>
      </c>
      <c r="C140" s="19" t="s">
        <v>240</v>
      </c>
      <c r="D140" s="17"/>
      <c r="E140" s="235">
        <v>114392.17799665022</v>
      </c>
      <c r="F140" s="235">
        <v>153732.99394801079</v>
      </c>
      <c r="G140" s="235">
        <v>776546.74179006647</v>
      </c>
      <c r="H140" s="235">
        <v>1754706.228247294</v>
      </c>
      <c r="I140" s="235">
        <v>921816.26172958803</v>
      </c>
      <c r="J140" s="212">
        <v>3721194.4037116095</v>
      </c>
      <c r="K140" s="195">
        <v>2031</v>
      </c>
      <c r="L140" s="195" t="s">
        <v>370</v>
      </c>
      <c r="M140" s="195" t="s">
        <v>369</v>
      </c>
      <c r="N140" s="197"/>
    </row>
    <row r="141" spans="2:14" x14ac:dyDescent="0.3">
      <c r="B141" s="19">
        <v>2035</v>
      </c>
      <c r="C141" s="19" t="s">
        <v>79</v>
      </c>
      <c r="D141" s="17"/>
      <c r="E141" s="235">
        <v>34246.969313051202</v>
      </c>
      <c r="F141" s="235">
        <v>37526.804287076302</v>
      </c>
      <c r="G141" s="235">
        <v>195236.44094018204</v>
      </c>
      <c r="H141" s="235">
        <v>315013.76081948186</v>
      </c>
      <c r="I141" s="235">
        <v>334812.91316239827</v>
      </c>
      <c r="J141" s="212">
        <v>916836.88852218969</v>
      </c>
      <c r="K141" s="195">
        <v>2031</v>
      </c>
      <c r="L141" s="195" t="s">
        <v>372</v>
      </c>
      <c r="M141" s="195" t="s">
        <v>379</v>
      </c>
      <c r="N141" s="197"/>
    </row>
    <row r="142" spans="2:14" x14ac:dyDescent="0.3">
      <c r="B142" s="19">
        <v>2035</v>
      </c>
      <c r="C142" s="19" t="s">
        <v>80</v>
      </c>
      <c r="D142" s="213" t="s">
        <v>448</v>
      </c>
      <c r="E142" s="235"/>
      <c r="F142" s="235"/>
      <c r="G142" s="235"/>
      <c r="H142" s="235"/>
      <c r="I142" s="235"/>
      <c r="J142" s="212"/>
      <c r="K142" s="195">
        <v>2031</v>
      </c>
      <c r="L142" s="195" t="s">
        <v>372</v>
      </c>
      <c r="M142" s="195" t="s">
        <v>369</v>
      </c>
      <c r="N142" s="197"/>
    </row>
    <row r="143" spans="2:14" x14ac:dyDescent="0.3">
      <c r="B143" s="19">
        <v>2035</v>
      </c>
      <c r="C143" s="19" t="s">
        <v>83</v>
      </c>
      <c r="D143" s="17"/>
      <c r="E143" s="235">
        <v>40832.183220601677</v>
      </c>
      <c r="F143" s="235">
        <v>19553.053249144315</v>
      </c>
      <c r="G143" s="235">
        <v>79028.246127431907</v>
      </c>
      <c r="H143" s="235">
        <v>33059.09721140458</v>
      </c>
      <c r="I143" s="235">
        <v>163923.09297094322</v>
      </c>
      <c r="J143" s="212">
        <v>336395.67277952575</v>
      </c>
      <c r="K143" s="195">
        <v>2031</v>
      </c>
      <c r="L143" s="195" t="s">
        <v>375</v>
      </c>
      <c r="M143" s="195" t="s">
        <v>379</v>
      </c>
      <c r="N143" s="197"/>
    </row>
    <row r="144" spans="2:14" x14ac:dyDescent="0.3">
      <c r="B144" s="19">
        <v>2035</v>
      </c>
      <c r="C144" s="19" t="s">
        <v>371</v>
      </c>
      <c r="D144" s="232"/>
      <c r="E144" s="235"/>
      <c r="F144" s="235"/>
      <c r="G144" s="235"/>
      <c r="H144" s="235"/>
      <c r="I144" s="235"/>
      <c r="J144" s="212"/>
      <c r="K144" s="195">
        <v>2031</v>
      </c>
      <c r="L144" s="195" t="s">
        <v>375</v>
      </c>
      <c r="M144" s="195" t="s">
        <v>369</v>
      </c>
      <c r="N144" s="197"/>
    </row>
    <row r="145" spans="2:14" x14ac:dyDescent="0.3">
      <c r="B145" s="19">
        <v>2035</v>
      </c>
      <c r="C145" s="19" t="s">
        <v>373</v>
      </c>
      <c r="D145" s="17"/>
      <c r="E145" s="235">
        <v>63153.965186008485</v>
      </c>
      <c r="F145" s="235">
        <v>32606.392320965719</v>
      </c>
      <c r="G145" s="235">
        <v>26674.093821678871</v>
      </c>
      <c r="H145" s="235">
        <v>19250.62507221401</v>
      </c>
      <c r="I145" s="235">
        <v>143503.07550002518</v>
      </c>
      <c r="J145" s="212">
        <v>285188.15190089226</v>
      </c>
      <c r="K145" s="195">
        <v>2031</v>
      </c>
      <c r="L145" s="195" t="s">
        <v>377</v>
      </c>
      <c r="M145" s="195" t="s">
        <v>379</v>
      </c>
      <c r="N145" s="197"/>
    </row>
    <row r="146" spans="2:14" x14ac:dyDescent="0.3">
      <c r="B146" s="19">
        <v>2035</v>
      </c>
      <c r="C146" s="19" t="s">
        <v>374</v>
      </c>
      <c r="D146" s="17"/>
      <c r="E146" s="235">
        <v>11727.084803207297</v>
      </c>
      <c r="F146" s="235">
        <v>39815.663138101379</v>
      </c>
      <c r="G146" s="225">
        <v>0</v>
      </c>
      <c r="H146" s="235">
        <v>3627.6305738671576</v>
      </c>
      <c r="I146" s="235">
        <v>32247.326130240494</v>
      </c>
      <c r="J146" s="212">
        <v>87417.704645416336</v>
      </c>
      <c r="K146" s="195">
        <v>2031</v>
      </c>
      <c r="L146" s="195" t="s">
        <v>377</v>
      </c>
      <c r="M146" s="195" t="s">
        <v>369</v>
      </c>
      <c r="N146" s="197"/>
    </row>
    <row r="147" spans="2:14" x14ac:dyDescent="0.3">
      <c r="B147" s="19">
        <v>2035</v>
      </c>
      <c r="C147" s="19" t="s">
        <v>376</v>
      </c>
      <c r="D147" s="240" t="s">
        <v>449</v>
      </c>
      <c r="E147" s="235"/>
      <c r="F147" s="235"/>
      <c r="G147" s="235"/>
      <c r="H147" s="235"/>
      <c r="I147" s="235"/>
      <c r="J147" s="212"/>
      <c r="K147" s="195">
        <v>2031</v>
      </c>
      <c r="L147" s="195" t="s">
        <v>378</v>
      </c>
      <c r="M147" s="195" t="s">
        <v>379</v>
      </c>
      <c r="N147" s="197"/>
    </row>
    <row r="148" spans="2:14" x14ac:dyDescent="0.3">
      <c r="B148" s="19">
        <v>2035</v>
      </c>
      <c r="C148" s="19" t="s">
        <v>131</v>
      </c>
      <c r="D148" s="17"/>
      <c r="E148" s="235">
        <v>4576.4339855677699</v>
      </c>
      <c r="F148" s="235">
        <v>4818.9321602668397</v>
      </c>
      <c r="G148" s="235">
        <v>13557.531827263385</v>
      </c>
      <c r="H148" s="235">
        <v>30811.500627532769</v>
      </c>
      <c r="I148" s="235">
        <v>30537.134903708851</v>
      </c>
      <c r="J148" s="212">
        <v>84301.533504339619</v>
      </c>
      <c r="K148" s="195">
        <v>2031</v>
      </c>
      <c r="L148" s="195" t="s">
        <v>378</v>
      </c>
      <c r="M148" s="195" t="s">
        <v>369</v>
      </c>
      <c r="N148" s="197"/>
    </row>
    <row r="149" spans="2:14" x14ac:dyDescent="0.3">
      <c r="B149" s="19">
        <v>2035</v>
      </c>
      <c r="C149" s="47" t="s">
        <v>94</v>
      </c>
      <c r="D149" s="233">
        <v>572748.49704368517</v>
      </c>
      <c r="E149" s="236">
        <v>264352.38051951886</v>
      </c>
      <c r="F149" s="236">
        <v>283234.90694329847</v>
      </c>
      <c r="G149" s="236">
        <v>1077485.5226793592</v>
      </c>
      <c r="H149" s="236">
        <v>2125657.3419242618</v>
      </c>
      <c r="I149" s="236">
        <v>1596302.6694931954</v>
      </c>
      <c r="J149" s="216">
        <v>5919781.3186033191</v>
      </c>
      <c r="K149" s="195">
        <v>2031</v>
      </c>
      <c r="L149" s="195" t="s">
        <v>131</v>
      </c>
      <c r="M149" s="195" t="s">
        <v>379</v>
      </c>
      <c r="N149" s="197"/>
    </row>
    <row r="150" spans="2:14" x14ac:dyDescent="0.3">
      <c r="B150" s="19">
        <v>2036</v>
      </c>
      <c r="C150" s="19" t="s">
        <v>240</v>
      </c>
      <c r="D150" s="17"/>
      <c r="E150" s="235">
        <v>117480.76680255978</v>
      </c>
      <c r="F150" s="235">
        <v>157883.78478460709</v>
      </c>
      <c r="G150" s="235">
        <v>797513.50381839834</v>
      </c>
      <c r="H150" s="235">
        <v>1802083.2964099708</v>
      </c>
      <c r="I150" s="235">
        <v>946705.3007962869</v>
      </c>
      <c r="J150" s="212">
        <v>3821666.6526118233</v>
      </c>
      <c r="K150" s="195">
        <v>2031</v>
      </c>
      <c r="L150" s="195" t="s">
        <v>131</v>
      </c>
      <c r="M150" s="195" t="s">
        <v>369</v>
      </c>
      <c r="N150" s="197"/>
    </row>
    <row r="151" spans="2:14" x14ac:dyDescent="0.3">
      <c r="B151" s="19">
        <v>2036</v>
      </c>
      <c r="C151" s="19" t="s">
        <v>79</v>
      </c>
      <c r="D151" s="17"/>
      <c r="E151" s="235">
        <v>35171.63748450359</v>
      </c>
      <c r="F151" s="235">
        <v>38540.02800282737</v>
      </c>
      <c r="G151" s="235">
        <v>200507.824845567</v>
      </c>
      <c r="H151" s="235">
        <v>323519.13236160792</v>
      </c>
      <c r="I151" s="235">
        <v>343852.86181778309</v>
      </c>
      <c r="J151" s="212">
        <v>941591.48451228894</v>
      </c>
      <c r="K151" s="195">
        <v>2032</v>
      </c>
      <c r="L151" s="195" t="s">
        <v>367</v>
      </c>
      <c r="M151" s="195" t="s">
        <v>379</v>
      </c>
      <c r="N151" s="197"/>
    </row>
    <row r="152" spans="2:14" x14ac:dyDescent="0.3">
      <c r="B152" s="19">
        <v>2036</v>
      </c>
      <c r="C152" s="19" t="s">
        <v>80</v>
      </c>
      <c r="D152" s="213" t="s">
        <v>448</v>
      </c>
      <c r="E152" s="235"/>
      <c r="F152" s="235"/>
      <c r="G152" s="235"/>
      <c r="H152" s="235"/>
      <c r="I152" s="235"/>
      <c r="J152" s="212"/>
      <c r="K152" s="195">
        <v>2032</v>
      </c>
      <c r="L152" s="195" t="s">
        <v>367</v>
      </c>
      <c r="M152" s="195" t="s">
        <v>369</v>
      </c>
      <c r="N152" s="197"/>
    </row>
    <row r="153" spans="2:14" x14ac:dyDescent="0.3">
      <c r="B153" s="19">
        <v>2036</v>
      </c>
      <c r="C153" s="19" t="s">
        <v>83</v>
      </c>
      <c r="D153" s="17"/>
      <c r="E153" s="235">
        <v>41934.652167557928</v>
      </c>
      <c r="F153" s="235">
        <v>20080.985686871216</v>
      </c>
      <c r="G153" s="235">
        <v>81162.008772872592</v>
      </c>
      <c r="H153" s="235">
        <v>33951.69283611251</v>
      </c>
      <c r="I153" s="235">
        <v>168349.0164811587</v>
      </c>
      <c r="J153" s="212">
        <v>345478.35594457301</v>
      </c>
      <c r="K153" s="195">
        <v>2032</v>
      </c>
      <c r="L153" s="195" t="s">
        <v>370</v>
      </c>
      <c r="M153" s="195" t="s">
        <v>379</v>
      </c>
      <c r="N153" s="197"/>
    </row>
    <row r="154" spans="2:14" x14ac:dyDescent="0.3">
      <c r="B154" s="19">
        <v>2036</v>
      </c>
      <c r="C154" s="19" t="s">
        <v>371</v>
      </c>
      <c r="D154" s="232"/>
      <c r="E154" s="235"/>
      <c r="F154" s="235"/>
      <c r="G154" s="235"/>
      <c r="H154" s="235"/>
      <c r="I154" s="235"/>
      <c r="J154" s="212"/>
      <c r="K154" s="195">
        <v>2032</v>
      </c>
      <c r="L154" s="195" t="s">
        <v>370</v>
      </c>
      <c r="M154" s="195" t="s">
        <v>369</v>
      </c>
      <c r="N154" s="197"/>
    </row>
    <row r="155" spans="2:14" x14ac:dyDescent="0.3">
      <c r="B155" s="19">
        <v>2036</v>
      </c>
      <c r="C155" s="19" t="s">
        <v>373</v>
      </c>
      <c r="D155" s="17"/>
      <c r="E155" s="235">
        <v>64859.122246030725</v>
      </c>
      <c r="F155" s="235">
        <v>33486.7649136318</v>
      </c>
      <c r="G155" s="235">
        <v>27394.294354864203</v>
      </c>
      <c r="H155" s="235">
        <v>19770.39194916379</v>
      </c>
      <c r="I155" s="235">
        <v>147377.65853852589</v>
      </c>
      <c r="J155" s="212">
        <v>292888.23200221639</v>
      </c>
      <c r="K155" s="195">
        <v>2032</v>
      </c>
      <c r="L155" s="195" t="s">
        <v>372</v>
      </c>
      <c r="M155" s="195" t="s">
        <v>379</v>
      </c>
      <c r="N155" s="197"/>
    </row>
    <row r="156" spans="2:14" x14ac:dyDescent="0.3">
      <c r="B156" s="19">
        <v>2036</v>
      </c>
      <c r="C156" s="19" t="s">
        <v>374</v>
      </c>
      <c r="D156" s="17"/>
      <c r="E156" s="235">
        <v>12043.716092893894</v>
      </c>
      <c r="F156" s="235">
        <v>40890.686042830115</v>
      </c>
      <c r="G156" s="225">
        <v>0</v>
      </c>
      <c r="H156" s="235">
        <v>3725.576599361571</v>
      </c>
      <c r="I156" s="235">
        <v>33118.003935756991</v>
      </c>
      <c r="J156" s="212">
        <v>89777.982670842583</v>
      </c>
      <c r="K156" s="195">
        <v>2032</v>
      </c>
      <c r="L156" s="195" t="s">
        <v>372</v>
      </c>
      <c r="M156" s="195" t="s">
        <v>369</v>
      </c>
      <c r="N156" s="197"/>
    </row>
    <row r="157" spans="2:14" x14ac:dyDescent="0.3">
      <c r="B157" s="19">
        <v>2036</v>
      </c>
      <c r="C157" s="19" t="s">
        <v>376</v>
      </c>
      <c r="D157" s="240" t="s">
        <v>449</v>
      </c>
      <c r="E157" s="235"/>
      <c r="F157" s="235"/>
      <c r="G157" s="235"/>
      <c r="H157" s="235"/>
      <c r="I157" s="235"/>
      <c r="J157" s="212"/>
      <c r="K157" s="195">
        <v>2032</v>
      </c>
      <c r="L157" s="195" t="s">
        <v>375</v>
      </c>
      <c r="M157" s="195" t="s">
        <v>379</v>
      </c>
      <c r="N157" s="197"/>
    </row>
    <row r="158" spans="2:14" x14ac:dyDescent="0.3">
      <c r="B158" s="19">
        <v>2036</v>
      </c>
      <c r="C158" s="19" t="s">
        <v>131</v>
      </c>
      <c r="D158" s="17"/>
      <c r="E158" s="235">
        <v>4699.9977031781009</v>
      </c>
      <c r="F158" s="235">
        <v>4949.0433285940453</v>
      </c>
      <c r="G158" s="235">
        <v>13923.585186599497</v>
      </c>
      <c r="H158" s="235">
        <v>31643.411144476162</v>
      </c>
      <c r="I158" s="235">
        <v>31361.637546108996</v>
      </c>
      <c r="J158" s="212">
        <v>86577.674908956804</v>
      </c>
      <c r="K158" s="195">
        <v>2032</v>
      </c>
      <c r="L158" s="195" t="s">
        <v>375</v>
      </c>
      <c r="M158" s="195" t="s">
        <v>369</v>
      </c>
      <c r="N158" s="197"/>
    </row>
    <row r="159" spans="2:14" x14ac:dyDescent="0.3">
      <c r="B159" s="19">
        <v>2036</v>
      </c>
      <c r="C159" s="47" t="s">
        <v>94</v>
      </c>
      <c r="D159" s="233">
        <v>572748.49704368517</v>
      </c>
      <c r="E159" s="236">
        <v>276189.89249672403</v>
      </c>
      <c r="F159" s="236">
        <v>295831.29275936168</v>
      </c>
      <c r="G159" s="236">
        <v>1120501.2169783015</v>
      </c>
      <c r="H159" s="236">
        <v>2214693.5013006926</v>
      </c>
      <c r="I159" s="236">
        <v>1670764.4791156207</v>
      </c>
      <c r="J159" s="212">
        <v>6150728.8796943855</v>
      </c>
      <c r="K159" s="195">
        <v>2032</v>
      </c>
      <c r="L159" s="195" t="s">
        <v>377</v>
      </c>
      <c r="M159" s="195" t="s">
        <v>379</v>
      </c>
      <c r="N159" s="197"/>
    </row>
    <row r="160" spans="2:14" x14ac:dyDescent="0.3">
      <c r="B160" s="19">
        <v>2037</v>
      </c>
      <c r="C160" s="19" t="s">
        <v>240</v>
      </c>
      <c r="D160" s="17"/>
      <c r="E160" s="235">
        <v>120770.22827303145</v>
      </c>
      <c r="F160" s="235">
        <v>162304.53075857609</v>
      </c>
      <c r="G160" s="235">
        <v>819843.8819253135</v>
      </c>
      <c r="H160" s="235">
        <v>1852541.6287094501</v>
      </c>
      <c r="I160" s="235">
        <v>973213.04921858304</v>
      </c>
      <c r="J160" s="212">
        <v>3928673.3188849543</v>
      </c>
      <c r="K160" s="195">
        <v>2032</v>
      </c>
      <c r="L160" s="195" t="s">
        <v>377</v>
      </c>
      <c r="M160" s="195" t="s">
        <v>369</v>
      </c>
      <c r="N160" s="197"/>
    </row>
    <row r="161" spans="2:14" x14ac:dyDescent="0.3">
      <c r="B161" s="19">
        <v>2037</v>
      </c>
      <c r="C161" s="19" t="s">
        <v>79</v>
      </c>
      <c r="D161" s="17"/>
      <c r="E161" s="235">
        <v>36156.443334069692</v>
      </c>
      <c r="F161" s="235">
        <v>39619.148786906539</v>
      </c>
      <c r="G161" s="235">
        <v>206122.04394124288</v>
      </c>
      <c r="H161" s="235">
        <v>332577.66806773294</v>
      </c>
      <c r="I161" s="235">
        <v>353480.74194868101</v>
      </c>
      <c r="J161" s="212">
        <v>967956.04607863305</v>
      </c>
      <c r="K161" s="195">
        <v>2032</v>
      </c>
      <c r="L161" s="195" t="s">
        <v>378</v>
      </c>
      <c r="M161" s="195" t="s">
        <v>379</v>
      </c>
      <c r="N161" s="197"/>
    </row>
    <row r="162" spans="2:14" x14ac:dyDescent="0.3">
      <c r="B162" s="19">
        <v>2037</v>
      </c>
      <c r="C162" s="19" t="s">
        <v>80</v>
      </c>
      <c r="D162" s="213" t="s">
        <v>448</v>
      </c>
      <c r="E162" s="235"/>
      <c r="F162" s="235"/>
      <c r="G162" s="235"/>
      <c r="H162" s="235"/>
      <c r="I162" s="235"/>
      <c r="J162" s="212"/>
      <c r="K162" s="195">
        <v>2032</v>
      </c>
      <c r="L162" s="195" t="s">
        <v>378</v>
      </c>
      <c r="M162" s="195" t="s">
        <v>369</v>
      </c>
      <c r="N162" s="197"/>
    </row>
    <row r="163" spans="2:14" x14ac:dyDescent="0.3">
      <c r="B163" s="19">
        <v>2037</v>
      </c>
      <c r="C163" s="19" t="s">
        <v>83</v>
      </c>
      <c r="D163" s="17"/>
      <c r="E163" s="235">
        <v>43108.82242824955</v>
      </c>
      <c r="F163" s="235">
        <v>20643.253286103609</v>
      </c>
      <c r="G163" s="235">
        <v>83434.545018513018</v>
      </c>
      <c r="H163" s="235">
        <v>34902.340235523654</v>
      </c>
      <c r="I163" s="235">
        <v>173062.78894263113</v>
      </c>
      <c r="J163" s="212">
        <v>355151.74991102103</v>
      </c>
      <c r="K163" s="195">
        <v>2032</v>
      </c>
      <c r="L163" s="195" t="s">
        <v>131</v>
      </c>
      <c r="M163" s="195" t="s">
        <v>379</v>
      </c>
      <c r="N163" s="197"/>
    </row>
    <row r="164" spans="2:14" x14ac:dyDescent="0.3">
      <c r="B164" s="19">
        <v>2037</v>
      </c>
      <c r="C164" s="19" t="s">
        <v>371</v>
      </c>
      <c r="D164" s="232"/>
      <c r="E164" s="235"/>
      <c r="F164" s="235"/>
      <c r="G164" s="235"/>
      <c r="H164" s="235"/>
      <c r="I164" s="235"/>
      <c r="J164" s="212"/>
      <c r="K164" s="195">
        <v>2032</v>
      </c>
      <c r="L164" s="195" t="s">
        <v>131</v>
      </c>
      <c r="M164" s="195" t="s">
        <v>369</v>
      </c>
      <c r="N164" s="197"/>
    </row>
    <row r="165" spans="2:14" x14ac:dyDescent="0.3">
      <c r="B165" s="19">
        <v>2037</v>
      </c>
      <c r="C165" s="19" t="s">
        <v>373</v>
      </c>
      <c r="D165" s="17"/>
      <c r="E165" s="235">
        <v>66675.177668919583</v>
      </c>
      <c r="F165" s="235">
        <v>34424.394331213487</v>
      </c>
      <c r="G165" s="235">
        <v>28161.3345968004</v>
      </c>
      <c r="H165" s="235">
        <v>20323.962923740375</v>
      </c>
      <c r="I165" s="235">
        <v>151504.23297760458</v>
      </c>
      <c r="J165" s="212">
        <v>301089.10249827843</v>
      </c>
      <c r="K165" s="195">
        <v>2033</v>
      </c>
      <c r="L165" s="195" t="s">
        <v>367</v>
      </c>
      <c r="M165" s="195" t="s">
        <v>379</v>
      </c>
      <c r="N165" s="197"/>
    </row>
    <row r="166" spans="2:14" x14ac:dyDescent="0.3">
      <c r="B166" s="19">
        <v>2037</v>
      </c>
      <c r="C166" s="19" t="s">
        <v>374</v>
      </c>
      <c r="D166" s="17"/>
      <c r="E166" s="235">
        <v>12380.940143494925</v>
      </c>
      <c r="F166" s="235">
        <v>42035.625252029356</v>
      </c>
      <c r="G166" s="225">
        <v>0</v>
      </c>
      <c r="H166" s="235">
        <v>3829.8927441436954</v>
      </c>
      <c r="I166" s="235">
        <v>34045.308045958191</v>
      </c>
      <c r="J166" s="212">
        <v>92291.766185626184</v>
      </c>
      <c r="K166" s="195">
        <v>2033</v>
      </c>
      <c r="L166" s="195" t="s">
        <v>367</v>
      </c>
      <c r="M166" s="195" t="s">
        <v>369</v>
      </c>
      <c r="N166" s="197"/>
    </row>
    <row r="167" spans="2:14" x14ac:dyDescent="0.3">
      <c r="B167" s="19">
        <v>2037</v>
      </c>
      <c r="C167" s="19" t="s">
        <v>376</v>
      </c>
      <c r="D167" s="240" t="s">
        <v>449</v>
      </c>
      <c r="E167" s="235"/>
      <c r="F167" s="235"/>
      <c r="G167" s="235"/>
      <c r="H167" s="235"/>
      <c r="I167" s="235"/>
      <c r="J167" s="212"/>
      <c r="K167" s="195">
        <v>2033</v>
      </c>
      <c r="L167" s="195" t="s">
        <v>370</v>
      </c>
      <c r="M167" s="195" t="s">
        <v>379</v>
      </c>
      <c r="N167" s="197"/>
    </row>
    <row r="168" spans="2:14" x14ac:dyDescent="0.3">
      <c r="B168" s="19">
        <v>2037</v>
      </c>
      <c r="C168" s="19" t="s">
        <v>131</v>
      </c>
      <c r="D168" s="17"/>
      <c r="E168" s="235">
        <v>4831.5976388670879</v>
      </c>
      <c r="F168" s="235">
        <v>5087.6165417946786</v>
      </c>
      <c r="G168" s="235">
        <v>14313.445571824284</v>
      </c>
      <c r="H168" s="235">
        <v>32529.426656521493</v>
      </c>
      <c r="I168" s="235">
        <v>32239.763397400049</v>
      </c>
      <c r="J168" s="212">
        <v>89001.849806407597</v>
      </c>
      <c r="K168" s="195">
        <v>2033</v>
      </c>
      <c r="L168" s="195" t="s">
        <v>370</v>
      </c>
      <c r="M168" s="195" t="s">
        <v>369</v>
      </c>
      <c r="N168" s="197"/>
    </row>
    <row r="169" spans="2:14" x14ac:dyDescent="0.3">
      <c r="B169" s="19">
        <v>2037</v>
      </c>
      <c r="C169" s="47" t="s">
        <v>94</v>
      </c>
      <c r="D169" s="238">
        <v>572748.49704368517</v>
      </c>
      <c r="E169" s="235">
        <v>283923.20948663232</v>
      </c>
      <c r="F169" s="235">
        <v>304114.56895662373</v>
      </c>
      <c r="G169" s="235">
        <v>1151875.2510536939</v>
      </c>
      <c r="H169" s="235">
        <v>2276704.9193371125</v>
      </c>
      <c r="I169" s="235">
        <v>1717545.8845308579</v>
      </c>
      <c r="J169" s="216">
        <v>6306912.3304086057</v>
      </c>
      <c r="K169" s="195">
        <v>2033</v>
      </c>
      <c r="L169" s="195" t="s">
        <v>372</v>
      </c>
      <c r="M169" s="195" t="s">
        <v>379</v>
      </c>
      <c r="N169" s="197"/>
    </row>
    <row r="170" spans="2:14" x14ac:dyDescent="0.3">
      <c r="B170" s="19">
        <v>2038</v>
      </c>
      <c r="C170" s="19" t="s">
        <v>240</v>
      </c>
      <c r="D170" s="17"/>
      <c r="E170" s="235">
        <v>124151.79466467632</v>
      </c>
      <c r="F170" s="235">
        <v>166849.05761981622</v>
      </c>
      <c r="G170" s="235">
        <v>842799.5106192223</v>
      </c>
      <c r="H170" s="235">
        <v>1904412.7943133146</v>
      </c>
      <c r="I170" s="235">
        <v>1000463.0145967032</v>
      </c>
      <c r="J170" s="212">
        <v>4038676.1718137329</v>
      </c>
      <c r="K170" s="195">
        <v>2033</v>
      </c>
      <c r="L170" s="195" t="s">
        <v>372</v>
      </c>
      <c r="M170" s="195" t="s">
        <v>369</v>
      </c>
      <c r="N170" s="197"/>
    </row>
    <row r="171" spans="2:14" x14ac:dyDescent="0.3">
      <c r="B171" s="19">
        <v>2038</v>
      </c>
      <c r="C171" s="19" t="s">
        <v>79</v>
      </c>
      <c r="D171" s="17"/>
      <c r="E171" s="235">
        <v>37168.823747423645</v>
      </c>
      <c r="F171" s="235">
        <v>40728.484952939914</v>
      </c>
      <c r="G171" s="235">
        <v>211893.46117159768</v>
      </c>
      <c r="H171" s="235">
        <v>341889.84277362947</v>
      </c>
      <c r="I171" s="235">
        <v>363378.20272324409</v>
      </c>
      <c r="J171" s="212">
        <v>995058.81536883477</v>
      </c>
      <c r="K171" s="195">
        <v>2033</v>
      </c>
      <c r="L171" s="195" t="s">
        <v>375</v>
      </c>
      <c r="M171" s="195" t="s">
        <v>379</v>
      </c>
      <c r="N171" s="197"/>
    </row>
    <row r="172" spans="2:14" x14ac:dyDescent="0.3">
      <c r="B172" s="19">
        <v>2038</v>
      </c>
      <c r="C172" s="19" t="s">
        <v>80</v>
      </c>
      <c r="D172" s="213" t="s">
        <v>448</v>
      </c>
      <c r="E172" s="235"/>
      <c r="F172" s="235"/>
      <c r="G172" s="235"/>
      <c r="H172" s="235"/>
      <c r="I172" s="235"/>
      <c r="J172" s="212"/>
      <c r="K172" s="195">
        <v>2033</v>
      </c>
      <c r="L172" s="195" t="s">
        <v>375</v>
      </c>
      <c r="M172" s="195" t="s">
        <v>369</v>
      </c>
      <c r="N172" s="197"/>
    </row>
    <row r="173" spans="2:14" x14ac:dyDescent="0.3">
      <c r="B173" s="19">
        <v>2038</v>
      </c>
      <c r="C173" s="19" t="s">
        <v>83</v>
      </c>
      <c r="D173" s="17"/>
      <c r="E173" s="235">
        <v>44315.869456240536</v>
      </c>
      <c r="F173" s="235">
        <v>21221.264378114509</v>
      </c>
      <c r="G173" s="235">
        <v>85770.712279031388</v>
      </c>
      <c r="H173" s="235">
        <v>35879.605762118314</v>
      </c>
      <c r="I173" s="235">
        <v>177908.54703302481</v>
      </c>
      <c r="J173" s="212">
        <v>365095.99890852964</v>
      </c>
      <c r="K173" s="195">
        <v>2033</v>
      </c>
      <c r="L173" s="195" t="s">
        <v>377</v>
      </c>
      <c r="M173" s="195" t="s">
        <v>379</v>
      </c>
      <c r="N173" s="197"/>
    </row>
    <row r="174" spans="2:14" x14ac:dyDescent="0.3">
      <c r="B174" s="19">
        <v>2038</v>
      </c>
      <c r="C174" s="19" t="s">
        <v>371</v>
      </c>
      <c r="D174" s="232"/>
      <c r="E174" s="235"/>
      <c r="F174" s="235"/>
      <c r="G174" s="235"/>
      <c r="H174" s="235"/>
      <c r="I174" s="235"/>
      <c r="J174" s="212"/>
      <c r="K174" s="195">
        <v>2033</v>
      </c>
      <c r="L174" s="195" t="s">
        <v>377</v>
      </c>
      <c r="M174" s="195" t="s">
        <v>369</v>
      </c>
      <c r="N174" s="197"/>
    </row>
    <row r="175" spans="2:14" x14ac:dyDescent="0.3">
      <c r="B175" s="19">
        <v>2038</v>
      </c>
      <c r="C175" s="19" t="s">
        <v>373</v>
      </c>
      <c r="D175" s="17"/>
      <c r="E175" s="235">
        <v>68542.082643649337</v>
      </c>
      <c r="F175" s="235">
        <v>35388.277372487464</v>
      </c>
      <c r="G175" s="235">
        <v>28949.85196551081</v>
      </c>
      <c r="H175" s="235">
        <v>20893.033885605106</v>
      </c>
      <c r="I175" s="235">
        <v>155746.35150097753</v>
      </c>
      <c r="J175" s="212">
        <v>309519.59736823023</v>
      </c>
      <c r="K175" s="195">
        <v>2033</v>
      </c>
      <c r="L175" s="195" t="s">
        <v>378</v>
      </c>
      <c r="M175" s="195" t="s">
        <v>379</v>
      </c>
      <c r="N175" s="197"/>
    </row>
    <row r="176" spans="2:14" x14ac:dyDescent="0.3">
      <c r="B176" s="19">
        <v>2038</v>
      </c>
      <c r="C176" s="19" t="s">
        <v>374</v>
      </c>
      <c r="D176" s="17"/>
      <c r="E176" s="235">
        <v>12727.606467512784</v>
      </c>
      <c r="F176" s="235">
        <v>43212.622759086182</v>
      </c>
      <c r="G176" s="225">
        <v>0</v>
      </c>
      <c r="H176" s="235">
        <v>3937.1297409797189</v>
      </c>
      <c r="I176" s="235">
        <v>34998.57667124502</v>
      </c>
      <c r="J176" s="212">
        <v>94875.935638823721</v>
      </c>
      <c r="K176" s="195">
        <v>2033</v>
      </c>
      <c r="L176" s="195" t="s">
        <v>378</v>
      </c>
      <c r="M176" s="195" t="s">
        <v>369</v>
      </c>
      <c r="N176" s="197"/>
    </row>
    <row r="177" spans="2:14" x14ac:dyDescent="0.3">
      <c r="B177" s="19">
        <v>2038</v>
      </c>
      <c r="C177" s="19" t="s">
        <v>376</v>
      </c>
      <c r="D177" s="240" t="s">
        <v>449</v>
      </c>
      <c r="E177" s="235"/>
      <c r="F177" s="235"/>
      <c r="G177" s="235"/>
      <c r="H177" s="235"/>
      <c r="I177" s="235"/>
      <c r="J177" s="212">
        <v>0</v>
      </c>
      <c r="K177" s="195">
        <v>2033</v>
      </c>
      <c r="L177" s="195" t="s">
        <v>131</v>
      </c>
      <c r="M177" s="195" t="s">
        <v>379</v>
      </c>
      <c r="N177" s="197"/>
    </row>
    <row r="178" spans="2:14" x14ac:dyDescent="0.3">
      <c r="B178" s="19">
        <v>2038</v>
      </c>
      <c r="C178" s="19" t="s">
        <v>131</v>
      </c>
      <c r="D178" s="17"/>
      <c r="E178" s="235">
        <v>4966.8823727553663</v>
      </c>
      <c r="F178" s="235">
        <v>5230.0698049649291</v>
      </c>
      <c r="G178" s="235">
        <v>14714.222047835365</v>
      </c>
      <c r="H178" s="235">
        <v>33440.250602904096</v>
      </c>
      <c r="I178" s="235">
        <v>33142.476772527254</v>
      </c>
      <c r="J178" s="212">
        <v>91493.90160098701</v>
      </c>
      <c r="K178" s="195">
        <v>2033</v>
      </c>
      <c r="L178" s="195" t="s">
        <v>131</v>
      </c>
      <c r="M178" s="195" t="s">
        <v>369</v>
      </c>
      <c r="N178" s="197"/>
    </row>
    <row r="179" spans="2:14" x14ac:dyDescent="0.3">
      <c r="B179" s="19">
        <v>2038</v>
      </c>
      <c r="C179" s="19" t="s">
        <v>94</v>
      </c>
      <c r="D179" s="238">
        <v>572748.49704368517</v>
      </c>
      <c r="E179" s="235">
        <v>291873.05935225799</v>
      </c>
      <c r="F179" s="235">
        <v>312629.77688740921</v>
      </c>
      <c r="G179" s="235">
        <v>1184127.7580831973</v>
      </c>
      <c r="H179" s="235">
        <v>2340452.6570785516</v>
      </c>
      <c r="I179" s="235">
        <v>1765637.1692977217</v>
      </c>
      <c r="J179" s="212">
        <v>6467468.9177428223</v>
      </c>
      <c r="K179" s="195">
        <v>2034</v>
      </c>
      <c r="L179" s="195" t="s">
        <v>367</v>
      </c>
      <c r="M179" s="195" t="s">
        <v>379</v>
      </c>
      <c r="N179" s="197"/>
    </row>
    <row r="180" spans="2:14" x14ac:dyDescent="0.3">
      <c r="B180" s="19">
        <v>2039</v>
      </c>
      <c r="C180" s="19" t="s">
        <v>240</v>
      </c>
      <c r="D180" s="17"/>
      <c r="E180" s="235">
        <v>127628.04491528726</v>
      </c>
      <c r="F180" s="235">
        <v>171520.83123317108</v>
      </c>
      <c r="G180" s="235">
        <v>866397.8969165606</v>
      </c>
      <c r="H180" s="235">
        <v>1957736.3525540875</v>
      </c>
      <c r="I180" s="235">
        <v>1028475.979005411</v>
      </c>
      <c r="J180" s="212">
        <v>4151759.1046245177</v>
      </c>
      <c r="K180" s="195">
        <v>2034</v>
      </c>
      <c r="L180" s="195" t="s">
        <v>367</v>
      </c>
      <c r="M180" s="195" t="s">
        <v>369</v>
      </c>
      <c r="N180" s="197"/>
    </row>
    <row r="181" spans="2:14" x14ac:dyDescent="0.3">
      <c r="B181" s="19">
        <v>2039</v>
      </c>
      <c r="C181" s="19" t="s">
        <v>79</v>
      </c>
      <c r="D181" s="17"/>
      <c r="E181" s="235">
        <v>38209.550812351503</v>
      </c>
      <c r="F181" s="235">
        <v>41868.882531622228</v>
      </c>
      <c r="G181" s="235">
        <v>217826.47808440242</v>
      </c>
      <c r="H181" s="235">
        <v>351462.7583712911</v>
      </c>
      <c r="I181" s="235">
        <v>373552.79239949491</v>
      </c>
      <c r="J181" s="212">
        <v>1022920.4621991621</v>
      </c>
      <c r="K181" s="195">
        <v>2034</v>
      </c>
      <c r="L181" s="195" t="s">
        <v>370</v>
      </c>
      <c r="M181" s="195" t="s">
        <v>379</v>
      </c>
      <c r="N181" s="197"/>
    </row>
    <row r="182" spans="2:14" x14ac:dyDescent="0.3">
      <c r="B182" s="19">
        <v>2039</v>
      </c>
      <c r="C182" s="47" t="s">
        <v>80</v>
      </c>
      <c r="D182" s="213" t="s">
        <v>448</v>
      </c>
      <c r="E182" s="235"/>
      <c r="F182" s="235"/>
      <c r="G182" s="235"/>
      <c r="H182" s="235"/>
      <c r="I182" s="235"/>
      <c r="J182" s="212"/>
      <c r="K182" s="195">
        <v>2034</v>
      </c>
      <c r="L182" s="195" t="s">
        <v>370</v>
      </c>
      <c r="M182" s="195" t="s">
        <v>369</v>
      </c>
      <c r="N182" s="197"/>
    </row>
    <row r="183" spans="2:14" x14ac:dyDescent="0.3">
      <c r="B183" s="19">
        <v>2039</v>
      </c>
      <c r="C183" s="19" t="s">
        <v>83</v>
      </c>
      <c r="D183" s="17"/>
      <c r="E183" s="235">
        <v>45556.713801015278</v>
      </c>
      <c r="F183" s="235">
        <v>21815.459780701716</v>
      </c>
      <c r="G183" s="235">
        <v>88172.292222844277</v>
      </c>
      <c r="H183" s="235">
        <v>36884.23472345763</v>
      </c>
      <c r="I183" s="235">
        <v>182889.98634994953</v>
      </c>
      <c r="J183" s="212">
        <v>375318.68687796849</v>
      </c>
      <c r="K183" s="195">
        <v>2034</v>
      </c>
      <c r="L183" s="195" t="s">
        <v>372</v>
      </c>
      <c r="M183" s="195" t="s">
        <v>379</v>
      </c>
      <c r="N183" s="197"/>
    </row>
    <row r="184" spans="2:14" x14ac:dyDescent="0.3">
      <c r="B184" s="19">
        <v>2039</v>
      </c>
      <c r="C184" s="19" t="s">
        <v>371</v>
      </c>
      <c r="D184" s="232"/>
      <c r="E184" s="235"/>
      <c r="F184" s="235"/>
      <c r="G184" s="235"/>
      <c r="H184" s="235"/>
      <c r="I184" s="235"/>
      <c r="J184" s="212"/>
      <c r="K184" s="195">
        <v>2034</v>
      </c>
      <c r="L184" s="195" t="s">
        <v>372</v>
      </c>
      <c r="M184" s="195" t="s">
        <v>369</v>
      </c>
      <c r="N184" s="197"/>
    </row>
    <row r="185" spans="2:14" x14ac:dyDescent="0.3">
      <c r="B185" s="19">
        <v>2039</v>
      </c>
      <c r="C185" s="19" t="s">
        <v>373</v>
      </c>
      <c r="D185" s="17"/>
      <c r="E185" s="235">
        <v>70461.260957671519</v>
      </c>
      <c r="F185" s="235">
        <v>36379.149138917113</v>
      </c>
      <c r="G185" s="235">
        <v>29760.447820545112</v>
      </c>
      <c r="H185" s="235">
        <v>21478.038834402047</v>
      </c>
      <c r="I185" s="235">
        <v>160107.24934300489</v>
      </c>
      <c r="J185" s="212">
        <v>318186.14609454066</v>
      </c>
      <c r="K185" s="195">
        <v>2034</v>
      </c>
      <c r="L185" s="195" t="s">
        <v>375</v>
      </c>
      <c r="M185" s="195" t="s">
        <v>379</v>
      </c>
      <c r="N185" s="197"/>
    </row>
    <row r="186" spans="2:14" x14ac:dyDescent="0.3">
      <c r="B186" s="19">
        <v>2039</v>
      </c>
      <c r="C186" s="19" t="s">
        <v>374</v>
      </c>
      <c r="D186" s="17"/>
      <c r="E186" s="235">
        <v>13083.979448603142</v>
      </c>
      <c r="F186" s="235">
        <v>44422.576196340597</v>
      </c>
      <c r="G186" s="225">
        <v>0</v>
      </c>
      <c r="H186" s="235">
        <v>4047.3693737271515</v>
      </c>
      <c r="I186" s="235">
        <v>35978.53681803988</v>
      </c>
      <c r="J186" s="212">
        <v>97532.461836710791</v>
      </c>
      <c r="K186" s="195">
        <v>2034</v>
      </c>
      <c r="L186" s="195" t="s">
        <v>375</v>
      </c>
      <c r="M186" s="195" t="s">
        <v>369</v>
      </c>
      <c r="N186" s="197"/>
    </row>
    <row r="187" spans="2:14" x14ac:dyDescent="0.3">
      <c r="B187" s="19">
        <v>2039</v>
      </c>
      <c r="C187" s="19" t="s">
        <v>376</v>
      </c>
      <c r="D187" s="240" t="s">
        <v>449</v>
      </c>
      <c r="E187" s="235"/>
      <c r="F187" s="235"/>
      <c r="G187" s="235"/>
      <c r="H187" s="235"/>
      <c r="I187" s="235"/>
      <c r="J187" s="212"/>
      <c r="K187" s="195">
        <v>2034</v>
      </c>
      <c r="L187" s="195" t="s">
        <v>377</v>
      </c>
      <c r="M187" s="195" t="s">
        <v>379</v>
      </c>
      <c r="N187" s="197"/>
    </row>
    <row r="188" spans="2:14" x14ac:dyDescent="0.3">
      <c r="B188" s="19">
        <v>2039</v>
      </c>
      <c r="C188" s="19" t="s">
        <v>131</v>
      </c>
      <c r="D188" s="17"/>
      <c r="E188" s="235">
        <v>5105.9550791925167</v>
      </c>
      <c r="F188" s="235">
        <v>5376.5117595039465</v>
      </c>
      <c r="G188" s="235">
        <v>15126.220265174754</v>
      </c>
      <c r="H188" s="235">
        <v>34376.577619785407</v>
      </c>
      <c r="I188" s="235">
        <v>34070.466122158017</v>
      </c>
      <c r="J188" s="212">
        <v>94055.730845814644</v>
      </c>
      <c r="K188" s="195">
        <v>2034</v>
      </c>
      <c r="L188" s="195" t="s">
        <v>377</v>
      </c>
      <c r="M188" s="195" t="s">
        <v>369</v>
      </c>
      <c r="N188" s="197"/>
    </row>
    <row r="189" spans="2:14" x14ac:dyDescent="0.3">
      <c r="B189" s="19">
        <v>2039</v>
      </c>
      <c r="C189" s="19" t="s">
        <v>94</v>
      </c>
      <c r="D189" s="238">
        <v>572748.49704368517</v>
      </c>
      <c r="E189" s="235">
        <v>300045.50501412118</v>
      </c>
      <c r="F189" s="235">
        <v>321383.41064025665</v>
      </c>
      <c r="G189" s="235">
        <v>1217283.3353095271</v>
      </c>
      <c r="H189" s="235">
        <v>2405985.3314767508</v>
      </c>
      <c r="I189" s="235">
        <v>1815075.0100380583</v>
      </c>
      <c r="J189" s="216">
        <v>6632521.089522399</v>
      </c>
      <c r="K189" s="195">
        <v>2034</v>
      </c>
      <c r="L189" s="195" t="s">
        <v>378</v>
      </c>
      <c r="M189" s="195" t="s">
        <v>379</v>
      </c>
      <c r="N189" s="197"/>
    </row>
    <row r="190" spans="2:14" x14ac:dyDescent="0.3">
      <c r="B190" s="19">
        <v>2040</v>
      </c>
      <c r="C190" s="19" t="s">
        <v>240</v>
      </c>
      <c r="D190" s="17"/>
      <c r="E190" s="235">
        <v>131329.25821783062</v>
      </c>
      <c r="F190" s="235">
        <v>176494.93533893308</v>
      </c>
      <c r="G190" s="235">
        <v>891523.43592714088</v>
      </c>
      <c r="H190" s="235">
        <v>2014510.7067781563</v>
      </c>
      <c r="I190" s="235">
        <v>1058301.782396568</v>
      </c>
      <c r="J190" s="212">
        <v>4272160.1186586292</v>
      </c>
      <c r="K190" s="195">
        <v>2034</v>
      </c>
      <c r="L190" s="195" t="s">
        <v>378</v>
      </c>
      <c r="M190" s="195" t="s">
        <v>369</v>
      </c>
      <c r="N190" s="197"/>
    </row>
    <row r="191" spans="2:14" x14ac:dyDescent="0.3">
      <c r="B191" s="19">
        <v>2040</v>
      </c>
      <c r="C191" s="19" t="s">
        <v>79</v>
      </c>
      <c r="D191" s="17"/>
      <c r="E191" s="235">
        <v>39317.627785909703</v>
      </c>
      <c r="F191" s="235">
        <v>43083.080125039283</v>
      </c>
      <c r="G191" s="235">
        <v>224143.44594885013</v>
      </c>
      <c r="H191" s="235">
        <v>361655.17836405861</v>
      </c>
      <c r="I191" s="235">
        <v>384385.82337908034</v>
      </c>
      <c r="J191" s="212">
        <v>1052585.155602938</v>
      </c>
      <c r="K191" s="195">
        <v>2034</v>
      </c>
      <c r="L191" s="195" t="s">
        <v>131</v>
      </c>
      <c r="M191" s="195" t="s">
        <v>379</v>
      </c>
      <c r="N191" s="197"/>
    </row>
    <row r="192" spans="2:14" x14ac:dyDescent="0.3">
      <c r="B192" s="19">
        <v>2040</v>
      </c>
      <c r="C192" s="47" t="s">
        <v>80</v>
      </c>
      <c r="D192" s="213" t="s">
        <v>448</v>
      </c>
      <c r="E192" s="235"/>
      <c r="F192" s="235"/>
      <c r="G192" s="235"/>
      <c r="H192" s="235"/>
      <c r="I192" s="235"/>
      <c r="J192" s="212"/>
      <c r="K192" s="195">
        <v>2034</v>
      </c>
      <c r="L192" s="195" t="s">
        <v>131</v>
      </c>
      <c r="M192" s="195" t="s">
        <v>369</v>
      </c>
      <c r="N192" s="197"/>
    </row>
    <row r="193" spans="2:14" x14ac:dyDescent="0.3">
      <c r="B193" s="19">
        <v>2040</v>
      </c>
      <c r="C193" s="19" t="s">
        <v>83</v>
      </c>
      <c r="D193" s="17"/>
      <c r="E193" s="235">
        <v>46877.858501244722</v>
      </c>
      <c r="F193" s="235">
        <v>22448.108114342067</v>
      </c>
      <c r="G193" s="235">
        <v>90729.288697306765</v>
      </c>
      <c r="H193" s="235">
        <v>37953.877530437901</v>
      </c>
      <c r="I193" s="235">
        <v>188193.79595409808</v>
      </c>
      <c r="J193" s="212">
        <v>386202.9287974296</v>
      </c>
      <c r="K193" s="195">
        <v>2035</v>
      </c>
      <c r="L193" s="195" t="s">
        <v>367</v>
      </c>
      <c r="M193" s="195" t="s">
        <v>379</v>
      </c>
      <c r="N193" s="197"/>
    </row>
    <row r="194" spans="2:14" x14ac:dyDescent="0.3">
      <c r="B194" s="19">
        <v>2040</v>
      </c>
      <c r="C194" s="19" t="s">
        <v>371</v>
      </c>
      <c r="D194" s="232"/>
      <c r="E194" s="235"/>
      <c r="F194" s="235"/>
      <c r="G194" s="235"/>
      <c r="H194" s="235"/>
      <c r="I194" s="235"/>
      <c r="J194" s="212"/>
      <c r="K194" s="195">
        <v>2035</v>
      </c>
      <c r="L194" s="195" t="s">
        <v>367</v>
      </c>
      <c r="M194" s="195" t="s">
        <v>369</v>
      </c>
      <c r="N194" s="197"/>
    </row>
    <row r="195" spans="2:14" x14ac:dyDescent="0.3">
      <c r="B195" s="19">
        <v>2040</v>
      </c>
      <c r="C195" s="19" t="s">
        <v>373</v>
      </c>
      <c r="D195" s="17"/>
      <c r="E195" s="235">
        <v>72504.637525444006</v>
      </c>
      <c r="F195" s="235">
        <v>37434.144463945719</v>
      </c>
      <c r="G195" s="235">
        <v>30623.500807340926</v>
      </c>
      <c r="H195" s="235">
        <v>22100.901960599709</v>
      </c>
      <c r="I195" s="235">
        <v>164750.35957395204</v>
      </c>
      <c r="J195" s="212">
        <v>327413.54433128238</v>
      </c>
      <c r="K195" s="195">
        <v>2035</v>
      </c>
      <c r="L195" s="195" t="s">
        <v>370</v>
      </c>
      <c r="M195" s="195" t="s">
        <v>379</v>
      </c>
      <c r="N195" s="197"/>
    </row>
    <row r="196" spans="2:14" x14ac:dyDescent="0.3">
      <c r="B196" s="19">
        <v>2040</v>
      </c>
      <c r="C196" s="19" t="s">
        <v>374</v>
      </c>
      <c r="D196" s="17"/>
      <c r="E196" s="235">
        <v>13463.414852612636</v>
      </c>
      <c r="F196" s="235">
        <v>45710.830906034476</v>
      </c>
      <c r="G196" s="225">
        <v>0</v>
      </c>
      <c r="H196" s="235">
        <v>4164.7430855652392</v>
      </c>
      <c r="I196" s="235">
        <v>37021.914385763041</v>
      </c>
      <c r="J196" s="212">
        <v>100360.90322997542</v>
      </c>
      <c r="K196" s="195">
        <v>2035</v>
      </c>
      <c r="L196" s="195" t="s">
        <v>370</v>
      </c>
      <c r="M196" s="195" t="s">
        <v>369</v>
      </c>
      <c r="N196" s="197"/>
    </row>
    <row r="197" spans="2:14" x14ac:dyDescent="0.3">
      <c r="B197" s="19">
        <v>2040</v>
      </c>
      <c r="C197" s="19" t="s">
        <v>376</v>
      </c>
      <c r="D197" s="240" t="s">
        <v>449</v>
      </c>
      <c r="E197" s="235"/>
      <c r="F197" s="235"/>
      <c r="G197" s="235"/>
      <c r="H197" s="235"/>
      <c r="I197" s="235"/>
      <c r="J197" s="212"/>
      <c r="K197" s="195">
        <v>2035</v>
      </c>
      <c r="L197" s="195" t="s">
        <v>372</v>
      </c>
      <c r="M197" s="195" t="s">
        <v>379</v>
      </c>
      <c r="N197" s="197"/>
    </row>
    <row r="198" spans="2:14" x14ac:dyDescent="0.3">
      <c r="B198" s="19">
        <v>2040</v>
      </c>
      <c r="C198" s="19" t="s">
        <v>131</v>
      </c>
      <c r="D198" s="17"/>
      <c r="E198" s="235">
        <v>5254.0277764891007</v>
      </c>
      <c r="F198" s="235">
        <v>5532.4306005295621</v>
      </c>
      <c r="G198" s="235">
        <v>15564.880652864826</v>
      </c>
      <c r="H198" s="235">
        <v>35373.498370759189</v>
      </c>
      <c r="I198" s="235">
        <v>35058.509639700605</v>
      </c>
      <c r="J198" s="212">
        <v>96783.347040343288</v>
      </c>
      <c r="K198" s="195">
        <v>2035</v>
      </c>
      <c r="L198" s="195" t="s">
        <v>372</v>
      </c>
      <c r="M198" s="195" t="s">
        <v>369</v>
      </c>
      <c r="N198" s="197"/>
    </row>
    <row r="199" spans="2:14" x14ac:dyDescent="0.3">
      <c r="B199" s="19">
        <v>2040</v>
      </c>
      <c r="C199" s="19" t="s">
        <v>94</v>
      </c>
      <c r="D199" s="233">
        <v>572748.49704368517</v>
      </c>
      <c r="E199" s="236">
        <v>308746.82465953077</v>
      </c>
      <c r="F199" s="236">
        <v>330703.52954882418</v>
      </c>
      <c r="G199" s="236">
        <v>1252584.5520335035</v>
      </c>
      <c r="H199" s="236">
        <v>2475758.9060895769</v>
      </c>
      <c r="I199" s="236">
        <v>1867712.1853291618</v>
      </c>
      <c r="J199" s="212">
        <v>6808254.4947042819</v>
      </c>
      <c r="K199" s="195">
        <v>2035</v>
      </c>
      <c r="L199" s="195" t="s">
        <v>375</v>
      </c>
      <c r="M199" s="195" t="s">
        <v>379</v>
      </c>
      <c r="N199" s="197"/>
    </row>
    <row r="200" spans="2:14" x14ac:dyDescent="0.3">
      <c r="D200" s="242"/>
      <c r="E200" s="243"/>
      <c r="F200" s="243"/>
      <c r="G200" s="243"/>
      <c r="H200" s="243"/>
      <c r="I200" s="243"/>
      <c r="J200" s="244"/>
      <c r="K200" s="241">
        <v>2035</v>
      </c>
      <c r="L200" s="195" t="s">
        <v>375</v>
      </c>
      <c r="M200" s="195" t="s">
        <v>369</v>
      </c>
      <c r="N200" s="197"/>
    </row>
    <row r="201" spans="2:14" x14ac:dyDescent="0.3">
      <c r="K201" s="195">
        <v>2035</v>
      </c>
      <c r="L201" s="195" t="s">
        <v>377</v>
      </c>
      <c r="M201" s="195" t="s">
        <v>379</v>
      </c>
      <c r="N201" s="197"/>
    </row>
    <row r="202" spans="2:14" x14ac:dyDescent="0.3">
      <c r="B202" s="25"/>
      <c r="C202" s="25"/>
      <c r="D202" s="20"/>
      <c r="E202" s="20"/>
      <c r="F202" s="20"/>
      <c r="G202" s="20"/>
      <c r="H202" s="20"/>
      <c r="I202" s="20"/>
      <c r="K202" s="195">
        <v>2035</v>
      </c>
      <c r="L202" s="195" t="s">
        <v>377</v>
      </c>
      <c r="M202" s="195" t="s">
        <v>369</v>
      </c>
      <c r="N202" s="197"/>
    </row>
    <row r="203" spans="2:14" x14ac:dyDescent="0.3">
      <c r="B203" s="25"/>
      <c r="C203" s="25"/>
      <c r="D203" s="20"/>
      <c r="E203" s="20"/>
      <c r="F203" s="20"/>
      <c r="G203" s="20"/>
      <c r="H203" s="20"/>
      <c r="I203" s="20"/>
      <c r="K203" s="195">
        <v>2035</v>
      </c>
      <c r="L203" s="195" t="s">
        <v>378</v>
      </c>
      <c r="M203" s="195" t="s">
        <v>379</v>
      </c>
      <c r="N203" s="197"/>
    </row>
    <row r="204" spans="2:14" x14ac:dyDescent="0.3">
      <c r="B204" s="15" t="s">
        <v>380</v>
      </c>
      <c r="D204" s="23"/>
      <c r="E204" s="23"/>
      <c r="F204" s="23"/>
      <c r="G204" s="23"/>
      <c r="H204" s="23"/>
      <c r="I204" s="23"/>
      <c r="K204" s="195">
        <v>2035</v>
      </c>
      <c r="L204" s="195" t="s">
        <v>378</v>
      </c>
      <c r="M204" s="195" t="s">
        <v>369</v>
      </c>
      <c r="N204" s="197"/>
    </row>
    <row r="205" spans="2:14" ht="21.6" x14ac:dyDescent="0.3">
      <c r="B205" s="10" t="s">
        <v>76</v>
      </c>
      <c r="C205" s="10" t="s">
        <v>235</v>
      </c>
      <c r="D205" s="10" t="s">
        <v>353</v>
      </c>
      <c r="E205" s="10" t="s">
        <v>354</v>
      </c>
      <c r="F205" s="10" t="s">
        <v>355</v>
      </c>
      <c r="G205" s="10" t="s">
        <v>356</v>
      </c>
      <c r="H205" s="10" t="s">
        <v>357</v>
      </c>
      <c r="I205" s="10" t="s">
        <v>131</v>
      </c>
      <c r="K205" s="195">
        <v>2035</v>
      </c>
      <c r="L205" s="195" t="s">
        <v>131</v>
      </c>
      <c r="M205" s="195" t="s">
        <v>379</v>
      </c>
      <c r="N205" s="197"/>
    </row>
    <row r="206" spans="2:14" x14ac:dyDescent="0.3">
      <c r="B206" s="19">
        <v>2022</v>
      </c>
      <c r="C206" s="19" t="s">
        <v>240</v>
      </c>
      <c r="D206" s="17"/>
      <c r="E206" s="239">
        <v>0.41530200474592693</v>
      </c>
      <c r="F206" s="239">
        <v>0.53655737576551199</v>
      </c>
      <c r="G206" s="239">
        <v>0.70796233610143522</v>
      </c>
      <c r="H206" s="239">
        <v>0.8130467155879374</v>
      </c>
      <c r="I206" s="239">
        <v>0.52546480302497012</v>
      </c>
      <c r="K206" s="195">
        <v>2035</v>
      </c>
      <c r="L206" s="195" t="s">
        <v>131</v>
      </c>
      <c r="M206" s="195" t="s">
        <v>369</v>
      </c>
      <c r="N206" s="197"/>
    </row>
    <row r="207" spans="2:14" x14ac:dyDescent="0.3">
      <c r="B207" s="19">
        <v>2022</v>
      </c>
      <c r="C207" s="19" t="s">
        <v>79</v>
      </c>
      <c r="D207" s="17"/>
      <c r="E207" s="239">
        <v>0.12433398210670399</v>
      </c>
      <c r="F207" s="239">
        <v>0.12766819698987783</v>
      </c>
      <c r="G207" s="239">
        <v>0.17777594102827141</v>
      </c>
      <c r="H207" s="239">
        <v>0.14494444159245976</v>
      </c>
      <c r="I207" s="239">
        <v>0.26785335135985688</v>
      </c>
      <c r="K207" s="195">
        <v>2036</v>
      </c>
      <c r="L207" s="195" t="s">
        <v>367</v>
      </c>
      <c r="M207" s="195" t="s">
        <v>379</v>
      </c>
      <c r="N207" s="197"/>
    </row>
    <row r="208" spans="2:14" x14ac:dyDescent="0.3">
      <c r="B208" s="19">
        <v>2022</v>
      </c>
      <c r="C208" s="19" t="s">
        <v>80</v>
      </c>
      <c r="D208" s="17"/>
      <c r="E208" s="239">
        <v>0</v>
      </c>
      <c r="F208" s="239">
        <v>0</v>
      </c>
      <c r="G208" s="239">
        <v>0</v>
      </c>
      <c r="H208" s="239">
        <v>0</v>
      </c>
      <c r="I208" s="239">
        <v>0</v>
      </c>
      <c r="K208" s="195">
        <v>2036</v>
      </c>
      <c r="L208" s="195" t="s">
        <v>367</v>
      </c>
      <c r="M208" s="195" t="s">
        <v>369</v>
      </c>
      <c r="N208" s="197"/>
    </row>
    <row r="209" spans="2:14" x14ac:dyDescent="0.3">
      <c r="B209" s="19">
        <v>2022</v>
      </c>
      <c r="C209" s="19" t="s">
        <v>83</v>
      </c>
      <c r="D209" s="17"/>
      <c r="E209" s="239">
        <v>0.14824167042405162</v>
      </c>
      <c r="F209" s="239">
        <v>6.5169173721118995E-2</v>
      </c>
      <c r="G209" s="239">
        <v>7.1574881976576119E-2</v>
      </c>
      <c r="H209" s="239">
        <v>1.5655080055431887E-2</v>
      </c>
      <c r="I209" s="239">
        <v>0.10492750544441305</v>
      </c>
      <c r="K209" s="195">
        <v>2036</v>
      </c>
      <c r="L209" s="195" t="s">
        <v>370</v>
      </c>
      <c r="M209" s="195" t="s">
        <v>379</v>
      </c>
      <c r="N209" s="197"/>
    </row>
    <row r="210" spans="2:14" x14ac:dyDescent="0.3">
      <c r="B210" s="19">
        <v>2022</v>
      </c>
      <c r="C210" s="19" t="s">
        <v>371</v>
      </c>
      <c r="D210" s="17"/>
      <c r="E210" s="239">
        <v>0</v>
      </c>
      <c r="F210" s="239">
        <v>0</v>
      </c>
      <c r="G210" s="239">
        <v>0</v>
      </c>
      <c r="H210" s="239">
        <v>0</v>
      </c>
      <c r="I210" s="239">
        <v>0</v>
      </c>
      <c r="K210" s="195">
        <v>2036</v>
      </c>
      <c r="L210" s="195" t="s">
        <v>370</v>
      </c>
      <c r="M210" s="195" t="s">
        <v>369</v>
      </c>
      <c r="N210" s="197"/>
    </row>
    <row r="211" spans="2:14" x14ac:dyDescent="0.3">
      <c r="B211" s="19">
        <v>2022</v>
      </c>
      <c r="C211" s="19" t="s">
        <v>373</v>
      </c>
      <c r="D211" s="17"/>
      <c r="E211" s="239">
        <v>0.22928113450354831</v>
      </c>
      <c r="F211" s="239">
        <v>0.1086751832825376</v>
      </c>
      <c r="G211" s="239">
        <v>2.3556641747097446E-2</v>
      </c>
      <c r="H211" s="239">
        <v>8.8766531967866026E-3</v>
      </c>
      <c r="I211" s="239">
        <v>6.4390278364837558E-2</v>
      </c>
      <c r="K211" s="195">
        <v>2036</v>
      </c>
      <c r="L211" s="195" t="s">
        <v>372</v>
      </c>
      <c r="M211" s="195" t="s">
        <v>379</v>
      </c>
      <c r="N211" s="197"/>
    </row>
    <row r="212" spans="2:14" x14ac:dyDescent="0.3">
      <c r="B212" s="19">
        <v>2022</v>
      </c>
      <c r="C212" s="19" t="s">
        <v>374</v>
      </c>
      <c r="D212" s="17"/>
      <c r="E212" s="239">
        <v>4.7533721374961403E-2</v>
      </c>
      <c r="F212" s="239">
        <v>0.1367823815014706</v>
      </c>
      <c r="G212" s="239">
        <v>0</v>
      </c>
      <c r="H212" s="239">
        <v>1.6820781724707363E-3</v>
      </c>
      <c r="I212" s="239">
        <v>1.3514858402037208E-2</v>
      </c>
      <c r="K212" s="195">
        <v>2036</v>
      </c>
      <c r="L212" s="195" t="s">
        <v>372</v>
      </c>
      <c r="M212" s="195" t="s">
        <v>369</v>
      </c>
      <c r="N212" s="197"/>
    </row>
    <row r="213" spans="2:14" x14ac:dyDescent="0.3">
      <c r="B213" s="19">
        <v>2022</v>
      </c>
      <c r="C213" s="19" t="s">
        <v>376</v>
      </c>
      <c r="D213" s="17"/>
      <c r="E213" s="239">
        <v>1.8692695151188918E-2</v>
      </c>
      <c r="F213" s="239">
        <v>8.808651746276222E-3</v>
      </c>
      <c r="G213" s="239">
        <v>8.0457320066995436E-3</v>
      </c>
      <c r="H213" s="239">
        <v>1.4281637066999712E-3</v>
      </c>
      <c r="I213" s="239">
        <v>-2.0392989305094048E-2</v>
      </c>
      <c r="K213" s="195">
        <v>2036</v>
      </c>
      <c r="L213" s="195" t="s">
        <v>375</v>
      </c>
      <c r="M213" s="195" t="s">
        <v>379</v>
      </c>
      <c r="N213" s="197"/>
    </row>
    <row r="214" spans="2:14" x14ac:dyDescent="0.3">
      <c r="B214" s="19">
        <v>2022</v>
      </c>
      <c r="C214" s="19" t="s">
        <v>131</v>
      </c>
      <c r="D214" s="17"/>
      <c r="E214" s="239">
        <v>1.6614791693618628E-2</v>
      </c>
      <c r="F214" s="239">
        <v>1.6339036993206692E-2</v>
      </c>
      <c r="G214" s="239">
        <v>1.1084467139920253E-2</v>
      </c>
      <c r="H214" s="239">
        <v>1.4366867688213554E-2</v>
      </c>
      <c r="I214" s="239">
        <v>4.4242192708979104E-2</v>
      </c>
      <c r="K214" s="195">
        <v>2036</v>
      </c>
      <c r="L214" s="195" t="s">
        <v>375</v>
      </c>
      <c r="M214" s="195" t="s">
        <v>369</v>
      </c>
      <c r="N214" s="197"/>
    </row>
    <row r="215" spans="2:14" x14ac:dyDescent="0.3">
      <c r="B215" s="19">
        <v>2022</v>
      </c>
      <c r="C215" s="47" t="s">
        <v>94</v>
      </c>
      <c r="D215" s="239">
        <v>1</v>
      </c>
      <c r="E215" s="239">
        <v>1</v>
      </c>
      <c r="F215" s="239">
        <v>1</v>
      </c>
      <c r="G215" s="239">
        <v>1</v>
      </c>
      <c r="H215" s="239">
        <v>1</v>
      </c>
      <c r="I215" s="239">
        <v>1</v>
      </c>
      <c r="K215" s="195">
        <v>2036</v>
      </c>
      <c r="L215" s="195" t="s">
        <v>377</v>
      </c>
      <c r="M215" s="195" t="s">
        <v>379</v>
      </c>
      <c r="N215" s="197"/>
    </row>
    <row r="216" spans="2:14" x14ac:dyDescent="0.3">
      <c r="B216" s="19">
        <v>2023</v>
      </c>
      <c r="C216" s="19" t="s">
        <v>240</v>
      </c>
      <c r="D216" s="17"/>
      <c r="E216" s="239">
        <v>0.4165221910964238</v>
      </c>
      <c r="F216" s="239">
        <v>0.53946576979734517</v>
      </c>
      <c r="G216" s="239">
        <v>0.70602786206004786</v>
      </c>
      <c r="H216" s="239">
        <v>0.81258883638431034</v>
      </c>
      <c r="I216" s="239">
        <v>0.58136489700024874</v>
      </c>
      <c r="K216" s="195">
        <v>2036</v>
      </c>
      <c r="L216" s="195" t="s">
        <v>377</v>
      </c>
      <c r="M216" s="195" t="s">
        <v>369</v>
      </c>
      <c r="N216" s="197"/>
    </row>
    <row r="217" spans="2:14" x14ac:dyDescent="0.3">
      <c r="B217" s="19">
        <v>2023</v>
      </c>
      <c r="C217" s="19" t="s">
        <v>79</v>
      </c>
      <c r="D217" s="17"/>
      <c r="E217" s="239">
        <v>0.12469928404634267</v>
      </c>
      <c r="F217" s="239">
        <v>0.12926652005355985</v>
      </c>
      <c r="G217" s="239">
        <v>0.17748850650302234</v>
      </c>
      <c r="H217" s="239">
        <v>0.14588006882783627</v>
      </c>
      <c r="I217" s="239">
        <v>0.21098571569449245</v>
      </c>
      <c r="K217" s="195">
        <v>2036</v>
      </c>
      <c r="L217" s="195" t="s">
        <v>378</v>
      </c>
      <c r="M217" s="195" t="s">
        <v>379</v>
      </c>
      <c r="N217" s="197"/>
    </row>
    <row r="218" spans="2:14" x14ac:dyDescent="0.3">
      <c r="B218" s="19">
        <v>2023</v>
      </c>
      <c r="C218" s="19" t="s">
        <v>80</v>
      </c>
      <c r="D218" s="17"/>
      <c r="E218" s="239">
        <v>0</v>
      </c>
      <c r="F218" s="239">
        <v>0</v>
      </c>
      <c r="G218" s="239">
        <v>0</v>
      </c>
      <c r="H218" s="239">
        <v>0</v>
      </c>
      <c r="I218" s="239">
        <v>0</v>
      </c>
      <c r="K218" s="195">
        <v>2036</v>
      </c>
      <c r="L218" s="195" t="s">
        <v>378</v>
      </c>
      <c r="M218" s="195" t="s">
        <v>369</v>
      </c>
      <c r="N218" s="197"/>
    </row>
    <row r="219" spans="2:14" x14ac:dyDescent="0.3">
      <c r="B219" s="19">
        <v>2023</v>
      </c>
      <c r="C219" s="19" t="s">
        <v>83</v>
      </c>
      <c r="D219" s="17"/>
      <c r="E219" s="239">
        <v>0.1486772148248954</v>
      </c>
      <c r="F219" s="239">
        <v>6.3729250797623621E-2</v>
      </c>
      <c r="G219" s="239">
        <v>7.1811634278940953E-2</v>
      </c>
      <c r="H219" s="239">
        <v>1.530937367320106E-2</v>
      </c>
      <c r="I219" s="239">
        <v>8.9667077656788233E-2</v>
      </c>
      <c r="K219" s="195">
        <v>2036</v>
      </c>
      <c r="L219" s="195" t="s">
        <v>131</v>
      </c>
      <c r="M219" s="195" t="s">
        <v>379</v>
      </c>
      <c r="N219" s="197"/>
    </row>
    <row r="220" spans="2:14" x14ac:dyDescent="0.3">
      <c r="B220" s="19">
        <v>2023</v>
      </c>
      <c r="C220" s="19" t="s">
        <v>371</v>
      </c>
      <c r="D220" s="17"/>
      <c r="E220" s="239">
        <v>0</v>
      </c>
      <c r="F220" s="239">
        <v>0</v>
      </c>
      <c r="G220" s="239">
        <v>0</v>
      </c>
      <c r="H220" s="239">
        <v>0</v>
      </c>
      <c r="I220" s="239">
        <v>0</v>
      </c>
      <c r="K220" s="195">
        <v>2036</v>
      </c>
      <c r="L220" s="195" t="s">
        <v>131</v>
      </c>
      <c r="M220" s="195" t="s">
        <v>369</v>
      </c>
      <c r="N220" s="197"/>
    </row>
    <row r="221" spans="2:14" x14ac:dyDescent="0.3">
      <c r="B221" s="19">
        <v>2023</v>
      </c>
      <c r="C221" s="19" t="s">
        <v>373</v>
      </c>
      <c r="D221" s="17"/>
      <c r="E221" s="239">
        <v>0.22995477852055424</v>
      </c>
      <c r="F221" s="239">
        <v>0.10627398838181298</v>
      </c>
      <c r="G221" s="239">
        <v>2.4237212561753381E-2</v>
      </c>
      <c r="H221" s="239">
        <v>8.9147931290618505E-3</v>
      </c>
      <c r="I221" s="239">
        <v>8.6543709211624714E-2</v>
      </c>
      <c r="K221" s="195">
        <v>2037</v>
      </c>
      <c r="L221" s="195" t="s">
        <v>367</v>
      </c>
      <c r="M221" s="195" t="s">
        <v>379</v>
      </c>
      <c r="N221" s="197"/>
    </row>
    <row r="222" spans="2:14" x14ac:dyDescent="0.3">
      <c r="B222" s="19">
        <v>2023</v>
      </c>
      <c r="C222" s="19" t="s">
        <v>374</v>
      </c>
      <c r="D222" s="17"/>
      <c r="E222" s="239">
        <v>4.4669852533566735E-2</v>
      </c>
      <c r="F222" s="239">
        <v>0.13629738561384164</v>
      </c>
      <c r="G222" s="239">
        <v>0</v>
      </c>
      <c r="H222" s="239">
        <v>1.6799234307131134E-3</v>
      </c>
      <c r="I222" s="239">
        <v>2.2901602353370638E-2</v>
      </c>
      <c r="K222" s="195">
        <v>2037</v>
      </c>
      <c r="L222" s="195" t="s">
        <v>367</v>
      </c>
      <c r="M222" s="195" t="s">
        <v>369</v>
      </c>
      <c r="N222" s="197"/>
    </row>
    <row r="223" spans="2:14" x14ac:dyDescent="0.3">
      <c r="B223" s="19">
        <v>2023</v>
      </c>
      <c r="C223" s="19" t="s">
        <v>376</v>
      </c>
      <c r="D223" s="17"/>
      <c r="E223" s="239">
        <v>1.8813071863990713E-2</v>
      </c>
      <c r="F223" s="239">
        <v>8.6140232302108089E-3</v>
      </c>
      <c r="G223" s="239">
        <v>8.1144907600931224E-3</v>
      </c>
      <c r="H223" s="239">
        <v>1.3584728547362979E-3</v>
      </c>
      <c r="I223" s="239">
        <v>-1.414216155365332E-2</v>
      </c>
      <c r="K223" s="195">
        <v>2037</v>
      </c>
      <c r="L223" s="195" t="s">
        <v>370</v>
      </c>
      <c r="M223" s="195" t="s">
        <v>379</v>
      </c>
      <c r="N223" s="197"/>
    </row>
    <row r="224" spans="2:14" x14ac:dyDescent="0.3">
      <c r="B224" s="19">
        <v>2023</v>
      </c>
      <c r="C224" s="19" t="s">
        <v>131</v>
      </c>
      <c r="D224" s="17"/>
      <c r="E224" s="239">
        <v>1.6663607114226348E-2</v>
      </c>
      <c r="F224" s="239">
        <v>1.6353062125605881E-2</v>
      </c>
      <c r="G224" s="239">
        <v>1.232029383614254E-2</v>
      </c>
      <c r="H224" s="239">
        <v>1.4268531700140967E-2</v>
      </c>
      <c r="I224" s="239">
        <v>2.2679159637128379E-2</v>
      </c>
      <c r="K224" s="195">
        <v>2037</v>
      </c>
      <c r="L224" s="195" t="s">
        <v>370</v>
      </c>
      <c r="M224" s="195" t="s">
        <v>369</v>
      </c>
      <c r="N224" s="197"/>
    </row>
    <row r="225" spans="2:14" x14ac:dyDescent="0.3">
      <c r="B225" s="19">
        <v>2023</v>
      </c>
      <c r="C225" s="47" t="s">
        <v>94</v>
      </c>
      <c r="D225" s="239">
        <v>1</v>
      </c>
      <c r="E225" s="239">
        <v>1</v>
      </c>
      <c r="F225" s="239">
        <v>1</v>
      </c>
      <c r="G225" s="239">
        <v>1</v>
      </c>
      <c r="H225" s="239">
        <v>1</v>
      </c>
      <c r="I225" s="239">
        <v>1</v>
      </c>
      <c r="K225" s="195">
        <v>2037</v>
      </c>
      <c r="L225" s="195" t="s">
        <v>372</v>
      </c>
      <c r="M225" s="195" t="s">
        <v>379</v>
      </c>
      <c r="N225" s="197"/>
    </row>
    <row r="226" spans="2:14" x14ac:dyDescent="0.3">
      <c r="B226" s="19">
        <v>2024</v>
      </c>
      <c r="C226" s="19" t="s">
        <v>240</v>
      </c>
      <c r="D226" s="239"/>
      <c r="E226" s="239">
        <v>0.41735516320534832</v>
      </c>
      <c r="F226" s="239">
        <v>0.52884318879391912</v>
      </c>
      <c r="G226" s="239">
        <v>0.70577387833683192</v>
      </c>
      <c r="H226" s="239">
        <v>0.81258883638431034</v>
      </c>
      <c r="I226" s="239">
        <v>0.46550993823381615</v>
      </c>
      <c r="K226" s="195">
        <v>2037</v>
      </c>
      <c r="L226" s="195" t="s">
        <v>372</v>
      </c>
      <c r="M226" s="195" t="s">
        <v>369</v>
      </c>
      <c r="N226" s="197"/>
    </row>
    <row r="227" spans="2:14" x14ac:dyDescent="0.3">
      <c r="B227" s="19">
        <v>2024</v>
      </c>
      <c r="C227" s="19" t="s">
        <v>79</v>
      </c>
      <c r="D227" s="239"/>
      <c r="E227" s="239">
        <v>0.12494866097711325</v>
      </c>
      <c r="F227" s="239">
        <v>0.12909261918839735</v>
      </c>
      <c r="G227" s="239">
        <v>0.17750029828626537</v>
      </c>
      <c r="H227" s="239">
        <v>0.14588006882783627</v>
      </c>
      <c r="I227" s="239">
        <v>0.173404363099109</v>
      </c>
      <c r="K227" s="195">
        <v>2037</v>
      </c>
      <c r="L227" s="195" t="s">
        <v>375</v>
      </c>
      <c r="M227" s="195" t="s">
        <v>379</v>
      </c>
      <c r="N227" s="197"/>
    </row>
    <row r="228" spans="2:14" x14ac:dyDescent="0.3">
      <c r="B228" s="19">
        <v>2024</v>
      </c>
      <c r="C228" s="19" t="s">
        <v>80</v>
      </c>
      <c r="D228" s="239"/>
      <c r="E228" s="239">
        <v>0</v>
      </c>
      <c r="F228" s="239">
        <v>0</v>
      </c>
      <c r="G228" s="239">
        <v>0</v>
      </c>
      <c r="H228" s="239">
        <v>0</v>
      </c>
      <c r="I228" s="239">
        <v>0</v>
      </c>
      <c r="K228" s="195">
        <v>2037</v>
      </c>
      <c r="L228" s="195" t="s">
        <v>375</v>
      </c>
      <c r="M228" s="195" t="s">
        <v>369</v>
      </c>
      <c r="N228" s="197"/>
    </row>
    <row r="229" spans="2:14" x14ac:dyDescent="0.3">
      <c r="B229" s="19">
        <v>2024</v>
      </c>
      <c r="C229" s="19" t="s">
        <v>83</v>
      </c>
      <c r="D229" s="239"/>
      <c r="E229" s="239">
        <v>0.14897454345666822</v>
      </c>
      <c r="F229" s="239">
        <v>6.7262718076197228E-2</v>
      </c>
      <c r="G229" s="239">
        <v>7.1950685826138061E-2</v>
      </c>
      <c r="H229" s="239">
        <v>1.530937367320106E-2</v>
      </c>
      <c r="I229" s="239">
        <v>0.13174848063986325</v>
      </c>
      <c r="K229" s="195">
        <v>2037</v>
      </c>
      <c r="L229" s="195" t="s">
        <v>377</v>
      </c>
      <c r="M229" s="195" t="s">
        <v>379</v>
      </c>
      <c r="N229" s="197"/>
    </row>
    <row r="230" spans="2:14" x14ac:dyDescent="0.3">
      <c r="B230" s="19">
        <v>2024</v>
      </c>
      <c r="C230" s="19" t="s">
        <v>371</v>
      </c>
      <c r="D230" s="239"/>
      <c r="E230" s="239">
        <v>0</v>
      </c>
      <c r="F230" s="239">
        <v>0</v>
      </c>
      <c r="G230" s="239">
        <v>0</v>
      </c>
      <c r="H230" s="239">
        <v>0</v>
      </c>
      <c r="I230" s="239">
        <v>0</v>
      </c>
      <c r="K230" s="195">
        <v>2037</v>
      </c>
      <c r="L230" s="195" t="s">
        <v>377</v>
      </c>
      <c r="M230" s="195" t="s">
        <v>369</v>
      </c>
      <c r="N230" s="197"/>
    </row>
    <row r="231" spans="2:14" x14ac:dyDescent="0.3">
      <c r="B231" s="19">
        <v>2024</v>
      </c>
      <c r="C231" s="19" t="s">
        <v>373</v>
      </c>
      <c r="D231" s="239"/>
      <c r="E231" s="239">
        <v>0.23041464817675986</v>
      </c>
      <c r="F231" s="239">
        <v>0.11216634794685983</v>
      </c>
      <c r="G231" s="239">
        <v>2.4288626760878361E-2</v>
      </c>
      <c r="H231" s="239">
        <v>8.9147931290618505E-3</v>
      </c>
      <c r="I231" s="239">
        <v>0.15453658150098584</v>
      </c>
      <c r="K231" s="195">
        <v>2037</v>
      </c>
      <c r="L231" s="195" t="s">
        <v>378</v>
      </c>
      <c r="M231" s="195" t="s">
        <v>379</v>
      </c>
      <c r="N231" s="197"/>
    </row>
    <row r="232" spans="2:14" x14ac:dyDescent="0.3">
      <c r="B232" s="19">
        <v>2024</v>
      </c>
      <c r="C232" s="19" t="s">
        <v>374</v>
      </c>
      <c r="D232" s="239"/>
      <c r="E232" s="239">
        <v>4.2810337367108903E-2</v>
      </c>
      <c r="F232" s="239">
        <v>0.13696631879178015</v>
      </c>
      <c r="G232" s="239">
        <v>0</v>
      </c>
      <c r="H232" s="239">
        <v>1.6799234307131137E-3</v>
      </c>
      <c r="I232" s="239">
        <v>5.6805021914987971E-2</v>
      </c>
      <c r="K232" s="195">
        <v>2037</v>
      </c>
      <c r="L232" s="195" t="s">
        <v>378</v>
      </c>
      <c r="M232" s="195" t="s">
        <v>369</v>
      </c>
      <c r="N232" s="197"/>
    </row>
    <row r="233" spans="2:14" x14ac:dyDescent="0.3">
      <c r="B233" s="19">
        <v>2024</v>
      </c>
      <c r="C233" s="19" t="s">
        <v>376</v>
      </c>
      <c r="D233" s="239"/>
      <c r="E233" s="239">
        <v>1.8799715379949202E-2</v>
      </c>
      <c r="F233" s="239">
        <v>9.0916276087320384E-3</v>
      </c>
      <c r="G233" s="239">
        <v>8.1456337072691801E-3</v>
      </c>
      <c r="H233" s="239">
        <v>1.3584728547362977E-3</v>
      </c>
      <c r="I233" s="239">
        <v>-1.1261042919804185E-2</v>
      </c>
      <c r="K233" s="195">
        <v>2037</v>
      </c>
      <c r="L233" s="195" t="s">
        <v>131</v>
      </c>
      <c r="M233" s="195" t="s">
        <v>379</v>
      </c>
      <c r="N233" s="197"/>
    </row>
    <row r="234" spans="2:14" x14ac:dyDescent="0.3">
      <c r="B234" s="19">
        <v>2024</v>
      </c>
      <c r="C234" s="19" t="s">
        <v>131</v>
      </c>
      <c r="D234" s="239"/>
      <c r="E234" s="239">
        <v>1.6696931437052198E-2</v>
      </c>
      <c r="F234" s="239">
        <v>1.6577179594114463E-2</v>
      </c>
      <c r="G234" s="239">
        <v>1.2340877082616939E-2</v>
      </c>
      <c r="H234" s="239">
        <v>1.4268531700140965E-2</v>
      </c>
      <c r="I234" s="239">
        <v>2.9256657531042025E-2</v>
      </c>
      <c r="K234" s="195">
        <v>2037</v>
      </c>
      <c r="L234" s="195" t="s">
        <v>131</v>
      </c>
      <c r="M234" s="195" t="s">
        <v>369</v>
      </c>
      <c r="N234" s="197"/>
    </row>
    <row r="235" spans="2:14" x14ac:dyDescent="0.3">
      <c r="B235" s="19">
        <v>2024</v>
      </c>
      <c r="C235" s="47" t="s">
        <v>94</v>
      </c>
      <c r="D235" s="239">
        <v>1</v>
      </c>
      <c r="E235" s="239">
        <v>1</v>
      </c>
      <c r="F235" s="239">
        <v>1</v>
      </c>
      <c r="G235" s="239">
        <v>1</v>
      </c>
      <c r="H235" s="239">
        <v>1</v>
      </c>
      <c r="I235" s="239">
        <v>1</v>
      </c>
      <c r="K235" s="195">
        <v>2038</v>
      </c>
      <c r="L235" s="195" t="s">
        <v>367</v>
      </c>
      <c r="M235" s="195" t="s">
        <v>379</v>
      </c>
      <c r="N235" s="197"/>
    </row>
    <row r="236" spans="2:14" x14ac:dyDescent="0.3">
      <c r="B236" s="19">
        <v>2025</v>
      </c>
      <c r="C236" s="19" t="s">
        <v>240</v>
      </c>
      <c r="D236" s="239"/>
      <c r="E236" s="239">
        <v>0.41739356607478939</v>
      </c>
      <c r="F236" s="239">
        <v>0.52884318879391912</v>
      </c>
      <c r="G236" s="239">
        <v>0.70596621873513954</v>
      </c>
      <c r="H236" s="239">
        <v>0.81258883638431045</v>
      </c>
      <c r="I236" s="239">
        <v>0.57355596367649531</v>
      </c>
      <c r="K236" s="195">
        <v>2038</v>
      </c>
      <c r="L236" s="195" t="s">
        <v>367</v>
      </c>
      <c r="M236" s="195" t="s">
        <v>369</v>
      </c>
      <c r="N236" s="197"/>
    </row>
    <row r="237" spans="2:14" x14ac:dyDescent="0.3">
      <c r="B237" s="19">
        <v>2025</v>
      </c>
      <c r="C237" s="19" t="s">
        <v>79</v>
      </c>
      <c r="D237" s="239"/>
      <c r="E237" s="239">
        <v>0.12496015810842338</v>
      </c>
      <c r="F237" s="239">
        <v>0.12909261918839735</v>
      </c>
      <c r="G237" s="239">
        <v>0.17749135313107545</v>
      </c>
      <c r="H237" s="239">
        <v>0.1458800688278363</v>
      </c>
      <c r="I237" s="239">
        <v>0.2083212794487744</v>
      </c>
      <c r="K237" s="195">
        <v>2038</v>
      </c>
      <c r="L237" s="195" t="s">
        <v>370</v>
      </c>
      <c r="M237" s="195" t="s">
        <v>379</v>
      </c>
      <c r="N237" s="197"/>
    </row>
    <row r="238" spans="2:14" x14ac:dyDescent="0.3">
      <c r="B238" s="19">
        <v>2025</v>
      </c>
      <c r="C238" s="19" t="s">
        <v>80</v>
      </c>
      <c r="D238" s="239"/>
      <c r="E238" s="239">
        <v>0</v>
      </c>
      <c r="F238" s="239">
        <v>0</v>
      </c>
      <c r="G238" s="239">
        <v>0</v>
      </c>
      <c r="H238" s="239">
        <v>0</v>
      </c>
      <c r="I238" s="239">
        <v>0</v>
      </c>
      <c r="K238" s="195">
        <v>2038</v>
      </c>
      <c r="L238" s="195" t="s">
        <v>370</v>
      </c>
      <c r="M238" s="195" t="s">
        <v>369</v>
      </c>
      <c r="N238" s="197"/>
    </row>
    <row r="239" spans="2:14" x14ac:dyDescent="0.3">
      <c r="B239" s="19">
        <v>2025</v>
      </c>
      <c r="C239" s="19" t="s">
        <v>83</v>
      </c>
      <c r="D239" s="239"/>
      <c r="E239" s="239">
        <v>0</v>
      </c>
      <c r="F239" s="239">
        <v>6.7262718076197228E-2</v>
      </c>
      <c r="G239" s="239">
        <v>7.1845349532012853E-2</v>
      </c>
      <c r="H239" s="239">
        <v>1.5309373673201062E-2</v>
      </c>
      <c r="I239" s="239">
        <v>0.10199328376066477</v>
      </c>
      <c r="K239" s="195">
        <v>2038</v>
      </c>
      <c r="L239" s="195" t="s">
        <v>372</v>
      </c>
      <c r="M239" s="195" t="s">
        <v>379</v>
      </c>
      <c r="N239" s="197"/>
    </row>
    <row r="240" spans="2:14" x14ac:dyDescent="0.3">
      <c r="B240" s="19">
        <v>2025</v>
      </c>
      <c r="C240" s="19" t="s">
        <v>371</v>
      </c>
      <c r="D240" s="239"/>
      <c r="E240" s="239">
        <v>0</v>
      </c>
      <c r="F240" s="239">
        <v>0</v>
      </c>
      <c r="G240" s="239">
        <v>0</v>
      </c>
      <c r="H240" s="239">
        <v>0</v>
      </c>
      <c r="I240" s="239">
        <v>0</v>
      </c>
      <c r="K240" s="195">
        <v>2038</v>
      </c>
      <c r="L240" s="195" t="s">
        <v>372</v>
      </c>
      <c r="M240" s="195" t="s">
        <v>369</v>
      </c>
      <c r="N240" s="197"/>
    </row>
    <row r="241" spans="2:14" x14ac:dyDescent="0.3">
      <c r="B241" s="19">
        <v>2025</v>
      </c>
      <c r="C241" s="19" t="s">
        <v>373</v>
      </c>
      <c r="D241" s="239"/>
      <c r="E241" s="239">
        <v>0.23043584974422893</v>
      </c>
      <c r="F241" s="239">
        <v>0.11216634794685983</v>
      </c>
      <c r="G241" s="239">
        <v>2.4249678918320416E-2</v>
      </c>
      <c r="H241" s="239">
        <v>8.9147931290618522E-3</v>
      </c>
      <c r="I241" s="239">
        <v>8.9287907119935714E-2</v>
      </c>
      <c r="K241" s="195">
        <v>2038</v>
      </c>
      <c r="L241" s="195" t="s">
        <v>375</v>
      </c>
      <c r="M241" s="195" t="s">
        <v>379</v>
      </c>
      <c r="N241" s="197"/>
    </row>
    <row r="242" spans="2:14" x14ac:dyDescent="0.3">
      <c r="B242" s="19">
        <v>2025</v>
      </c>
      <c r="C242" s="19" t="s">
        <v>374</v>
      </c>
      <c r="D242" s="239"/>
      <c r="E242" s="239">
        <v>4.2789724187395926E-2</v>
      </c>
      <c r="F242" s="239">
        <v>0.13696631879178015</v>
      </c>
      <c r="G242" s="239">
        <v>0</v>
      </c>
      <c r="H242" s="239">
        <v>1.6799234307131141E-3</v>
      </c>
      <c r="I242" s="239">
        <v>2.0064352282001683E-2</v>
      </c>
      <c r="K242" s="195">
        <v>2038</v>
      </c>
      <c r="L242" s="195" t="s">
        <v>375</v>
      </c>
      <c r="M242" s="195" t="s">
        <v>369</v>
      </c>
      <c r="N242" s="197"/>
    </row>
    <row r="243" spans="2:14" x14ac:dyDescent="0.3">
      <c r="B243" s="19">
        <v>2025</v>
      </c>
      <c r="C243" s="19" t="s">
        <v>376</v>
      </c>
      <c r="D243" s="239"/>
      <c r="E243" s="239">
        <v>1.873398275683932E-2</v>
      </c>
      <c r="F243" s="239">
        <v>9.0916276087320384E-3</v>
      </c>
      <c r="G243" s="239">
        <v>8.1221152357810137E-3</v>
      </c>
      <c r="H243" s="239">
        <v>1.3584728547362979E-3</v>
      </c>
      <c r="I243" s="239">
        <v>-1.222305409043065E-2</v>
      </c>
      <c r="K243" s="195">
        <v>2038</v>
      </c>
      <c r="L243" s="195" t="s">
        <v>377</v>
      </c>
      <c r="M243" s="195" t="s">
        <v>379</v>
      </c>
      <c r="N243" s="197"/>
    </row>
    <row r="244" spans="2:14" x14ac:dyDescent="0.3">
      <c r="B244" s="19">
        <v>2025</v>
      </c>
      <c r="C244" s="19" t="s">
        <v>131</v>
      </c>
      <c r="D244" s="239"/>
      <c r="E244" s="239">
        <v>1.6698467802561894E-2</v>
      </c>
      <c r="F244" s="239">
        <v>1.6577179594114463E-2</v>
      </c>
      <c r="G244" s="239">
        <v>1.2325284447670674E-2</v>
      </c>
      <c r="H244" s="239">
        <v>1.4268531700140969E-2</v>
      </c>
      <c r="I244" s="239">
        <v>1.9000267802558871E-2</v>
      </c>
      <c r="K244" s="195">
        <v>2038</v>
      </c>
      <c r="L244" s="195" t="s">
        <v>377</v>
      </c>
      <c r="M244" s="195" t="s">
        <v>369</v>
      </c>
      <c r="N244" s="197"/>
    </row>
    <row r="245" spans="2:14" x14ac:dyDescent="0.3">
      <c r="B245" s="19">
        <v>2025</v>
      </c>
      <c r="C245" s="47" t="s">
        <v>94</v>
      </c>
      <c r="D245" s="239">
        <v>1</v>
      </c>
      <c r="E245" s="239">
        <v>1</v>
      </c>
      <c r="F245" s="239">
        <v>1</v>
      </c>
      <c r="G245" s="239">
        <v>1</v>
      </c>
      <c r="H245" s="239">
        <v>1</v>
      </c>
      <c r="I245" s="239">
        <v>1</v>
      </c>
      <c r="K245" s="195">
        <v>2038</v>
      </c>
      <c r="L245" s="195" t="s">
        <v>378</v>
      </c>
      <c r="M245" s="195" t="s">
        <v>379</v>
      </c>
      <c r="N245" s="197"/>
    </row>
    <row r="246" spans="2:14" x14ac:dyDescent="0.3">
      <c r="B246" s="19">
        <v>2026</v>
      </c>
      <c r="C246" s="19" t="s">
        <v>240</v>
      </c>
      <c r="D246" s="239"/>
      <c r="E246" s="239">
        <v>0.4253622959933383</v>
      </c>
      <c r="F246" s="239">
        <v>0.53369534815586472</v>
      </c>
      <c r="G246" s="239">
        <v>0.71174711078769148</v>
      </c>
      <c r="H246" s="239">
        <v>0.81369421789137175</v>
      </c>
      <c r="I246" s="239">
        <v>0.5666300143616908</v>
      </c>
      <c r="K246" s="195">
        <v>2038</v>
      </c>
      <c r="L246" s="195" t="s">
        <v>378</v>
      </c>
      <c r="M246" s="195" t="s">
        <v>369</v>
      </c>
      <c r="N246" s="197"/>
    </row>
    <row r="247" spans="2:14" x14ac:dyDescent="0.3">
      <c r="B247" s="19">
        <v>2026</v>
      </c>
      <c r="C247" s="19" t="s">
        <v>79</v>
      </c>
      <c r="D247" s="239"/>
      <c r="E247" s="239">
        <v>0.12734585312502256</v>
      </c>
      <c r="F247" s="239">
        <v>0.13027704960941039</v>
      </c>
      <c r="G247" s="239">
        <v>0.17894476311795904</v>
      </c>
      <c r="H247" s="239">
        <v>0.14607851252175735</v>
      </c>
      <c r="I247" s="239">
        <v>0.20580570518221297</v>
      </c>
      <c r="K247" s="195">
        <v>2038</v>
      </c>
      <c r="L247" s="195" t="s">
        <v>131</v>
      </c>
      <c r="M247" s="195" t="s">
        <v>379</v>
      </c>
      <c r="N247" s="197"/>
    </row>
    <row r="248" spans="2:14" x14ac:dyDescent="0.3">
      <c r="B248" s="19">
        <v>2026</v>
      </c>
      <c r="C248" s="19" t="s">
        <v>80</v>
      </c>
      <c r="D248" s="239"/>
      <c r="E248" s="239">
        <v>0</v>
      </c>
      <c r="F248" s="239">
        <v>0</v>
      </c>
      <c r="G248" s="239">
        <v>0</v>
      </c>
      <c r="H248" s="239">
        <v>0</v>
      </c>
      <c r="I248" s="239">
        <v>0</v>
      </c>
      <c r="K248" s="195">
        <v>2038</v>
      </c>
      <c r="L248" s="195" t="s">
        <v>131</v>
      </c>
      <c r="M248" s="195" t="s">
        <v>369</v>
      </c>
      <c r="N248" s="197"/>
    </row>
    <row r="249" spans="2:14" x14ac:dyDescent="0.3">
      <c r="B249" s="19">
        <v>2026</v>
      </c>
      <c r="C249" s="19" t="s">
        <v>83</v>
      </c>
      <c r="D249" s="239"/>
      <c r="E249" s="239">
        <v>0.1518326821755627</v>
      </c>
      <c r="F249" s="239">
        <v>6.7879856453203935E-2</v>
      </c>
      <c r="G249" s="239">
        <v>7.2433664098772943E-2</v>
      </c>
      <c r="H249" s="239">
        <v>1.5330199332852438E-2</v>
      </c>
      <c r="I249" s="239">
        <v>0.10076166843711586</v>
      </c>
      <c r="K249" s="195">
        <v>2039</v>
      </c>
      <c r="L249" s="195" t="s">
        <v>367</v>
      </c>
      <c r="M249" s="195" t="s">
        <v>379</v>
      </c>
      <c r="N249" s="197"/>
    </row>
    <row r="250" spans="2:14" x14ac:dyDescent="0.3">
      <c r="B250" s="19">
        <v>2026</v>
      </c>
      <c r="C250" s="19" t="s">
        <v>371</v>
      </c>
      <c r="D250" s="239"/>
      <c r="E250" s="239">
        <v>0</v>
      </c>
      <c r="F250" s="239">
        <v>0</v>
      </c>
      <c r="G250" s="239">
        <v>0</v>
      </c>
      <c r="H250" s="239">
        <v>0</v>
      </c>
      <c r="I250" s="239">
        <v>0</v>
      </c>
      <c r="K250" s="195">
        <v>2039</v>
      </c>
      <c r="L250" s="195" t="s">
        <v>367</v>
      </c>
      <c r="M250" s="195" t="s">
        <v>369</v>
      </c>
      <c r="N250" s="197"/>
    </row>
    <row r="251" spans="2:14" x14ac:dyDescent="0.3">
      <c r="B251" s="19">
        <v>2026</v>
      </c>
      <c r="C251" s="19" t="s">
        <v>373</v>
      </c>
      <c r="D251" s="239"/>
      <c r="E251" s="239">
        <v>0.23483524925446009</v>
      </c>
      <c r="F251" s="239">
        <v>0.11319547908973569</v>
      </c>
      <c r="G251" s="239">
        <v>2.4448250425590293E-2</v>
      </c>
      <c r="H251" s="239">
        <v>8.9269201077045689E-3</v>
      </c>
      <c r="I251" s="239">
        <v>8.8209715002162806E-2</v>
      </c>
      <c r="K251" s="195">
        <v>2039</v>
      </c>
      <c r="L251" s="195" t="s">
        <v>370</v>
      </c>
      <c r="M251" s="195" t="s">
        <v>379</v>
      </c>
      <c r="N251" s="197"/>
    </row>
    <row r="252" spans="2:14" x14ac:dyDescent="0.3">
      <c r="B252" s="19">
        <v>2026</v>
      </c>
      <c r="C252" s="19" t="s">
        <v>374</v>
      </c>
      <c r="D252" s="239"/>
      <c r="E252" s="239">
        <v>4.3606650424532642E-2</v>
      </c>
      <c r="F252" s="239">
        <v>0.13822299075065023</v>
      </c>
      <c r="G252" s="239">
        <v>0</v>
      </c>
      <c r="H252" s="239">
        <v>1.6822086655212266E-3</v>
      </c>
      <c r="I252" s="239">
        <v>1.9822066095927071E-2</v>
      </c>
      <c r="K252" s="195">
        <v>2039</v>
      </c>
      <c r="L252" s="195" t="s">
        <v>370</v>
      </c>
      <c r="M252" s="195" t="s">
        <v>369</v>
      </c>
      <c r="N252" s="197"/>
    </row>
    <row r="253" spans="2:14" x14ac:dyDescent="0.3">
      <c r="B253" s="19">
        <v>2026</v>
      </c>
      <c r="C253" s="19" t="s">
        <v>376</v>
      </c>
      <c r="D253" s="239"/>
      <c r="E253" s="239">
        <v>0</v>
      </c>
      <c r="F253" s="239">
        <v>0</v>
      </c>
      <c r="G253" s="239">
        <v>0</v>
      </c>
      <c r="H253" s="239">
        <v>0</v>
      </c>
      <c r="I253" s="239">
        <v>0</v>
      </c>
      <c r="K253" s="195">
        <v>2039</v>
      </c>
      <c r="L253" s="195" t="s">
        <v>372</v>
      </c>
      <c r="M253" s="195" t="s">
        <v>379</v>
      </c>
      <c r="N253" s="197"/>
    </row>
    <row r="254" spans="2:14" x14ac:dyDescent="0.3">
      <c r="B254" s="19">
        <v>2026</v>
      </c>
      <c r="C254" s="19" t="s">
        <v>131</v>
      </c>
      <c r="D254" s="239"/>
      <c r="E254" s="239">
        <v>1.7017269027083781E-2</v>
      </c>
      <c r="F254" s="239">
        <v>1.6729275941134981E-2</v>
      </c>
      <c r="G254" s="239">
        <v>1.2426211569986299E-2</v>
      </c>
      <c r="H254" s="239">
        <v>1.4287941480792687E-2</v>
      </c>
      <c r="I254" s="239">
        <v>1.8770830920890498E-2</v>
      </c>
      <c r="K254" s="195">
        <v>2039</v>
      </c>
      <c r="L254" s="195" t="s">
        <v>372</v>
      </c>
      <c r="M254" s="195" t="s">
        <v>369</v>
      </c>
      <c r="N254" s="197"/>
    </row>
    <row r="255" spans="2:14" x14ac:dyDescent="0.3">
      <c r="B255" s="19">
        <v>2026</v>
      </c>
      <c r="C255" s="47" t="s">
        <v>94</v>
      </c>
      <c r="D255" s="239">
        <v>1</v>
      </c>
      <c r="E255" s="239">
        <v>1</v>
      </c>
      <c r="F255" s="239">
        <v>1</v>
      </c>
      <c r="G255" s="239">
        <v>1</v>
      </c>
      <c r="H255" s="239">
        <v>1</v>
      </c>
      <c r="I255" s="239">
        <v>1</v>
      </c>
      <c r="K255" s="195">
        <v>2039</v>
      </c>
      <c r="L255" s="195" t="s">
        <v>375</v>
      </c>
      <c r="M255" s="195" t="s">
        <v>379</v>
      </c>
      <c r="N255" s="197"/>
    </row>
    <row r="256" spans="2:14" x14ac:dyDescent="0.3">
      <c r="B256" s="19">
        <v>2027</v>
      </c>
      <c r="C256" s="19" t="s">
        <v>240</v>
      </c>
      <c r="D256" s="239"/>
      <c r="E256" s="239">
        <v>0.42536229599333825</v>
      </c>
      <c r="F256" s="239">
        <v>0.53369534815586472</v>
      </c>
      <c r="G256" s="239">
        <v>0.71174711078769137</v>
      </c>
      <c r="H256" s="239">
        <v>0.81369421789137164</v>
      </c>
      <c r="I256" s="239">
        <v>0.56663001436169091</v>
      </c>
      <c r="K256" s="195">
        <v>2039</v>
      </c>
      <c r="L256" s="195" t="s">
        <v>375</v>
      </c>
      <c r="M256" s="195" t="s">
        <v>369</v>
      </c>
      <c r="N256" s="197"/>
    </row>
    <row r="257" spans="2:14" x14ac:dyDescent="0.3">
      <c r="B257" s="19">
        <v>2027</v>
      </c>
      <c r="C257" s="19" t="s">
        <v>79</v>
      </c>
      <c r="D257" s="239"/>
      <c r="E257" s="239">
        <v>0.12734585312502256</v>
      </c>
      <c r="F257" s="239">
        <v>0.13027704960941039</v>
      </c>
      <c r="G257" s="239">
        <v>0.17894476311795904</v>
      </c>
      <c r="H257" s="239">
        <v>0.14607851252175733</v>
      </c>
      <c r="I257" s="239">
        <v>0.20580570518221297</v>
      </c>
      <c r="K257" s="195">
        <v>2039</v>
      </c>
      <c r="L257" s="195" t="s">
        <v>377</v>
      </c>
      <c r="M257" s="195" t="s">
        <v>379</v>
      </c>
      <c r="N257" s="197"/>
    </row>
    <row r="258" spans="2:14" x14ac:dyDescent="0.3">
      <c r="B258" s="19">
        <v>2027</v>
      </c>
      <c r="C258" s="19" t="s">
        <v>80</v>
      </c>
      <c r="D258" s="239"/>
      <c r="E258" s="239">
        <v>0</v>
      </c>
      <c r="F258" s="239">
        <v>0</v>
      </c>
      <c r="G258" s="239">
        <v>0</v>
      </c>
      <c r="H258" s="239">
        <v>0</v>
      </c>
      <c r="I258" s="239">
        <v>0</v>
      </c>
      <c r="K258" s="195">
        <v>2039</v>
      </c>
      <c r="L258" s="195" t="s">
        <v>377</v>
      </c>
      <c r="M258" s="195" t="s">
        <v>369</v>
      </c>
      <c r="N258" s="197"/>
    </row>
    <row r="259" spans="2:14" x14ac:dyDescent="0.3">
      <c r="B259" s="19">
        <v>2027</v>
      </c>
      <c r="C259" s="19" t="s">
        <v>83</v>
      </c>
      <c r="D259" s="239"/>
      <c r="E259" s="239">
        <v>0.15183268217556267</v>
      </c>
      <c r="F259" s="239">
        <v>6.7879856453203935E-2</v>
      </c>
      <c r="G259" s="239">
        <v>7.2433664098772929E-2</v>
      </c>
      <c r="H259" s="239">
        <v>1.5330199332852436E-2</v>
      </c>
      <c r="I259" s="239">
        <v>0.10076166843711586</v>
      </c>
      <c r="K259" s="195">
        <v>2039</v>
      </c>
      <c r="L259" s="195" t="s">
        <v>378</v>
      </c>
      <c r="M259" s="195" t="s">
        <v>379</v>
      </c>
      <c r="N259" s="197"/>
    </row>
    <row r="260" spans="2:14" x14ac:dyDescent="0.3">
      <c r="B260" s="19">
        <v>2027</v>
      </c>
      <c r="C260" s="19" t="s">
        <v>371</v>
      </c>
      <c r="D260" s="239"/>
      <c r="E260" s="239">
        <v>0</v>
      </c>
      <c r="F260" s="239">
        <v>0</v>
      </c>
      <c r="G260" s="239">
        <v>0</v>
      </c>
      <c r="H260" s="239">
        <v>0</v>
      </c>
      <c r="I260" s="239">
        <v>0</v>
      </c>
      <c r="K260" s="195">
        <v>2039</v>
      </c>
      <c r="L260" s="195" t="s">
        <v>378</v>
      </c>
      <c r="M260" s="195" t="s">
        <v>369</v>
      </c>
      <c r="N260" s="197"/>
    </row>
    <row r="261" spans="2:14" x14ac:dyDescent="0.3">
      <c r="B261" s="19">
        <v>2027</v>
      </c>
      <c r="C261" s="19" t="s">
        <v>373</v>
      </c>
      <c r="D261" s="239"/>
      <c r="E261" s="239">
        <v>0.23483524925446006</v>
      </c>
      <c r="F261" s="239">
        <v>0.11319547908973569</v>
      </c>
      <c r="G261" s="239">
        <v>2.444825042559029E-2</v>
      </c>
      <c r="H261" s="239">
        <v>8.9269201077045654E-3</v>
      </c>
      <c r="I261" s="239">
        <v>8.8209715002162806E-2</v>
      </c>
      <c r="K261" s="195">
        <v>2039</v>
      </c>
      <c r="L261" s="195" t="s">
        <v>131</v>
      </c>
      <c r="M261" s="195" t="s">
        <v>379</v>
      </c>
      <c r="N261" s="197"/>
    </row>
    <row r="262" spans="2:14" x14ac:dyDescent="0.3">
      <c r="B262" s="19">
        <v>2027</v>
      </c>
      <c r="C262" s="19" t="s">
        <v>374</v>
      </c>
      <c r="D262" s="239"/>
      <c r="E262" s="239">
        <v>4.3606650424532642E-2</v>
      </c>
      <c r="F262" s="239">
        <v>0.13822299075065023</v>
      </c>
      <c r="G262" s="239">
        <v>0</v>
      </c>
      <c r="H262" s="239">
        <v>1.6822086655212264E-3</v>
      </c>
      <c r="I262" s="239">
        <v>1.9822066095927071E-2</v>
      </c>
      <c r="K262" s="195">
        <v>2039</v>
      </c>
      <c r="L262" s="195" t="s">
        <v>131</v>
      </c>
      <c r="M262" s="195" t="s">
        <v>369</v>
      </c>
      <c r="N262" s="197"/>
    </row>
    <row r="263" spans="2:14" x14ac:dyDescent="0.3">
      <c r="B263" s="19">
        <v>2027</v>
      </c>
      <c r="C263" s="19" t="s">
        <v>376</v>
      </c>
      <c r="D263" s="239"/>
      <c r="E263" s="239">
        <v>0</v>
      </c>
      <c r="F263" s="239">
        <v>0</v>
      </c>
      <c r="G263" s="239">
        <v>0</v>
      </c>
      <c r="H263" s="239">
        <v>0</v>
      </c>
      <c r="I263" s="239">
        <v>0</v>
      </c>
      <c r="K263" s="195">
        <v>2040</v>
      </c>
      <c r="L263" s="195" t="s">
        <v>367</v>
      </c>
      <c r="M263" s="195" t="s">
        <v>379</v>
      </c>
      <c r="N263" s="197"/>
    </row>
    <row r="264" spans="2:14" x14ac:dyDescent="0.3">
      <c r="B264" s="19">
        <v>2027</v>
      </c>
      <c r="C264" s="19" t="s">
        <v>131</v>
      </c>
      <c r="D264" s="239"/>
      <c r="E264" s="239">
        <v>1.7017269027083778E-2</v>
      </c>
      <c r="F264" s="239">
        <v>1.6729275941134981E-2</v>
      </c>
      <c r="G264" s="239">
        <v>1.2426211569986296E-2</v>
      </c>
      <c r="H264" s="239">
        <v>1.4287941480792682E-2</v>
      </c>
      <c r="I264" s="239">
        <v>1.8770830920890498E-2</v>
      </c>
      <c r="K264" s="195">
        <v>2040</v>
      </c>
      <c r="L264" s="195" t="s">
        <v>367</v>
      </c>
      <c r="M264" s="195" t="s">
        <v>369</v>
      </c>
      <c r="N264" s="197"/>
    </row>
    <row r="265" spans="2:14" x14ac:dyDescent="0.3">
      <c r="B265" s="19">
        <v>2027</v>
      </c>
      <c r="C265" s="47" t="s">
        <v>94</v>
      </c>
      <c r="D265" s="239">
        <v>1</v>
      </c>
      <c r="E265" s="239">
        <v>1</v>
      </c>
      <c r="F265" s="239">
        <v>1</v>
      </c>
      <c r="G265" s="239">
        <v>1</v>
      </c>
      <c r="H265" s="239">
        <v>1</v>
      </c>
      <c r="I265" s="239">
        <v>1</v>
      </c>
      <c r="K265" s="195">
        <v>2040</v>
      </c>
      <c r="L265" s="195" t="s">
        <v>370</v>
      </c>
      <c r="M265" s="195" t="s">
        <v>379</v>
      </c>
      <c r="N265" s="197"/>
    </row>
    <row r="266" spans="2:14" x14ac:dyDescent="0.3">
      <c r="B266" s="19">
        <v>2028</v>
      </c>
      <c r="C266" s="19" t="s">
        <v>240</v>
      </c>
      <c r="D266" s="239"/>
      <c r="E266" s="239">
        <v>0.4253622959933383</v>
      </c>
      <c r="F266" s="239">
        <v>0.53369534815586472</v>
      </c>
      <c r="G266" s="239">
        <v>0.71174711078769148</v>
      </c>
      <c r="H266" s="239">
        <v>0.81369421789137164</v>
      </c>
      <c r="I266" s="239">
        <v>0.56663001436169069</v>
      </c>
      <c r="K266" s="195">
        <v>2040</v>
      </c>
      <c r="L266" s="195" t="s">
        <v>370</v>
      </c>
      <c r="M266" s="195" t="s">
        <v>369</v>
      </c>
      <c r="N266" s="197"/>
    </row>
    <row r="267" spans="2:14" x14ac:dyDescent="0.3">
      <c r="B267" s="19">
        <v>2028</v>
      </c>
      <c r="C267" s="19" t="s">
        <v>79</v>
      </c>
      <c r="D267" s="239"/>
      <c r="E267" s="239">
        <v>0.12734585312502258</v>
      </c>
      <c r="F267" s="239">
        <v>0.13027704960941042</v>
      </c>
      <c r="G267" s="239">
        <v>0.17894476311795907</v>
      </c>
      <c r="H267" s="239">
        <v>0.14607851252175733</v>
      </c>
      <c r="I267" s="239">
        <v>0.20580570518221292</v>
      </c>
      <c r="K267" s="195">
        <v>2040</v>
      </c>
      <c r="L267" s="195" t="s">
        <v>372</v>
      </c>
      <c r="M267" s="195" t="s">
        <v>379</v>
      </c>
      <c r="N267" s="197"/>
    </row>
    <row r="268" spans="2:14" x14ac:dyDescent="0.3">
      <c r="B268" s="19">
        <v>2028</v>
      </c>
      <c r="C268" s="19" t="s">
        <v>80</v>
      </c>
      <c r="D268" s="239"/>
      <c r="E268" s="239">
        <v>0</v>
      </c>
      <c r="F268" s="239">
        <v>0</v>
      </c>
      <c r="G268" s="239">
        <v>0</v>
      </c>
      <c r="H268" s="239">
        <v>0</v>
      </c>
      <c r="I268" s="239">
        <v>0</v>
      </c>
      <c r="K268" s="195">
        <v>2040</v>
      </c>
      <c r="L268" s="195" t="s">
        <v>372</v>
      </c>
      <c r="M268" s="195" t="s">
        <v>369</v>
      </c>
      <c r="N268" s="197"/>
    </row>
    <row r="269" spans="2:14" x14ac:dyDescent="0.3">
      <c r="B269" s="19">
        <v>2028</v>
      </c>
      <c r="C269" s="19" t="s">
        <v>83</v>
      </c>
      <c r="D269" s="239"/>
      <c r="E269" s="239">
        <v>0.1518326821755627</v>
      </c>
      <c r="F269" s="239">
        <v>6.7879856453203949E-2</v>
      </c>
      <c r="G269" s="239">
        <v>7.2433664098772929E-2</v>
      </c>
      <c r="H269" s="239">
        <v>1.5330199332852436E-2</v>
      </c>
      <c r="I269" s="239">
        <v>0.10076166843711584</v>
      </c>
      <c r="K269" s="195">
        <v>2040</v>
      </c>
      <c r="L269" s="195" t="s">
        <v>375</v>
      </c>
      <c r="M269" s="195" t="s">
        <v>379</v>
      </c>
      <c r="N269" s="197"/>
    </row>
    <row r="270" spans="2:14" x14ac:dyDescent="0.3">
      <c r="B270" s="19">
        <v>2028</v>
      </c>
      <c r="C270" s="19" t="s">
        <v>371</v>
      </c>
      <c r="D270" s="239"/>
      <c r="E270" s="239">
        <v>0</v>
      </c>
      <c r="F270" s="239">
        <v>0</v>
      </c>
      <c r="G270" s="239">
        <v>0</v>
      </c>
      <c r="H270" s="239">
        <v>0</v>
      </c>
      <c r="I270" s="239">
        <v>0</v>
      </c>
      <c r="K270" s="195">
        <v>2040</v>
      </c>
      <c r="L270" s="195" t="s">
        <v>375</v>
      </c>
      <c r="M270" s="195" t="s">
        <v>369</v>
      </c>
      <c r="N270" s="197"/>
    </row>
    <row r="271" spans="2:14" x14ac:dyDescent="0.3">
      <c r="B271" s="19">
        <v>2028</v>
      </c>
      <c r="C271" s="19" t="s">
        <v>373</v>
      </c>
      <c r="D271" s="239"/>
      <c r="E271" s="239">
        <v>0.23483524925446009</v>
      </c>
      <c r="F271" s="239">
        <v>0.11319547908973569</v>
      </c>
      <c r="G271" s="239">
        <v>2.4448250425590293E-2</v>
      </c>
      <c r="H271" s="239">
        <v>8.9269201077045671E-3</v>
      </c>
      <c r="I271" s="239">
        <v>8.8209715002162778E-2</v>
      </c>
      <c r="K271" s="195">
        <v>2040</v>
      </c>
      <c r="L271" s="195" t="s">
        <v>377</v>
      </c>
      <c r="M271" s="195" t="s">
        <v>379</v>
      </c>
      <c r="N271" s="197"/>
    </row>
    <row r="272" spans="2:14" x14ac:dyDescent="0.3">
      <c r="B272" s="19">
        <v>2028</v>
      </c>
      <c r="C272" s="19" t="s">
        <v>374</v>
      </c>
      <c r="D272" s="239"/>
      <c r="E272" s="239">
        <v>4.3606650424532649E-2</v>
      </c>
      <c r="F272" s="239">
        <v>0.13822299075065023</v>
      </c>
      <c r="G272" s="239">
        <v>0</v>
      </c>
      <c r="H272" s="239">
        <v>1.6822086655212264E-3</v>
      </c>
      <c r="I272" s="239">
        <v>1.9822066095927064E-2</v>
      </c>
      <c r="K272" s="195">
        <v>2040</v>
      </c>
      <c r="L272" s="195" t="s">
        <v>377</v>
      </c>
      <c r="M272" s="195" t="s">
        <v>369</v>
      </c>
      <c r="N272" s="197"/>
    </row>
    <row r="273" spans="2:16" x14ac:dyDescent="0.3">
      <c r="B273" s="19">
        <v>2028</v>
      </c>
      <c r="C273" s="19" t="s">
        <v>376</v>
      </c>
      <c r="D273" s="239"/>
      <c r="E273" s="239">
        <v>0</v>
      </c>
      <c r="F273" s="239">
        <v>0</v>
      </c>
      <c r="G273" s="239">
        <v>0</v>
      </c>
      <c r="H273" s="239">
        <v>0</v>
      </c>
      <c r="I273" s="239">
        <v>0</v>
      </c>
      <c r="K273" s="195">
        <v>2040</v>
      </c>
      <c r="L273" s="195" t="s">
        <v>378</v>
      </c>
      <c r="M273" s="195" t="s">
        <v>379</v>
      </c>
      <c r="N273" s="197"/>
    </row>
    <row r="274" spans="2:16" x14ac:dyDescent="0.3">
      <c r="B274" s="19">
        <v>2028</v>
      </c>
      <c r="C274" s="19" t="s">
        <v>131</v>
      </c>
      <c r="D274" s="239"/>
      <c r="E274" s="239">
        <v>1.7017269027083781E-2</v>
      </c>
      <c r="F274" s="239">
        <v>1.6729275941134981E-2</v>
      </c>
      <c r="G274" s="239">
        <v>1.2426211569986297E-2</v>
      </c>
      <c r="H274" s="239">
        <v>1.4287941480792684E-2</v>
      </c>
      <c r="I274" s="239">
        <v>1.8770830920890491E-2</v>
      </c>
      <c r="K274" s="195">
        <v>2040</v>
      </c>
      <c r="L274" s="195" t="s">
        <v>378</v>
      </c>
      <c r="M274" s="195" t="s">
        <v>369</v>
      </c>
      <c r="N274" s="197"/>
    </row>
    <row r="275" spans="2:16" x14ac:dyDescent="0.3">
      <c r="B275" s="19">
        <v>2028</v>
      </c>
      <c r="C275" s="47" t="s">
        <v>94</v>
      </c>
      <c r="D275" s="239">
        <v>1</v>
      </c>
      <c r="E275" s="239">
        <v>1</v>
      </c>
      <c r="F275" s="239">
        <v>1</v>
      </c>
      <c r="G275" s="239">
        <v>1</v>
      </c>
      <c r="H275" s="239">
        <v>1</v>
      </c>
      <c r="I275" s="239">
        <v>1</v>
      </c>
      <c r="K275" s="195">
        <v>2040</v>
      </c>
      <c r="L275" s="195" t="s">
        <v>131</v>
      </c>
      <c r="M275" s="195" t="s">
        <v>379</v>
      </c>
      <c r="N275" s="197"/>
    </row>
    <row r="276" spans="2:16" x14ac:dyDescent="0.3">
      <c r="B276" s="19">
        <v>2029</v>
      </c>
      <c r="C276" s="19" t="s">
        <v>240</v>
      </c>
      <c r="D276" s="239"/>
      <c r="E276" s="239">
        <v>0.42536229599333825</v>
      </c>
      <c r="F276" s="239">
        <v>0.53369534815586472</v>
      </c>
      <c r="G276" s="239">
        <v>0.71174711078769148</v>
      </c>
      <c r="H276" s="239">
        <v>0.81369421789137164</v>
      </c>
      <c r="I276" s="239">
        <v>0.5666300143616908</v>
      </c>
      <c r="K276" s="195">
        <v>2040</v>
      </c>
      <c r="L276" s="195" t="s">
        <v>131</v>
      </c>
      <c r="M276" s="195" t="s">
        <v>369</v>
      </c>
      <c r="N276" s="197"/>
    </row>
    <row r="277" spans="2:16" x14ac:dyDescent="0.3">
      <c r="B277" s="19">
        <v>2029</v>
      </c>
      <c r="C277" s="19" t="s">
        <v>79</v>
      </c>
      <c r="D277" s="239"/>
      <c r="E277" s="239">
        <v>0.12734585312502256</v>
      </c>
      <c r="F277" s="239">
        <v>0.13027704960941039</v>
      </c>
      <c r="G277" s="239">
        <v>0.17894476311795907</v>
      </c>
      <c r="H277" s="239">
        <v>0.14607851252175735</v>
      </c>
      <c r="I277" s="239">
        <v>0.20580570518221297</v>
      </c>
    </row>
    <row r="278" spans="2:16" x14ac:dyDescent="0.3">
      <c r="B278" s="19">
        <v>2029</v>
      </c>
      <c r="C278" s="19" t="s">
        <v>80</v>
      </c>
      <c r="D278" s="239"/>
      <c r="E278" s="239">
        <v>0</v>
      </c>
      <c r="F278" s="239">
        <v>0</v>
      </c>
      <c r="G278" s="239">
        <v>0</v>
      </c>
      <c r="H278" s="239">
        <v>0</v>
      </c>
      <c r="I278" s="239">
        <v>0</v>
      </c>
    </row>
    <row r="279" spans="2:16" x14ac:dyDescent="0.3">
      <c r="B279" s="19">
        <v>2029</v>
      </c>
      <c r="C279" s="19" t="s">
        <v>83</v>
      </c>
      <c r="D279" s="239"/>
      <c r="E279" s="239">
        <v>0.1518326821755627</v>
      </c>
      <c r="F279" s="239">
        <v>6.7879856453203935E-2</v>
      </c>
      <c r="G279" s="239">
        <v>7.2433664098772943E-2</v>
      </c>
      <c r="H279" s="239">
        <v>1.5330199332852436E-2</v>
      </c>
      <c r="I279" s="239">
        <v>0.10076166843711586</v>
      </c>
      <c r="K279" s="350" t="s">
        <v>363</v>
      </c>
      <c r="L279" s="350"/>
      <c r="M279" s="350"/>
      <c r="N279" s="199"/>
    </row>
    <row r="280" spans="2:16" x14ac:dyDescent="0.3">
      <c r="B280" s="19">
        <v>2029</v>
      </c>
      <c r="C280" s="19" t="s">
        <v>371</v>
      </c>
      <c r="D280" s="239"/>
      <c r="E280" s="239">
        <v>0</v>
      </c>
      <c r="F280" s="239">
        <v>0</v>
      </c>
      <c r="G280" s="239">
        <v>0</v>
      </c>
      <c r="H280" s="239">
        <v>0</v>
      </c>
      <c r="I280" s="239">
        <v>0</v>
      </c>
      <c r="K280" s="15" t="s">
        <v>472</v>
      </c>
      <c r="N280" s="200"/>
    </row>
    <row r="281" spans="2:16" x14ac:dyDescent="0.3">
      <c r="B281" s="19">
        <v>2029</v>
      </c>
      <c r="C281" s="19" t="s">
        <v>373</v>
      </c>
      <c r="D281" s="239"/>
      <c r="E281" s="239">
        <v>0.23483524925446009</v>
      </c>
      <c r="F281" s="239">
        <v>0.11319547908973568</v>
      </c>
      <c r="G281" s="239">
        <v>2.444825042559029E-2</v>
      </c>
      <c r="H281" s="239">
        <v>8.9269201077045671E-3</v>
      </c>
      <c r="I281" s="239">
        <v>8.8209715002162792E-2</v>
      </c>
      <c r="K281" s="10" t="s">
        <v>76</v>
      </c>
      <c r="L281" s="10" t="s">
        <v>286</v>
      </c>
      <c r="M281" s="10"/>
      <c r="N281" s="201" t="s">
        <v>366</v>
      </c>
      <c r="P281" t="s">
        <v>464</v>
      </c>
    </row>
    <row r="282" spans="2:16" x14ac:dyDescent="0.3">
      <c r="B282" s="19">
        <v>2029</v>
      </c>
      <c r="C282" s="19" t="s">
        <v>374</v>
      </c>
      <c r="D282" s="239"/>
      <c r="E282" s="239">
        <v>4.3606650424532649E-2</v>
      </c>
      <c r="F282" s="239">
        <v>0.13822299075065023</v>
      </c>
      <c r="G282" s="239">
        <v>0</v>
      </c>
      <c r="H282" s="239">
        <v>1.6822086655212266E-3</v>
      </c>
      <c r="I282" s="239">
        <v>1.9822066095927068E-2</v>
      </c>
      <c r="K282" s="12">
        <v>2022</v>
      </c>
      <c r="L282" s="12" t="s">
        <v>379</v>
      </c>
      <c r="M282" s="12"/>
      <c r="N282" s="202">
        <v>996644.75904179283</v>
      </c>
      <c r="P282" t="s">
        <v>467</v>
      </c>
    </row>
    <row r="283" spans="2:16" x14ac:dyDescent="0.3">
      <c r="B283" s="19">
        <v>2029</v>
      </c>
      <c r="C283" s="19" t="s">
        <v>376</v>
      </c>
      <c r="D283" s="239"/>
      <c r="E283" s="239">
        <v>0</v>
      </c>
      <c r="F283" s="239">
        <v>0</v>
      </c>
      <c r="G283" s="239">
        <v>0</v>
      </c>
      <c r="H283" s="239">
        <v>0</v>
      </c>
      <c r="I283" s="239">
        <v>0</v>
      </c>
      <c r="K283" s="12">
        <v>2022</v>
      </c>
      <c r="L283" s="12" t="s">
        <v>381</v>
      </c>
      <c r="M283" s="12"/>
      <c r="N283" s="202">
        <v>1633893.8517568931</v>
      </c>
      <c r="P283" t="s">
        <v>465</v>
      </c>
    </row>
    <row r="284" spans="2:16" x14ac:dyDescent="0.3">
      <c r="B284" s="19">
        <v>2029</v>
      </c>
      <c r="C284" s="19" t="s">
        <v>131</v>
      </c>
      <c r="D284" s="239"/>
      <c r="E284" s="239">
        <v>1.7017269027083778E-2</v>
      </c>
      <c r="F284" s="239">
        <v>1.6729275941134974E-2</v>
      </c>
      <c r="G284" s="239">
        <v>1.2426211569986297E-2</v>
      </c>
      <c r="H284" s="239">
        <v>1.4287941480792684E-2</v>
      </c>
      <c r="I284" s="239">
        <v>1.8770830920890495E-2</v>
      </c>
      <c r="K284" s="12">
        <v>2022</v>
      </c>
      <c r="L284" s="12" t="s">
        <v>382</v>
      </c>
      <c r="M284" s="12" t="s">
        <v>383</v>
      </c>
      <c r="N284" s="202">
        <v>581000.47507099505</v>
      </c>
      <c r="P284" t="s">
        <v>466</v>
      </c>
    </row>
    <row r="285" spans="2:16" x14ac:dyDescent="0.3">
      <c r="B285" s="19">
        <v>2029</v>
      </c>
      <c r="C285" s="47" t="s">
        <v>94</v>
      </c>
      <c r="D285" s="239">
        <v>1</v>
      </c>
      <c r="E285" s="239">
        <v>1</v>
      </c>
      <c r="F285" s="239">
        <v>1</v>
      </c>
      <c r="G285" s="239">
        <v>1</v>
      </c>
      <c r="H285" s="239">
        <v>1</v>
      </c>
      <c r="I285" s="239">
        <v>1</v>
      </c>
      <c r="K285" s="12">
        <v>2022</v>
      </c>
      <c r="L285" s="12" t="s">
        <v>382</v>
      </c>
      <c r="M285" s="12" t="s">
        <v>384</v>
      </c>
      <c r="N285" s="202">
        <v>9475</v>
      </c>
      <c r="P285" t="s">
        <v>468</v>
      </c>
    </row>
    <row r="286" spans="2:16" x14ac:dyDescent="0.3">
      <c r="B286" s="19">
        <v>2029</v>
      </c>
      <c r="C286" s="19" t="s">
        <v>240</v>
      </c>
      <c r="D286" s="239"/>
      <c r="E286" s="239">
        <v>0.42536229599333825</v>
      </c>
      <c r="F286" s="239">
        <v>0.53369534815586483</v>
      </c>
      <c r="G286" s="239">
        <v>0.71174711078769148</v>
      </c>
      <c r="H286" s="239">
        <v>0.81369421789137175</v>
      </c>
      <c r="I286" s="239">
        <v>0.5666300143616908</v>
      </c>
      <c r="K286" s="12">
        <v>2022</v>
      </c>
      <c r="L286" s="12" t="s">
        <v>382</v>
      </c>
      <c r="M286" s="12" t="s">
        <v>385</v>
      </c>
      <c r="N286" s="202">
        <v>43001</v>
      </c>
      <c r="P286" t="s">
        <v>470</v>
      </c>
    </row>
    <row r="287" spans="2:16" x14ac:dyDescent="0.3">
      <c r="B287" s="19">
        <v>2030</v>
      </c>
      <c r="C287" s="19" t="s">
        <v>79</v>
      </c>
      <c r="D287" s="239"/>
      <c r="E287" s="239">
        <v>0.12734585312502256</v>
      </c>
      <c r="F287" s="239">
        <v>0.13027704960941039</v>
      </c>
      <c r="G287" s="239">
        <v>0.17894476311795907</v>
      </c>
      <c r="H287" s="239">
        <v>0.14607851252175738</v>
      </c>
      <c r="I287" s="239">
        <v>0.20580570518221294</v>
      </c>
      <c r="K287" s="12">
        <v>2022</v>
      </c>
      <c r="L287" s="12" t="s">
        <v>382</v>
      </c>
      <c r="M287" s="12" t="s">
        <v>386</v>
      </c>
      <c r="N287" s="202">
        <v>742265</v>
      </c>
    </row>
    <row r="288" spans="2:16" x14ac:dyDescent="0.3">
      <c r="B288" s="19">
        <v>2030</v>
      </c>
      <c r="C288" s="19" t="s">
        <v>80</v>
      </c>
      <c r="D288" s="239"/>
      <c r="E288" s="239">
        <v>0</v>
      </c>
      <c r="F288" s="239">
        <v>0</v>
      </c>
      <c r="G288" s="239">
        <v>0</v>
      </c>
      <c r="H288" s="239">
        <v>0</v>
      </c>
      <c r="I288" s="239">
        <v>0</v>
      </c>
      <c r="K288" s="12">
        <v>2022</v>
      </c>
      <c r="L288" s="12" t="s">
        <v>382</v>
      </c>
      <c r="M288" s="12" t="s">
        <v>387</v>
      </c>
      <c r="N288" s="202">
        <v>107676</v>
      </c>
    </row>
    <row r="289" spans="2:14" x14ac:dyDescent="0.3">
      <c r="B289" s="19">
        <v>2030</v>
      </c>
      <c r="C289" s="19" t="s">
        <v>83</v>
      </c>
      <c r="D289" s="239"/>
      <c r="E289" s="239">
        <v>0.1518326821755627</v>
      </c>
      <c r="F289" s="239">
        <v>6.7879856453203935E-2</v>
      </c>
      <c r="G289" s="239">
        <v>7.2433664098772929E-2</v>
      </c>
      <c r="H289" s="239">
        <v>1.5330199332852436E-2</v>
      </c>
      <c r="I289" s="239">
        <v>0.10076166843711583</v>
      </c>
      <c r="K289" s="12">
        <v>2022</v>
      </c>
      <c r="L289" s="12" t="s">
        <v>382</v>
      </c>
      <c r="M289" s="12" t="s">
        <v>388</v>
      </c>
      <c r="N289" s="267">
        <v>1.4118138</v>
      </c>
    </row>
    <row r="290" spans="2:14" x14ac:dyDescent="0.3">
      <c r="B290" s="19">
        <v>2030</v>
      </c>
      <c r="C290" s="19" t="s">
        <v>371</v>
      </c>
      <c r="D290" s="239"/>
      <c r="E290" s="239">
        <v>0</v>
      </c>
      <c r="F290" s="239">
        <v>0</v>
      </c>
      <c r="G290" s="239">
        <v>0</v>
      </c>
      <c r="H290" s="239">
        <v>0</v>
      </c>
      <c r="I290" s="239">
        <v>0</v>
      </c>
      <c r="K290" s="12">
        <v>2022</v>
      </c>
      <c r="L290" s="12" t="s">
        <v>382</v>
      </c>
      <c r="M290" s="12" t="s">
        <v>389</v>
      </c>
      <c r="N290" s="266">
        <v>7.2999999999999995E-2</v>
      </c>
    </row>
    <row r="291" spans="2:14" x14ac:dyDescent="0.3">
      <c r="B291" s="19">
        <v>2030</v>
      </c>
      <c r="C291" s="19" t="s">
        <v>373</v>
      </c>
      <c r="D291" s="239"/>
      <c r="E291" s="239">
        <v>0.23483524925446006</v>
      </c>
      <c r="F291" s="239">
        <v>0.11319547908973568</v>
      </c>
      <c r="G291" s="239">
        <v>2.444825042559029E-2</v>
      </c>
      <c r="H291" s="239">
        <v>8.9269201077045671E-3</v>
      </c>
      <c r="I291" s="239">
        <v>8.8209715002162778E-2</v>
      </c>
      <c r="K291" s="12">
        <v>2022</v>
      </c>
      <c r="L291" s="12" t="s">
        <v>382</v>
      </c>
      <c r="M291" s="54" t="s">
        <v>390</v>
      </c>
      <c r="N291" s="203">
        <v>4531.9816420812112</v>
      </c>
    </row>
    <row r="292" spans="2:14" x14ac:dyDescent="0.3">
      <c r="B292" s="19">
        <v>2030</v>
      </c>
      <c r="C292" s="19" t="s">
        <v>374</v>
      </c>
      <c r="D292" s="239"/>
      <c r="E292" s="239">
        <v>4.3606650424532642E-2</v>
      </c>
      <c r="F292" s="239">
        <v>0.1382229907506502</v>
      </c>
      <c r="G292" s="239">
        <v>0</v>
      </c>
      <c r="H292" s="239">
        <v>1.6822086655212264E-3</v>
      </c>
      <c r="I292" s="239">
        <v>1.9822066095927064E-2</v>
      </c>
      <c r="K292" s="12">
        <v>2022</v>
      </c>
      <c r="L292" s="12" t="s">
        <v>382</v>
      </c>
      <c r="M292" s="12" t="s">
        <v>391</v>
      </c>
      <c r="N292" s="202">
        <v>339284.60928396881</v>
      </c>
    </row>
    <row r="293" spans="2:14" x14ac:dyDescent="0.3">
      <c r="B293" s="19">
        <v>2030</v>
      </c>
      <c r="C293" s="19" t="s">
        <v>376</v>
      </c>
      <c r="D293" s="239"/>
      <c r="E293" s="239">
        <v>0</v>
      </c>
      <c r="F293" s="239">
        <v>0</v>
      </c>
      <c r="G293" s="239">
        <v>0</v>
      </c>
      <c r="H293" s="239">
        <v>0</v>
      </c>
      <c r="I293" s="239">
        <v>0</v>
      </c>
      <c r="K293" s="12">
        <v>2022</v>
      </c>
      <c r="L293" s="12" t="s">
        <v>382</v>
      </c>
      <c r="M293" s="12" t="s">
        <v>392</v>
      </c>
      <c r="N293" s="202">
        <v>36037.182343943125</v>
      </c>
    </row>
    <row r="294" spans="2:14" x14ac:dyDescent="0.3">
      <c r="B294" s="19">
        <v>2030</v>
      </c>
      <c r="C294" s="19" t="s">
        <v>131</v>
      </c>
      <c r="D294" s="239"/>
      <c r="E294" s="239">
        <v>1.7017269027083778E-2</v>
      </c>
      <c r="F294" s="239">
        <v>1.6729275941134974E-2</v>
      </c>
      <c r="G294" s="239">
        <v>1.2426211569986294E-2</v>
      </c>
      <c r="H294" s="239">
        <v>1.4287941480792682E-2</v>
      </c>
      <c r="I294" s="239">
        <v>1.8770830920890491E-2</v>
      </c>
      <c r="K294" s="12">
        <v>2022</v>
      </c>
      <c r="L294" s="12" t="s">
        <v>382</v>
      </c>
      <c r="M294" s="12" t="s">
        <v>393</v>
      </c>
      <c r="N294" s="202">
        <v>120430.60880889279</v>
      </c>
    </row>
    <row r="295" spans="2:14" x14ac:dyDescent="0.3">
      <c r="B295" s="19">
        <v>2030</v>
      </c>
      <c r="C295" s="47" t="s">
        <v>94</v>
      </c>
      <c r="D295" s="239">
        <v>1</v>
      </c>
      <c r="E295" s="239">
        <v>1</v>
      </c>
      <c r="F295" s="239">
        <v>1</v>
      </c>
      <c r="G295" s="239">
        <v>1</v>
      </c>
      <c r="H295" s="239">
        <v>1</v>
      </c>
      <c r="I295" s="239">
        <v>1</v>
      </c>
      <c r="K295" s="12">
        <v>2022</v>
      </c>
      <c r="L295" s="12" t="s">
        <v>382</v>
      </c>
      <c r="M295" s="12" t="s">
        <v>394</v>
      </c>
      <c r="N295" s="202">
        <v>140342.8290478375</v>
      </c>
    </row>
    <row r="296" spans="2:14" x14ac:dyDescent="0.3">
      <c r="B296" s="19">
        <v>2031</v>
      </c>
      <c r="C296" s="19" t="s">
        <v>240</v>
      </c>
      <c r="D296" s="239"/>
      <c r="E296" s="239">
        <v>0.4253622959933383</v>
      </c>
      <c r="F296" s="239">
        <v>0.53369534815586495</v>
      </c>
      <c r="G296" s="239">
        <v>0.71174711078769148</v>
      </c>
      <c r="H296" s="239">
        <v>0.81369421789137175</v>
      </c>
      <c r="I296" s="239">
        <v>0.5666300143616908</v>
      </c>
      <c r="K296" s="12">
        <v>2022</v>
      </c>
      <c r="L296" s="12" t="s">
        <v>382</v>
      </c>
      <c r="M296" s="12" t="s">
        <v>131</v>
      </c>
      <c r="N296" s="202">
        <v>359790.16555917455</v>
      </c>
    </row>
    <row r="297" spans="2:14" x14ac:dyDescent="0.3">
      <c r="B297" s="19">
        <v>2031</v>
      </c>
      <c r="C297" s="19" t="s">
        <v>79</v>
      </c>
      <c r="D297" s="239"/>
      <c r="E297" s="239">
        <v>0.12734585312502258</v>
      </c>
      <c r="F297" s="239">
        <v>0.13027704960941039</v>
      </c>
      <c r="G297" s="239">
        <v>0.17894476311795904</v>
      </c>
      <c r="H297" s="239">
        <v>0.14607851252175738</v>
      </c>
      <c r="I297" s="239">
        <v>0.20580570518221294</v>
      </c>
      <c r="K297" s="12">
        <v>2023</v>
      </c>
      <c r="L297" s="12" t="s">
        <v>379</v>
      </c>
      <c r="M297" s="12"/>
      <c r="N297" s="202">
        <v>972060.7541692059</v>
      </c>
    </row>
    <row r="298" spans="2:14" x14ac:dyDescent="0.3">
      <c r="B298" s="19">
        <v>2031</v>
      </c>
      <c r="C298" s="19" t="s">
        <v>80</v>
      </c>
      <c r="D298" s="239"/>
      <c r="E298" s="239">
        <v>0</v>
      </c>
      <c r="F298" s="239">
        <v>0</v>
      </c>
      <c r="G298" s="239">
        <v>0</v>
      </c>
      <c r="H298" s="239">
        <v>0</v>
      </c>
      <c r="I298" s="239">
        <v>0</v>
      </c>
      <c r="K298" s="12">
        <v>2023</v>
      </c>
      <c r="L298" s="12" t="s">
        <v>381</v>
      </c>
      <c r="M298" s="12"/>
      <c r="N298" s="202">
        <v>1671436.0659806372</v>
      </c>
    </row>
    <row r="299" spans="2:14" x14ac:dyDescent="0.3">
      <c r="B299" s="19">
        <v>2031</v>
      </c>
      <c r="C299" s="19" t="s">
        <v>83</v>
      </c>
      <c r="D299" s="239"/>
      <c r="E299" s="239">
        <v>0.1518326821755627</v>
      </c>
      <c r="F299" s="239">
        <v>6.7879856453203921E-2</v>
      </c>
      <c r="G299" s="239">
        <v>7.2433664098772915E-2</v>
      </c>
      <c r="H299" s="239">
        <v>1.5330199332852436E-2</v>
      </c>
      <c r="I299" s="239">
        <v>0.10076166843711583</v>
      </c>
      <c r="K299" s="12">
        <v>2023</v>
      </c>
      <c r="L299" s="12" t="s">
        <v>382</v>
      </c>
      <c r="M299" s="12" t="s">
        <v>383</v>
      </c>
      <c r="N299" s="202">
        <v>594363.34037563426</v>
      </c>
    </row>
    <row r="300" spans="2:14" x14ac:dyDescent="0.3">
      <c r="B300" s="19">
        <v>2031</v>
      </c>
      <c r="C300" s="19" t="s">
        <v>371</v>
      </c>
      <c r="D300" s="239"/>
      <c r="E300" s="239">
        <v>0</v>
      </c>
      <c r="F300" s="239">
        <v>0</v>
      </c>
      <c r="G300" s="239">
        <v>0</v>
      </c>
      <c r="H300" s="239">
        <v>0</v>
      </c>
      <c r="I300" s="239">
        <v>0</v>
      </c>
      <c r="K300" s="12">
        <v>2023</v>
      </c>
      <c r="L300" s="12" t="s">
        <v>382</v>
      </c>
      <c r="M300" s="12" t="s">
        <v>384</v>
      </c>
      <c r="N300" s="202">
        <v>9708</v>
      </c>
    </row>
    <row r="301" spans="2:14" x14ac:dyDescent="0.3">
      <c r="B301" s="19">
        <v>2031</v>
      </c>
      <c r="C301" s="19" t="s">
        <v>373</v>
      </c>
      <c r="D301" s="239"/>
      <c r="E301" s="239">
        <v>0.23483524925446009</v>
      </c>
      <c r="F301" s="239">
        <v>0.11319547908973566</v>
      </c>
      <c r="G301" s="239">
        <v>2.4448250425590293E-2</v>
      </c>
      <c r="H301" s="239">
        <v>8.9269201077045671E-3</v>
      </c>
      <c r="I301" s="239">
        <v>8.8209715002162778E-2</v>
      </c>
      <c r="K301" s="12">
        <v>2023</v>
      </c>
      <c r="L301" s="12" t="s">
        <v>382</v>
      </c>
      <c r="M301" s="12" t="s">
        <v>385</v>
      </c>
      <c r="N301" s="203">
        <v>43938</v>
      </c>
    </row>
    <row r="302" spans="2:14" x14ac:dyDescent="0.3">
      <c r="B302" s="19">
        <v>2031</v>
      </c>
      <c r="C302" s="19" t="s">
        <v>374</v>
      </c>
      <c r="D302" s="239"/>
      <c r="E302" s="239">
        <v>4.3606650424532642E-2</v>
      </c>
      <c r="F302" s="239">
        <v>0.13822299075065017</v>
      </c>
      <c r="G302" s="239">
        <v>0</v>
      </c>
      <c r="H302" s="239">
        <v>1.6822086655212266E-3</v>
      </c>
      <c r="I302" s="239">
        <v>1.9822066095927064E-2</v>
      </c>
      <c r="K302" s="12">
        <v>2023</v>
      </c>
      <c r="L302" s="12" t="s">
        <v>382</v>
      </c>
      <c r="M302" s="12" t="s">
        <v>386</v>
      </c>
      <c r="N302" s="202">
        <v>781349</v>
      </c>
    </row>
    <row r="303" spans="2:14" x14ac:dyDescent="0.3">
      <c r="B303" s="19">
        <v>2031</v>
      </c>
      <c r="C303" s="19" t="s">
        <v>376</v>
      </c>
      <c r="D303" s="239"/>
      <c r="E303" s="239">
        <v>0</v>
      </c>
      <c r="F303" s="239">
        <v>0</v>
      </c>
      <c r="G303" s="239">
        <v>0</v>
      </c>
      <c r="H303" s="239">
        <v>0</v>
      </c>
      <c r="I303" s="239">
        <v>0</v>
      </c>
      <c r="K303" s="12">
        <v>2023</v>
      </c>
      <c r="L303" s="12" t="s">
        <v>382</v>
      </c>
      <c r="M303" s="12" t="s">
        <v>387</v>
      </c>
      <c r="N303" s="202">
        <v>114853</v>
      </c>
    </row>
    <row r="304" spans="2:14" x14ac:dyDescent="0.3">
      <c r="B304" s="19">
        <v>2031</v>
      </c>
      <c r="C304" s="19" t="s">
        <v>131</v>
      </c>
      <c r="D304" s="239"/>
      <c r="E304" s="239">
        <v>1.7017269027083781E-2</v>
      </c>
      <c r="F304" s="239">
        <v>1.6729275941134974E-2</v>
      </c>
      <c r="G304" s="239">
        <v>1.2426211569986294E-2</v>
      </c>
      <c r="H304" s="239">
        <v>1.4287941480792684E-2</v>
      </c>
      <c r="I304" s="239">
        <v>1.8770830920890491E-2</v>
      </c>
      <c r="K304" s="12">
        <v>2023</v>
      </c>
      <c r="L304" s="12" t="s">
        <v>382</v>
      </c>
      <c r="M304" s="12" t="s">
        <v>388</v>
      </c>
      <c r="N304" s="267">
        <v>1.4115731</v>
      </c>
    </row>
    <row r="305" spans="2:14" x14ac:dyDescent="0.3">
      <c r="B305" s="19">
        <v>2031</v>
      </c>
      <c r="C305" s="47" t="s">
        <v>94</v>
      </c>
      <c r="D305" s="239">
        <v>1</v>
      </c>
      <c r="E305" s="239">
        <v>1</v>
      </c>
      <c r="F305" s="239">
        <v>1</v>
      </c>
      <c r="G305" s="239">
        <v>1</v>
      </c>
      <c r="H305" s="239">
        <v>1</v>
      </c>
      <c r="I305" s="239">
        <v>1</v>
      </c>
      <c r="K305" s="12">
        <v>2023</v>
      </c>
      <c r="L305" s="12" t="s">
        <v>382</v>
      </c>
      <c r="M305" s="12" t="s">
        <v>389</v>
      </c>
      <c r="N305" s="266">
        <v>7.0999999999999994E-2</v>
      </c>
    </row>
    <row r="306" spans="2:14" x14ac:dyDescent="0.3">
      <c r="B306" s="19">
        <v>2032</v>
      </c>
      <c r="C306" s="19" t="s">
        <v>240</v>
      </c>
      <c r="D306" s="239"/>
      <c r="E306" s="239">
        <v>0.42536229599333819</v>
      </c>
      <c r="F306" s="239">
        <v>0.53369534815586483</v>
      </c>
      <c r="G306" s="239">
        <v>0.71174711078769137</v>
      </c>
      <c r="H306" s="239">
        <v>0.81369421789137164</v>
      </c>
      <c r="I306" s="239">
        <v>0.5666300143616908</v>
      </c>
      <c r="K306" s="12">
        <v>2023</v>
      </c>
      <c r="L306" s="12" t="s">
        <v>382</v>
      </c>
      <c r="M306" s="54" t="s">
        <v>390</v>
      </c>
      <c r="N306" s="202">
        <v>4636.2160839529306</v>
      </c>
    </row>
    <row r="307" spans="2:14" x14ac:dyDescent="0.3">
      <c r="B307" s="19">
        <v>2032</v>
      </c>
      <c r="C307" s="19" t="s">
        <v>79</v>
      </c>
      <c r="D307" s="239"/>
      <c r="E307" s="239">
        <v>0.12734585312502253</v>
      </c>
      <c r="F307" s="239">
        <v>0.13027704960941039</v>
      </c>
      <c r="G307" s="239">
        <v>0.17894476311795904</v>
      </c>
      <c r="H307" s="239">
        <v>0.14607851252175735</v>
      </c>
      <c r="I307" s="239">
        <v>0.205805705182213</v>
      </c>
      <c r="K307" s="12">
        <v>2023</v>
      </c>
      <c r="L307" s="12" t="s">
        <v>382</v>
      </c>
      <c r="M307" s="12" t="s">
        <v>391</v>
      </c>
      <c r="N307" s="202">
        <v>347088.07025918545</v>
      </c>
    </row>
    <row r="308" spans="2:14" x14ac:dyDescent="0.3">
      <c r="B308" s="19">
        <v>2032</v>
      </c>
      <c r="C308" s="19" t="s">
        <v>80</v>
      </c>
      <c r="D308" s="239"/>
      <c r="E308" s="239">
        <v>0</v>
      </c>
      <c r="F308" s="239">
        <v>0</v>
      </c>
      <c r="G308" s="239">
        <v>0</v>
      </c>
      <c r="H308" s="239">
        <v>0</v>
      </c>
      <c r="I308" s="239">
        <v>0</v>
      </c>
      <c r="K308" s="12">
        <v>2023</v>
      </c>
      <c r="L308" s="12" t="s">
        <v>382</v>
      </c>
      <c r="M308" s="12" t="s">
        <v>392</v>
      </c>
      <c r="N308" s="202">
        <v>36866.028505492293</v>
      </c>
    </row>
    <row r="309" spans="2:14" x14ac:dyDescent="0.3">
      <c r="B309" s="19">
        <v>2032</v>
      </c>
      <c r="C309" s="19" t="s">
        <v>83</v>
      </c>
      <c r="D309" s="239"/>
      <c r="E309" s="239">
        <v>0.1518326821755627</v>
      </c>
      <c r="F309" s="239">
        <v>6.7879856453203935E-2</v>
      </c>
      <c r="G309" s="239">
        <v>7.2433664098772915E-2</v>
      </c>
      <c r="H309" s="239">
        <v>1.5330199332852432E-2</v>
      </c>
      <c r="I309" s="239">
        <v>0.10076166843711583</v>
      </c>
      <c r="K309" s="12">
        <v>2023</v>
      </c>
      <c r="L309" s="12" t="s">
        <v>382</v>
      </c>
      <c r="M309" s="12" t="s">
        <v>393</v>
      </c>
      <c r="N309" s="202">
        <v>123200.48262676237</v>
      </c>
    </row>
    <row r="310" spans="2:14" x14ac:dyDescent="0.3">
      <c r="B310" s="19">
        <v>2032</v>
      </c>
      <c r="C310" s="19" t="s">
        <v>371</v>
      </c>
      <c r="D310" s="239"/>
      <c r="E310" s="239">
        <v>0</v>
      </c>
      <c r="F310" s="239">
        <v>0</v>
      </c>
      <c r="G310" s="239">
        <v>0</v>
      </c>
      <c r="H310" s="239">
        <v>0</v>
      </c>
      <c r="I310" s="239">
        <v>0</v>
      </c>
      <c r="K310" s="12">
        <v>2023</v>
      </c>
      <c r="L310" s="12" t="s">
        <v>382</v>
      </c>
      <c r="M310" s="12" t="s">
        <v>394</v>
      </c>
      <c r="N310" s="202">
        <v>143570.67894040275</v>
      </c>
    </row>
    <row r="311" spans="2:14" x14ac:dyDescent="0.3">
      <c r="B311" s="19">
        <v>2032</v>
      </c>
      <c r="C311" s="19" t="s">
        <v>373</v>
      </c>
      <c r="D311" s="239"/>
      <c r="E311" s="239">
        <v>0.23483524925446006</v>
      </c>
      <c r="F311" s="239">
        <v>0.11319547908973568</v>
      </c>
      <c r="G311" s="239">
        <v>2.444825042559029E-2</v>
      </c>
      <c r="H311" s="239">
        <v>8.9269201077045671E-3</v>
      </c>
      <c r="I311" s="239">
        <v>8.8209715002162806E-2</v>
      </c>
      <c r="K311" s="12">
        <v>2023</v>
      </c>
      <c r="L311" s="12" t="s">
        <v>382</v>
      </c>
      <c r="M311" s="12" t="s">
        <v>131</v>
      </c>
      <c r="N311" s="203">
        <v>368065.2491892071</v>
      </c>
    </row>
    <row r="312" spans="2:14" x14ac:dyDescent="0.3">
      <c r="B312" s="19">
        <v>2032</v>
      </c>
      <c r="C312" s="19" t="s">
        <v>374</v>
      </c>
      <c r="D312" s="239"/>
      <c r="E312" s="239">
        <v>4.3606650424532642E-2</v>
      </c>
      <c r="F312" s="239">
        <v>0.1382229907506502</v>
      </c>
      <c r="G312" s="239">
        <v>0</v>
      </c>
      <c r="H312" s="239">
        <v>1.6822086655212264E-3</v>
      </c>
      <c r="I312" s="239">
        <v>1.9822066095927068E-2</v>
      </c>
      <c r="K312" s="19">
        <v>2024</v>
      </c>
      <c r="L312" s="19" t="s">
        <v>379</v>
      </c>
      <c r="M312" s="19"/>
      <c r="N312" s="270">
        <v>1349853</v>
      </c>
    </row>
    <row r="313" spans="2:14" x14ac:dyDescent="0.3">
      <c r="B313" s="19">
        <v>2032</v>
      </c>
      <c r="C313" s="19" t="s">
        <v>376</v>
      </c>
      <c r="D313" s="239"/>
      <c r="E313" s="239">
        <v>0</v>
      </c>
      <c r="F313" s="239">
        <v>0</v>
      </c>
      <c r="G313" s="239">
        <v>0</v>
      </c>
      <c r="H313" s="239">
        <v>0</v>
      </c>
      <c r="I313" s="239">
        <v>0</v>
      </c>
      <c r="K313" s="19">
        <v>2024</v>
      </c>
      <c r="L313" s="19" t="s">
        <v>381</v>
      </c>
      <c r="M313" s="19"/>
      <c r="N313" s="270">
        <v>1836635</v>
      </c>
    </row>
    <row r="314" spans="2:14" x14ac:dyDescent="0.3">
      <c r="B314" s="19">
        <v>2032</v>
      </c>
      <c r="C314" s="19" t="s">
        <v>131</v>
      </c>
      <c r="D314" s="239"/>
      <c r="E314" s="239">
        <v>1.7017269027083778E-2</v>
      </c>
      <c r="F314" s="239">
        <v>1.6729275941134974E-2</v>
      </c>
      <c r="G314" s="239">
        <v>1.2426211569986296E-2</v>
      </c>
      <c r="H314" s="239">
        <v>1.4287941480792682E-2</v>
      </c>
      <c r="I314" s="239">
        <v>1.8770830920890495E-2</v>
      </c>
      <c r="K314" s="19">
        <v>2024</v>
      </c>
      <c r="L314" s="19" t="s">
        <v>382</v>
      </c>
      <c r="M314" s="19" t="s">
        <v>383</v>
      </c>
      <c r="N314" s="270">
        <v>638156</v>
      </c>
    </row>
    <row r="315" spans="2:14" x14ac:dyDescent="0.3">
      <c r="B315" s="19">
        <v>2032</v>
      </c>
      <c r="C315" s="19" t="s">
        <v>94</v>
      </c>
      <c r="D315" s="239">
        <v>1</v>
      </c>
      <c r="E315" s="239">
        <v>1</v>
      </c>
      <c r="F315" s="239">
        <v>1</v>
      </c>
      <c r="G315" s="239">
        <v>1</v>
      </c>
      <c r="H315" s="239">
        <v>1</v>
      </c>
      <c r="I315" s="239">
        <v>1</v>
      </c>
      <c r="K315" s="19">
        <v>2024</v>
      </c>
      <c r="L315" s="19" t="s">
        <v>382</v>
      </c>
      <c r="M315" s="19" t="s">
        <v>384</v>
      </c>
      <c r="N315" s="270">
        <v>11152.731725755582</v>
      </c>
    </row>
    <row r="316" spans="2:14" x14ac:dyDescent="0.3">
      <c r="B316" s="19">
        <v>2033</v>
      </c>
      <c r="C316" s="19" t="s">
        <v>240</v>
      </c>
      <c r="D316" s="239"/>
      <c r="E316" s="239">
        <v>0.42536229599333819</v>
      </c>
      <c r="F316" s="239">
        <v>0.53369534815586495</v>
      </c>
      <c r="G316" s="239">
        <v>0.71174711078769137</v>
      </c>
      <c r="H316" s="239">
        <v>0.81369421789137175</v>
      </c>
      <c r="I316" s="239">
        <v>0.56663001436169069</v>
      </c>
      <c r="K316" s="19">
        <v>2024</v>
      </c>
      <c r="L316" s="19" t="s">
        <v>382</v>
      </c>
      <c r="M316" s="19" t="s">
        <v>385</v>
      </c>
      <c r="N316" s="271">
        <v>45392.082463083018</v>
      </c>
    </row>
    <row r="317" spans="2:14" x14ac:dyDescent="0.3">
      <c r="B317" s="19">
        <v>2033</v>
      </c>
      <c r="C317" s="19" t="s">
        <v>79</v>
      </c>
      <c r="D317" s="239"/>
      <c r="E317" s="239">
        <v>0.12734585312502256</v>
      </c>
      <c r="F317" s="239">
        <v>0.13027704960941039</v>
      </c>
      <c r="G317" s="239">
        <v>0.17894476311795901</v>
      </c>
      <c r="H317" s="239">
        <v>0.14607851252175735</v>
      </c>
      <c r="I317" s="239">
        <v>0.20580570518221294</v>
      </c>
      <c r="K317" s="19">
        <v>2024</v>
      </c>
      <c r="L317" s="19" t="s">
        <v>382</v>
      </c>
      <c r="M317" s="19" t="s">
        <v>386</v>
      </c>
      <c r="N317" s="270">
        <v>865073.31131914305</v>
      </c>
    </row>
    <row r="318" spans="2:14" x14ac:dyDescent="0.3">
      <c r="B318" s="19">
        <v>2033</v>
      </c>
      <c r="C318" s="19" t="s">
        <v>80</v>
      </c>
      <c r="D318" s="239"/>
      <c r="E318" s="239">
        <v>0</v>
      </c>
      <c r="F318" s="239">
        <v>0</v>
      </c>
      <c r="G318" s="239">
        <v>0</v>
      </c>
      <c r="H318" s="239">
        <v>0</v>
      </c>
      <c r="I318" s="239">
        <v>0</v>
      </c>
      <c r="K318" s="19">
        <v>2024</v>
      </c>
      <c r="L318" s="19" t="s">
        <v>382</v>
      </c>
      <c r="M318" s="19" t="s">
        <v>387</v>
      </c>
      <c r="N318" s="270">
        <v>16135.439893521878</v>
      </c>
    </row>
    <row r="319" spans="2:14" x14ac:dyDescent="0.3">
      <c r="B319" s="19">
        <v>2033</v>
      </c>
      <c r="C319" s="19" t="s">
        <v>83</v>
      </c>
      <c r="D319" s="239"/>
      <c r="E319" s="239">
        <v>0.15183268217556273</v>
      </c>
      <c r="F319" s="239">
        <v>6.7879856453203949E-2</v>
      </c>
      <c r="G319" s="239">
        <v>7.2433664098772915E-2</v>
      </c>
      <c r="H319" s="239">
        <v>1.5330199332852438E-2</v>
      </c>
      <c r="I319" s="239">
        <v>0.10076166843711581</v>
      </c>
      <c r="K319" s="19">
        <v>2024</v>
      </c>
      <c r="L319" s="19" t="s">
        <v>382</v>
      </c>
      <c r="M319" s="19" t="s">
        <v>388</v>
      </c>
      <c r="N319" s="277">
        <v>1.4101779000000001</v>
      </c>
    </row>
    <row r="320" spans="2:14" x14ac:dyDescent="0.3">
      <c r="B320" s="19">
        <v>2033</v>
      </c>
      <c r="C320" s="19" t="s">
        <v>371</v>
      </c>
      <c r="D320" s="239"/>
      <c r="E320" s="239">
        <v>0</v>
      </c>
      <c r="F320" s="239">
        <v>0</v>
      </c>
      <c r="G320" s="239">
        <v>0</v>
      </c>
      <c r="H320" s="239">
        <v>0</v>
      </c>
      <c r="I320" s="239">
        <v>0</v>
      </c>
      <c r="K320" s="19">
        <v>2024</v>
      </c>
      <c r="L320" s="19" t="s">
        <v>382</v>
      </c>
      <c r="M320" s="19" t="s">
        <v>389</v>
      </c>
      <c r="N320" s="272">
        <v>7.6700000000000004E-2</v>
      </c>
    </row>
    <row r="321" spans="2:14" x14ac:dyDescent="0.3">
      <c r="B321" s="19">
        <v>2033</v>
      </c>
      <c r="C321" s="19" t="s">
        <v>373</v>
      </c>
      <c r="D321" s="239"/>
      <c r="E321" s="239">
        <v>0.23483524925446009</v>
      </c>
      <c r="F321" s="239">
        <v>0.11319547908973571</v>
      </c>
      <c r="G321" s="239">
        <v>2.444825042559029E-2</v>
      </c>
      <c r="H321" s="239">
        <v>8.9269201077045689E-3</v>
      </c>
      <c r="I321" s="239">
        <v>8.8209715002162792E-2</v>
      </c>
      <c r="K321" s="19">
        <v>2024</v>
      </c>
      <c r="L321" s="19" t="s">
        <v>382</v>
      </c>
      <c r="M321" s="47" t="s">
        <v>390</v>
      </c>
      <c r="N321" s="270">
        <v>5841</v>
      </c>
    </row>
    <row r="322" spans="2:14" x14ac:dyDescent="0.3">
      <c r="B322" s="19">
        <v>2033</v>
      </c>
      <c r="C322" s="19" t="s">
        <v>374</v>
      </c>
      <c r="D322" s="239"/>
      <c r="E322" s="239">
        <v>4.3606650424532635E-2</v>
      </c>
      <c r="F322" s="239">
        <v>0.1382229907506502</v>
      </c>
      <c r="G322" s="239">
        <v>0</v>
      </c>
      <c r="H322" s="239">
        <v>1.6822086655212266E-3</v>
      </c>
      <c r="I322" s="239">
        <v>1.9822066095927064E-2</v>
      </c>
      <c r="K322" s="19">
        <v>2024</v>
      </c>
      <c r="L322" s="19" t="s">
        <v>382</v>
      </c>
      <c r="M322" s="19" t="s">
        <v>391</v>
      </c>
      <c r="N322" s="270">
        <v>370130</v>
      </c>
    </row>
    <row r="323" spans="2:14" x14ac:dyDescent="0.3">
      <c r="B323" s="19">
        <v>2033</v>
      </c>
      <c r="C323" s="19" t="s">
        <v>376</v>
      </c>
      <c r="D323" s="239"/>
      <c r="E323" s="239">
        <v>0</v>
      </c>
      <c r="F323" s="239">
        <v>0</v>
      </c>
      <c r="G323" s="239">
        <v>0</v>
      </c>
      <c r="H323" s="239">
        <v>0</v>
      </c>
      <c r="I323" s="239">
        <v>0</v>
      </c>
      <c r="K323" s="19">
        <v>2024</v>
      </c>
      <c r="L323" s="19" t="s">
        <v>382</v>
      </c>
      <c r="M323" s="19" t="s">
        <v>392</v>
      </c>
      <c r="N323" s="270">
        <v>67601</v>
      </c>
    </row>
    <row r="324" spans="2:14" x14ac:dyDescent="0.3">
      <c r="B324" s="19">
        <v>2033</v>
      </c>
      <c r="C324" s="19" t="s">
        <v>131</v>
      </c>
      <c r="D324" s="239"/>
      <c r="E324" s="239">
        <v>1.7017269027083778E-2</v>
      </c>
      <c r="F324" s="239">
        <v>1.6729275941134977E-2</v>
      </c>
      <c r="G324" s="239">
        <v>1.2426211569986296E-2</v>
      </c>
      <c r="H324" s="239">
        <v>1.4287941480792685E-2</v>
      </c>
      <c r="I324" s="239">
        <v>1.8770830920890491E-2</v>
      </c>
      <c r="K324" s="19">
        <v>2024</v>
      </c>
      <c r="L324" s="19" t="s">
        <v>382</v>
      </c>
      <c r="M324" s="19" t="s">
        <v>393</v>
      </c>
      <c r="N324" s="270">
        <v>34590</v>
      </c>
    </row>
    <row r="325" spans="2:14" x14ac:dyDescent="0.3">
      <c r="B325" s="19">
        <v>2033</v>
      </c>
      <c r="C325" s="19" t="s">
        <v>94</v>
      </c>
      <c r="D325" s="239">
        <v>1</v>
      </c>
      <c r="E325" s="239">
        <v>1</v>
      </c>
      <c r="F325" s="239">
        <v>1</v>
      </c>
      <c r="G325" s="239">
        <v>1</v>
      </c>
      <c r="H325" s="239">
        <v>1</v>
      </c>
      <c r="I325" s="239">
        <v>1</v>
      </c>
      <c r="K325" s="19">
        <v>2024</v>
      </c>
      <c r="L325" s="19" t="s">
        <v>382</v>
      </c>
      <c r="M325" s="19" t="s">
        <v>394</v>
      </c>
      <c r="N325" s="270">
        <v>192175</v>
      </c>
    </row>
    <row r="326" spans="2:14" x14ac:dyDescent="0.3">
      <c r="B326" s="19">
        <v>2034</v>
      </c>
      <c r="C326" s="19" t="s">
        <v>240</v>
      </c>
      <c r="D326" s="239"/>
      <c r="E326" s="239">
        <v>0.42536229599333819</v>
      </c>
      <c r="F326" s="239">
        <v>0.53369534815586472</v>
      </c>
      <c r="G326" s="239">
        <v>0.71174711078769159</v>
      </c>
      <c r="H326" s="239">
        <v>0.81369421789137186</v>
      </c>
      <c r="I326" s="239">
        <v>0.5666300143616908</v>
      </c>
      <c r="K326" s="19">
        <v>2024</v>
      </c>
      <c r="L326" s="19" t="s">
        <v>382</v>
      </c>
      <c r="M326" s="19" t="s">
        <v>131</v>
      </c>
      <c r="N326" s="271">
        <v>528142</v>
      </c>
    </row>
    <row r="327" spans="2:14" x14ac:dyDescent="0.3">
      <c r="B327" s="19">
        <v>2034</v>
      </c>
      <c r="C327" s="19" t="s">
        <v>79</v>
      </c>
      <c r="D327" s="239"/>
      <c r="E327" s="239">
        <v>0.12734585312502256</v>
      </c>
      <c r="F327" s="239">
        <v>0.13027704960941036</v>
      </c>
      <c r="G327" s="239">
        <v>0.17894476311795907</v>
      </c>
      <c r="H327" s="239">
        <v>0.14607851252175738</v>
      </c>
      <c r="I327" s="239">
        <v>0.205805705182213</v>
      </c>
      <c r="K327" s="19">
        <v>2025</v>
      </c>
      <c r="L327" s="19" t="s">
        <v>379</v>
      </c>
      <c r="M327" s="19"/>
      <c r="N327" s="196">
        <v>1381801</v>
      </c>
    </row>
    <row r="328" spans="2:14" x14ac:dyDescent="0.3">
      <c r="B328" s="19">
        <v>2034</v>
      </c>
      <c r="C328" s="19" t="s">
        <v>80</v>
      </c>
      <c r="D328" s="239"/>
      <c r="E328" s="239">
        <v>0</v>
      </c>
      <c r="F328" s="239">
        <v>0</v>
      </c>
      <c r="G328" s="239">
        <v>0</v>
      </c>
      <c r="H328" s="239">
        <v>0</v>
      </c>
      <c r="I328" s="239">
        <v>0</v>
      </c>
      <c r="K328" s="19">
        <v>2025</v>
      </c>
      <c r="L328" s="19" t="s">
        <v>381</v>
      </c>
      <c r="M328" s="19"/>
      <c r="N328" s="196">
        <v>1891742</v>
      </c>
    </row>
    <row r="329" spans="2:14" x14ac:dyDescent="0.3">
      <c r="B329" s="19">
        <v>2034</v>
      </c>
      <c r="C329" s="19" t="s">
        <v>83</v>
      </c>
      <c r="D329" s="239"/>
      <c r="E329" s="239">
        <v>0.1518326821755627</v>
      </c>
      <c r="F329" s="239">
        <v>6.7879856453203921E-2</v>
      </c>
      <c r="G329" s="239">
        <v>7.2433664098772943E-2</v>
      </c>
      <c r="H329" s="239">
        <v>1.5330199332852438E-2</v>
      </c>
      <c r="I329" s="239">
        <v>0.10076166843711584</v>
      </c>
      <c r="K329" s="19">
        <v>2025</v>
      </c>
      <c r="L329" s="19" t="s">
        <v>382</v>
      </c>
      <c r="M329" s="19" t="s">
        <v>383</v>
      </c>
      <c r="N329" s="204">
        <v>657303</v>
      </c>
    </row>
    <row r="330" spans="2:14" x14ac:dyDescent="0.3">
      <c r="B330" s="19">
        <v>2034</v>
      </c>
      <c r="C330" s="19" t="s">
        <v>371</v>
      </c>
      <c r="D330" s="239"/>
      <c r="E330" s="239">
        <v>0</v>
      </c>
      <c r="F330" s="239">
        <v>0</v>
      </c>
      <c r="G330" s="239">
        <v>0</v>
      </c>
      <c r="H330" s="239">
        <v>0</v>
      </c>
      <c r="I330" s="239">
        <v>0</v>
      </c>
      <c r="K330" s="19">
        <v>2025</v>
      </c>
      <c r="L330" s="19" t="s">
        <v>382</v>
      </c>
      <c r="M330" s="19" t="s">
        <v>384</v>
      </c>
      <c r="N330" s="196">
        <v>12118</v>
      </c>
    </row>
    <row r="331" spans="2:14" x14ac:dyDescent="0.3">
      <c r="B331" s="19">
        <v>2034</v>
      </c>
      <c r="C331" s="19" t="s">
        <v>373</v>
      </c>
      <c r="D331" s="239"/>
      <c r="E331" s="239">
        <v>0.23483524925446012</v>
      </c>
      <c r="F331" s="239">
        <v>0.11319547908973566</v>
      </c>
      <c r="G331" s="239">
        <v>2.4448250425590297E-2</v>
      </c>
      <c r="H331" s="239">
        <v>8.9269201077045706E-3</v>
      </c>
      <c r="I331" s="239">
        <v>8.8209715002162806E-2</v>
      </c>
      <c r="K331" s="19">
        <v>2025</v>
      </c>
      <c r="L331" s="19" t="s">
        <v>382</v>
      </c>
      <c r="M331" s="19" t="s">
        <v>385</v>
      </c>
      <c r="N331" s="196">
        <v>49320</v>
      </c>
    </row>
    <row r="332" spans="2:14" x14ac:dyDescent="0.3">
      <c r="B332" s="19">
        <v>2034</v>
      </c>
      <c r="C332" s="19" t="s">
        <v>374</v>
      </c>
      <c r="D332" s="239"/>
      <c r="E332" s="239">
        <v>4.3606650424532642E-2</v>
      </c>
      <c r="F332" s="239">
        <v>0.13822299075065014</v>
      </c>
      <c r="G332" s="239">
        <v>0</v>
      </c>
      <c r="H332" s="239">
        <v>1.6822086655212268E-3</v>
      </c>
      <c r="I332" s="239">
        <v>1.9822066095927068E-2</v>
      </c>
      <c r="K332" s="19">
        <v>2025</v>
      </c>
      <c r="L332" s="19" t="s">
        <v>382</v>
      </c>
      <c r="M332" s="19" t="s">
        <v>386</v>
      </c>
      <c r="N332" s="196">
        <v>891026</v>
      </c>
    </row>
    <row r="333" spans="2:14" x14ac:dyDescent="0.3">
      <c r="B333" s="19">
        <v>2034</v>
      </c>
      <c r="C333" s="19" t="s">
        <v>376</v>
      </c>
      <c r="D333" s="239"/>
      <c r="E333" s="239">
        <v>0</v>
      </c>
      <c r="F333" s="239">
        <v>0</v>
      </c>
      <c r="G333" s="239">
        <v>0</v>
      </c>
      <c r="H333" s="239">
        <v>0</v>
      </c>
      <c r="I333" s="239">
        <v>0</v>
      </c>
      <c r="K333" s="19">
        <v>2025</v>
      </c>
      <c r="L333" s="19" t="s">
        <v>382</v>
      </c>
      <c r="M333" s="19" t="s">
        <v>387</v>
      </c>
      <c r="N333" s="204">
        <v>83159</v>
      </c>
    </row>
    <row r="334" spans="2:14" x14ac:dyDescent="0.3">
      <c r="B334" s="19">
        <v>2034</v>
      </c>
      <c r="C334" s="19" t="s">
        <v>131</v>
      </c>
      <c r="D334" s="239"/>
      <c r="E334" s="239">
        <v>1.7017269027083778E-2</v>
      </c>
      <c r="F334" s="239">
        <v>1.672927594113497E-2</v>
      </c>
      <c r="G334" s="239">
        <v>1.2426211569986299E-2</v>
      </c>
      <c r="H334" s="239">
        <v>1.4287941480792687E-2</v>
      </c>
      <c r="I334" s="239">
        <v>1.8770830920890495E-2</v>
      </c>
      <c r="K334" s="19">
        <v>2025</v>
      </c>
      <c r="L334" s="19" t="s">
        <v>382</v>
      </c>
      <c r="M334" s="19" t="s">
        <v>388</v>
      </c>
      <c r="N334" s="275">
        <v>1.411098</v>
      </c>
    </row>
    <row r="335" spans="2:14" x14ac:dyDescent="0.3">
      <c r="B335" s="19">
        <v>2034</v>
      </c>
      <c r="C335" s="19" t="s">
        <v>94</v>
      </c>
      <c r="D335" s="239">
        <v>1</v>
      </c>
      <c r="E335" s="239">
        <v>1</v>
      </c>
      <c r="F335" s="239">
        <v>1</v>
      </c>
      <c r="G335" s="239">
        <v>1</v>
      </c>
      <c r="H335" s="239">
        <v>1</v>
      </c>
      <c r="I335" s="239">
        <v>1</v>
      </c>
      <c r="K335" s="19">
        <v>2025</v>
      </c>
      <c r="L335" s="19" t="s">
        <v>382</v>
      </c>
      <c r="M335" s="19" t="s">
        <v>389</v>
      </c>
      <c r="N335" s="273">
        <v>7.4899999999999994E-2</v>
      </c>
    </row>
    <row r="336" spans="2:14" x14ac:dyDescent="0.3">
      <c r="B336" s="19">
        <v>2035</v>
      </c>
      <c r="C336" s="19" t="s">
        <v>240</v>
      </c>
      <c r="D336" s="239"/>
      <c r="E336" s="239">
        <v>0.43272611266764782</v>
      </c>
      <c r="F336" s="239">
        <v>0.54277559078827453</v>
      </c>
      <c r="G336" s="239">
        <v>0.72070271520590368</v>
      </c>
      <c r="H336" s="239">
        <v>0.82548875288565449</v>
      </c>
      <c r="I336" s="239">
        <v>0.57746959855818092</v>
      </c>
      <c r="K336" s="19">
        <v>2025</v>
      </c>
      <c r="L336" s="19" t="s">
        <v>382</v>
      </c>
      <c r="M336" s="47" t="s">
        <v>390</v>
      </c>
      <c r="N336" s="196">
        <v>6016</v>
      </c>
    </row>
    <row r="337" spans="2:14" x14ac:dyDescent="0.3">
      <c r="B337" s="19">
        <v>2035</v>
      </c>
      <c r="C337" s="19" t="s">
        <v>79</v>
      </c>
      <c r="D337" s="239"/>
      <c r="E337" s="239">
        <v>0.12955044795037329</v>
      </c>
      <c r="F337" s="239">
        <v>0.13249357112112206</v>
      </c>
      <c r="G337" s="239">
        <v>0.1811963472647799</v>
      </c>
      <c r="H337" s="239">
        <v>0.14819592725811306</v>
      </c>
      <c r="I337" s="239">
        <v>0.20974275089616737</v>
      </c>
      <c r="K337" s="19">
        <v>2025</v>
      </c>
      <c r="L337" s="19" t="s">
        <v>382</v>
      </c>
      <c r="M337" s="19" t="s">
        <v>391</v>
      </c>
      <c r="N337" s="204">
        <v>381237</v>
      </c>
    </row>
    <row r="338" spans="2:14" x14ac:dyDescent="0.3">
      <c r="B338" s="19">
        <v>2035</v>
      </c>
      <c r="C338" s="19" t="s">
        <v>80</v>
      </c>
      <c r="D338" s="239"/>
      <c r="E338" s="239">
        <v>0</v>
      </c>
      <c r="F338" s="239">
        <v>0</v>
      </c>
      <c r="G338" s="239">
        <v>0</v>
      </c>
      <c r="H338" s="239">
        <v>0</v>
      </c>
      <c r="I338" s="239">
        <v>0</v>
      </c>
      <c r="K338" s="19">
        <v>2025</v>
      </c>
      <c r="L338" s="19" t="s">
        <v>382</v>
      </c>
      <c r="M338" s="19" t="s">
        <v>392</v>
      </c>
      <c r="N338" s="196">
        <v>69630</v>
      </c>
    </row>
    <row r="339" spans="2:14" x14ac:dyDescent="0.3">
      <c r="B339" s="19">
        <v>2035</v>
      </c>
      <c r="C339" s="19" t="s">
        <v>83</v>
      </c>
      <c r="D339" s="239"/>
      <c r="E339" s="239">
        <v>0.15446118979657447</v>
      </c>
      <c r="F339" s="239">
        <v>6.9034757968793339E-2</v>
      </c>
      <c r="G339" s="239">
        <v>7.3345065399035833E-2</v>
      </c>
      <c r="H339" s="239">
        <v>1.5552411275035359E-2</v>
      </c>
      <c r="I339" s="239">
        <v>0.10268923062252762</v>
      </c>
      <c r="K339" s="19">
        <v>2025</v>
      </c>
      <c r="L339" s="19" t="s">
        <v>382</v>
      </c>
      <c r="M339" s="19" t="s">
        <v>393</v>
      </c>
      <c r="N339" s="196">
        <v>35629</v>
      </c>
    </row>
    <row r="340" spans="2:14" x14ac:dyDescent="0.3">
      <c r="B340" s="19">
        <v>2035</v>
      </c>
      <c r="C340" s="19" t="s">
        <v>371</v>
      </c>
      <c r="D340" s="239"/>
      <c r="E340" s="239">
        <v>0</v>
      </c>
      <c r="F340" s="239">
        <v>0</v>
      </c>
      <c r="G340" s="239">
        <v>0</v>
      </c>
      <c r="H340" s="239">
        <v>0</v>
      </c>
      <c r="I340" s="239">
        <v>0</v>
      </c>
      <c r="K340" s="19">
        <v>2025</v>
      </c>
      <c r="L340" s="19" t="s">
        <v>382</v>
      </c>
      <c r="M340" s="19" t="s">
        <v>394</v>
      </c>
      <c r="N340" s="196">
        <v>197940</v>
      </c>
    </row>
    <row r="341" spans="2:14" x14ac:dyDescent="0.3">
      <c r="B341" s="19">
        <v>2035</v>
      </c>
      <c r="C341" s="19" t="s">
        <v>373</v>
      </c>
      <c r="D341" s="239"/>
      <c r="E341" s="239">
        <v>0.23890068650751348</v>
      </c>
      <c r="F341" s="239">
        <v>0.11512137636161236</v>
      </c>
      <c r="G341" s="239">
        <v>2.4755872130280691E-2</v>
      </c>
      <c r="H341" s="239">
        <v>9.0563162239438305E-3</v>
      </c>
      <c r="I341" s="239">
        <v>8.9897159381175179E-2</v>
      </c>
      <c r="K341" s="19">
        <v>2025</v>
      </c>
      <c r="L341" s="19" t="s">
        <v>382</v>
      </c>
      <c r="M341" s="19" t="s">
        <v>131</v>
      </c>
      <c r="N341" s="204">
        <v>543987</v>
      </c>
    </row>
    <row r="342" spans="2:14" x14ac:dyDescent="0.3">
      <c r="B342" s="19">
        <v>2035</v>
      </c>
      <c r="C342" s="19" t="s">
        <v>374</v>
      </c>
      <c r="D342" s="239"/>
      <c r="E342" s="239">
        <v>4.4361563077891068E-2</v>
      </c>
      <c r="F342" s="239">
        <v>0.14057470376019782</v>
      </c>
      <c r="G342" s="239">
        <v>0</v>
      </c>
      <c r="H342" s="239">
        <v>1.7065923572532284E-3</v>
      </c>
      <c r="I342" s="239">
        <v>2.0201260541948842E-2</v>
      </c>
      <c r="K342" s="19">
        <v>2026</v>
      </c>
      <c r="L342" s="19" t="s">
        <v>379</v>
      </c>
      <c r="M342" s="19"/>
      <c r="N342" s="196">
        <v>1423250</v>
      </c>
    </row>
    <row r="343" spans="2:14" x14ac:dyDescent="0.3">
      <c r="B343" s="19">
        <v>2035</v>
      </c>
      <c r="C343" s="19" t="s">
        <v>376</v>
      </c>
      <c r="D343" s="239"/>
      <c r="E343" s="239">
        <v>0</v>
      </c>
      <c r="F343" s="239">
        <v>0</v>
      </c>
      <c r="G343" s="239">
        <v>0</v>
      </c>
      <c r="H343" s="239">
        <v>0</v>
      </c>
      <c r="I343" s="239">
        <v>0</v>
      </c>
      <c r="K343" s="19">
        <v>2026</v>
      </c>
      <c r="L343" s="19" t="s">
        <v>381</v>
      </c>
      <c r="M343" s="19"/>
      <c r="N343" s="196">
        <v>1948490</v>
      </c>
    </row>
    <row r="344" spans="2:14" x14ac:dyDescent="0.3">
      <c r="B344" s="19">
        <v>2035</v>
      </c>
      <c r="C344" s="19" t="s">
        <v>131</v>
      </c>
      <c r="D344" s="239"/>
      <c r="E344" s="239">
        <v>1.7311869772361901E-2</v>
      </c>
      <c r="F344" s="239">
        <v>1.7013906274029825E-2</v>
      </c>
      <c r="G344" s="239">
        <v>1.2582565187094276E-2</v>
      </c>
      <c r="H344" s="239">
        <v>1.4495045847624954E-2</v>
      </c>
      <c r="I344" s="239">
        <v>1.9129915327025033E-2</v>
      </c>
      <c r="K344" s="19">
        <v>2026</v>
      </c>
      <c r="L344" s="19" t="s">
        <v>382</v>
      </c>
      <c r="M344" s="19" t="s">
        <v>383</v>
      </c>
      <c r="N344" s="196">
        <v>677022</v>
      </c>
    </row>
    <row r="345" spans="2:14" x14ac:dyDescent="0.3">
      <c r="B345" s="19">
        <v>2035</v>
      </c>
      <c r="C345" s="19" t="s">
        <v>94</v>
      </c>
      <c r="D345" s="239">
        <v>1</v>
      </c>
      <c r="E345" s="239">
        <v>1</v>
      </c>
      <c r="F345" s="239">
        <v>1</v>
      </c>
      <c r="G345" s="239">
        <v>1</v>
      </c>
      <c r="H345" s="239">
        <v>1</v>
      </c>
      <c r="I345" s="239">
        <v>1</v>
      </c>
      <c r="K345" s="19">
        <v>2026</v>
      </c>
      <c r="L345" s="19" t="s">
        <v>382</v>
      </c>
      <c r="M345" s="19" t="s">
        <v>384</v>
      </c>
      <c r="N345" s="204">
        <v>16569</v>
      </c>
    </row>
    <row r="346" spans="2:14" x14ac:dyDescent="0.3">
      <c r="B346" s="19">
        <v>2036</v>
      </c>
      <c r="C346" s="19" t="s">
        <v>240</v>
      </c>
      <c r="D346" s="17"/>
      <c r="E346" s="239">
        <v>0.42536229599333819</v>
      </c>
      <c r="F346" s="239">
        <v>0.53369534815586483</v>
      </c>
      <c r="G346" s="239">
        <v>0.71174711078769148</v>
      </c>
      <c r="H346" s="239">
        <v>0.81369421789137175</v>
      </c>
      <c r="I346" s="239">
        <v>0.56663001436169069</v>
      </c>
      <c r="K346" s="19">
        <v>2026</v>
      </c>
      <c r="L346" s="19" t="s">
        <v>382</v>
      </c>
      <c r="M346" s="19" t="s">
        <v>385</v>
      </c>
      <c r="N346" s="196">
        <v>67431</v>
      </c>
    </row>
    <row r="347" spans="2:14" x14ac:dyDescent="0.3">
      <c r="B347" s="19">
        <v>2036</v>
      </c>
      <c r="C347" s="19" t="s">
        <v>79</v>
      </c>
      <c r="D347" s="17"/>
      <c r="E347" s="239">
        <v>0.12734585312502256</v>
      </c>
      <c r="F347" s="239">
        <v>0.13027704960941039</v>
      </c>
      <c r="G347" s="239">
        <v>0.17894476311795904</v>
      </c>
      <c r="H347" s="239">
        <v>0.14607851252175738</v>
      </c>
      <c r="I347" s="239">
        <v>0.205805705182213</v>
      </c>
      <c r="K347" s="19">
        <v>2026</v>
      </c>
      <c r="L347" s="19" t="s">
        <v>382</v>
      </c>
      <c r="M347" s="19" t="s">
        <v>386</v>
      </c>
      <c r="N347" s="196">
        <v>917757</v>
      </c>
    </row>
    <row r="348" spans="2:14" x14ac:dyDescent="0.3">
      <c r="B348" s="19">
        <v>2036</v>
      </c>
      <c r="C348" s="19" t="s">
        <v>80</v>
      </c>
      <c r="D348" s="17"/>
      <c r="E348" s="239">
        <v>0</v>
      </c>
      <c r="F348" s="239">
        <v>0</v>
      </c>
      <c r="G348" s="239">
        <v>0</v>
      </c>
      <c r="H348" s="239">
        <v>0</v>
      </c>
      <c r="I348" s="239">
        <v>0</v>
      </c>
      <c r="K348" s="19">
        <v>2026</v>
      </c>
      <c r="L348" s="19" t="s">
        <v>382</v>
      </c>
      <c r="M348" s="19" t="s">
        <v>387</v>
      </c>
      <c r="N348" s="196">
        <v>85653</v>
      </c>
    </row>
    <row r="349" spans="2:14" x14ac:dyDescent="0.3">
      <c r="B349" s="19">
        <v>2036</v>
      </c>
      <c r="C349" s="19" t="s">
        <v>83</v>
      </c>
      <c r="D349" s="17"/>
      <c r="E349" s="239">
        <v>0.1518326821755627</v>
      </c>
      <c r="F349" s="239">
        <v>6.7879856453203921E-2</v>
      </c>
      <c r="G349" s="239">
        <v>7.2433664098772943E-2</v>
      </c>
      <c r="H349" s="239">
        <v>1.5330199332852439E-2</v>
      </c>
      <c r="I349" s="239">
        <v>0.10076166843711583</v>
      </c>
      <c r="K349" s="19">
        <v>2026</v>
      </c>
      <c r="L349" s="19" t="s">
        <v>382</v>
      </c>
      <c r="M349" s="19" t="s">
        <v>388</v>
      </c>
      <c r="N349" s="276">
        <v>1.4184733</v>
      </c>
    </row>
    <row r="350" spans="2:14" x14ac:dyDescent="0.3">
      <c r="B350" s="19">
        <v>2036</v>
      </c>
      <c r="C350" s="19" t="s">
        <v>371</v>
      </c>
      <c r="D350" s="17"/>
      <c r="E350" s="239">
        <v>0</v>
      </c>
      <c r="F350" s="239">
        <v>0</v>
      </c>
      <c r="G350" s="239">
        <v>0</v>
      </c>
      <c r="H350" s="239">
        <v>0</v>
      </c>
      <c r="I350" s="239">
        <v>0</v>
      </c>
      <c r="K350" s="19">
        <v>2026</v>
      </c>
      <c r="L350" s="19" t="s">
        <v>382</v>
      </c>
      <c r="M350" s="19" t="s">
        <v>389</v>
      </c>
      <c r="N350" s="273">
        <v>7.4899999999999994E-2</v>
      </c>
    </row>
    <row r="351" spans="2:14" x14ac:dyDescent="0.3">
      <c r="B351" s="19">
        <v>2036</v>
      </c>
      <c r="C351" s="19" t="s">
        <v>373</v>
      </c>
      <c r="D351" s="17"/>
      <c r="E351" s="239">
        <v>0.23483524925446009</v>
      </c>
      <c r="F351" s="239">
        <v>0.11319547908973568</v>
      </c>
      <c r="G351" s="239">
        <v>2.4448250425590293E-2</v>
      </c>
      <c r="H351" s="239">
        <v>8.9269201077045706E-3</v>
      </c>
      <c r="I351" s="239">
        <v>8.8209715002162806E-2</v>
      </c>
      <c r="K351" s="19">
        <v>2026</v>
      </c>
      <c r="L351" s="19" t="s">
        <v>382</v>
      </c>
      <c r="M351" s="47" t="s">
        <v>390</v>
      </c>
      <c r="N351" s="196">
        <v>6196</v>
      </c>
    </row>
    <row r="352" spans="2:14" x14ac:dyDescent="0.3">
      <c r="B352" s="19">
        <v>2036</v>
      </c>
      <c r="C352" s="19" t="s">
        <v>374</v>
      </c>
      <c r="D352" s="17"/>
      <c r="E352" s="239">
        <v>4.3606650424532635E-2</v>
      </c>
      <c r="F352" s="239">
        <v>0.13822299075065012</v>
      </c>
      <c r="G352" s="239">
        <v>0</v>
      </c>
      <c r="H352" s="239">
        <v>1.6822086655212266E-3</v>
      </c>
      <c r="I352" s="239">
        <v>1.9822066095927068E-2</v>
      </c>
      <c r="K352" s="19">
        <v>2026</v>
      </c>
      <c r="L352" s="19" t="s">
        <v>382</v>
      </c>
      <c r="M352" s="19" t="s">
        <v>391</v>
      </c>
      <c r="N352" s="196">
        <v>392674</v>
      </c>
    </row>
    <row r="353" spans="2:14" x14ac:dyDescent="0.3">
      <c r="B353" s="19">
        <v>2036</v>
      </c>
      <c r="C353" s="19" t="s">
        <v>376</v>
      </c>
      <c r="D353" s="17"/>
      <c r="E353" s="239">
        <v>0</v>
      </c>
      <c r="F353" s="239">
        <v>0</v>
      </c>
      <c r="G353" s="239">
        <v>0</v>
      </c>
      <c r="H353" s="239">
        <v>0</v>
      </c>
      <c r="I353" s="239">
        <v>0</v>
      </c>
      <c r="K353" s="19">
        <v>2026</v>
      </c>
      <c r="L353" s="19" t="s">
        <v>382</v>
      </c>
      <c r="M353" s="19" t="s">
        <v>392</v>
      </c>
      <c r="N353" s="204">
        <v>71718</v>
      </c>
    </row>
    <row r="354" spans="2:14" x14ac:dyDescent="0.3">
      <c r="B354" s="19">
        <v>2036</v>
      </c>
      <c r="C354" s="19" t="s">
        <v>131</v>
      </c>
      <c r="D354" s="17"/>
      <c r="E354" s="239">
        <v>1.7017269027083781E-2</v>
      </c>
      <c r="F354" s="239">
        <v>1.672927594113497E-2</v>
      </c>
      <c r="G354" s="239">
        <v>1.2426211569986297E-2</v>
      </c>
      <c r="H354" s="239">
        <v>1.4287941480792689E-2</v>
      </c>
      <c r="I354" s="239">
        <v>1.8770830920890495E-2</v>
      </c>
      <c r="K354" s="19">
        <v>2026</v>
      </c>
      <c r="L354" s="19" t="s">
        <v>382</v>
      </c>
      <c r="M354" s="19" t="s">
        <v>393</v>
      </c>
      <c r="N354" s="196">
        <v>36698</v>
      </c>
    </row>
    <row r="355" spans="2:14" x14ac:dyDescent="0.3">
      <c r="B355" s="19">
        <v>2036</v>
      </c>
      <c r="C355" s="19" t="s">
        <v>94</v>
      </c>
      <c r="D355" s="239">
        <v>1</v>
      </c>
      <c r="E355" s="239">
        <v>1</v>
      </c>
      <c r="F355" s="239">
        <v>1</v>
      </c>
      <c r="G355" s="239">
        <v>1</v>
      </c>
      <c r="H355" s="239">
        <v>1</v>
      </c>
      <c r="I355" s="239">
        <v>1</v>
      </c>
      <c r="K355" s="19">
        <v>2026</v>
      </c>
      <c r="L355" s="19" t="s">
        <v>382</v>
      </c>
      <c r="M355" s="19" t="s">
        <v>394</v>
      </c>
      <c r="N355" s="196">
        <v>203878</v>
      </c>
    </row>
    <row r="356" spans="2:14" x14ac:dyDescent="0.3">
      <c r="B356" s="19">
        <v>2037</v>
      </c>
      <c r="C356" s="19" t="s">
        <v>240</v>
      </c>
      <c r="D356" s="17"/>
      <c r="E356" s="239">
        <v>0.42536229599333814</v>
      </c>
      <c r="F356" s="239">
        <v>0.53369534815586495</v>
      </c>
      <c r="G356" s="239">
        <v>0.71174711078769148</v>
      </c>
      <c r="H356" s="239">
        <v>0.81369421789137164</v>
      </c>
      <c r="I356" s="239">
        <v>0.5666300143616908</v>
      </c>
      <c r="K356" s="19">
        <v>2026</v>
      </c>
      <c r="L356" s="19" t="s">
        <v>382</v>
      </c>
      <c r="M356" s="19" t="s">
        <v>131</v>
      </c>
      <c r="N356" s="196">
        <v>560304</v>
      </c>
    </row>
    <row r="357" spans="2:14" x14ac:dyDescent="0.3">
      <c r="B357" s="19">
        <v>2037</v>
      </c>
      <c r="C357" s="19" t="s">
        <v>79</v>
      </c>
      <c r="D357" s="17"/>
      <c r="E357" s="239">
        <v>0.12734585312502256</v>
      </c>
      <c r="F357" s="239">
        <v>0.13027704960941042</v>
      </c>
      <c r="G357" s="239">
        <v>0.17894476311795907</v>
      </c>
      <c r="H357" s="239">
        <v>0.14607851252175735</v>
      </c>
      <c r="I357" s="239">
        <v>0.205805705182213</v>
      </c>
      <c r="K357" s="19">
        <v>2027</v>
      </c>
      <c r="L357" s="19" t="s">
        <v>379</v>
      </c>
      <c r="M357" s="19"/>
      <c r="N357" s="204">
        <v>1465945</v>
      </c>
    </row>
    <row r="358" spans="2:14" x14ac:dyDescent="0.3">
      <c r="B358" s="19">
        <v>2037</v>
      </c>
      <c r="C358" s="19" t="s">
        <v>80</v>
      </c>
      <c r="D358" s="17"/>
      <c r="E358" s="239">
        <v>0</v>
      </c>
      <c r="F358" s="239">
        <v>0</v>
      </c>
      <c r="G358" s="239">
        <v>0</v>
      </c>
      <c r="H358" s="239">
        <v>0</v>
      </c>
      <c r="I358" s="239">
        <v>0</v>
      </c>
      <c r="K358" s="19">
        <v>2027</v>
      </c>
      <c r="L358" s="19" t="s">
        <v>381</v>
      </c>
      <c r="M358" s="19"/>
      <c r="N358" s="196">
        <v>2006942</v>
      </c>
    </row>
    <row r="359" spans="2:14" x14ac:dyDescent="0.3">
      <c r="B359" s="19">
        <v>2037</v>
      </c>
      <c r="C359" s="19" t="s">
        <v>83</v>
      </c>
      <c r="D359" s="17"/>
      <c r="E359" s="239">
        <v>0.1518326821755627</v>
      </c>
      <c r="F359" s="239">
        <v>6.7879856453203935E-2</v>
      </c>
      <c r="G359" s="239">
        <v>7.2433664098772943E-2</v>
      </c>
      <c r="H359" s="239">
        <v>1.5330199332852432E-2</v>
      </c>
      <c r="I359" s="239">
        <v>0.10076166843711583</v>
      </c>
      <c r="K359" s="19">
        <v>2027</v>
      </c>
      <c r="L359" s="19" t="s">
        <v>382</v>
      </c>
      <c r="M359" s="19" t="s">
        <v>383</v>
      </c>
      <c r="N359" s="196">
        <v>697334</v>
      </c>
    </row>
    <row r="360" spans="2:14" x14ac:dyDescent="0.3">
      <c r="B360" s="19">
        <v>2037</v>
      </c>
      <c r="C360" s="19" t="s">
        <v>371</v>
      </c>
      <c r="D360" s="17"/>
      <c r="E360" s="239">
        <v>0</v>
      </c>
      <c r="F360" s="239">
        <v>0</v>
      </c>
      <c r="G360" s="239">
        <v>0</v>
      </c>
      <c r="H360" s="239">
        <v>0</v>
      </c>
      <c r="I360" s="239">
        <v>0</v>
      </c>
      <c r="K360" s="19">
        <v>2027</v>
      </c>
      <c r="L360" s="19" t="s">
        <v>382</v>
      </c>
      <c r="M360" s="19" t="s">
        <v>384</v>
      </c>
      <c r="N360" s="196">
        <v>17066</v>
      </c>
    </row>
    <row r="361" spans="2:14" x14ac:dyDescent="0.3">
      <c r="B361" s="19">
        <v>2037</v>
      </c>
      <c r="C361" s="19" t="s">
        <v>373</v>
      </c>
      <c r="D361" s="17"/>
      <c r="E361" s="239">
        <v>0.23483524925446006</v>
      </c>
      <c r="F361" s="239">
        <v>0.11319547908973571</v>
      </c>
      <c r="G361" s="239">
        <v>2.4448250425590293E-2</v>
      </c>
      <c r="H361" s="239">
        <v>8.9269201077045671E-3</v>
      </c>
      <c r="I361" s="239">
        <v>8.8209715002162792E-2</v>
      </c>
      <c r="K361" s="19">
        <v>2027</v>
      </c>
      <c r="L361" s="19" t="s">
        <v>382</v>
      </c>
      <c r="M361" s="19" t="s">
        <v>385</v>
      </c>
      <c r="N361" s="204">
        <v>69454</v>
      </c>
    </row>
    <row r="362" spans="2:14" x14ac:dyDescent="0.3">
      <c r="B362" s="19">
        <v>2037</v>
      </c>
      <c r="C362" s="19" t="s">
        <v>374</v>
      </c>
      <c r="D362" s="17"/>
      <c r="E362" s="239">
        <v>4.3606650424532642E-2</v>
      </c>
      <c r="F362" s="239">
        <v>0.13822299075065014</v>
      </c>
      <c r="G362" s="239">
        <v>0</v>
      </c>
      <c r="H362" s="239">
        <v>1.6822086655212264E-3</v>
      </c>
      <c r="I362" s="239">
        <v>1.9822066095927071E-2</v>
      </c>
      <c r="K362" s="19">
        <v>2027</v>
      </c>
      <c r="L362" s="19" t="s">
        <v>382</v>
      </c>
      <c r="M362" s="19" t="s">
        <v>386</v>
      </c>
      <c r="N362" s="196">
        <v>945290</v>
      </c>
    </row>
    <row r="363" spans="2:14" x14ac:dyDescent="0.3">
      <c r="B363" s="19">
        <v>2037</v>
      </c>
      <c r="C363" s="19" t="s">
        <v>376</v>
      </c>
      <c r="D363" s="17"/>
      <c r="E363" s="239">
        <v>0</v>
      </c>
      <c r="F363" s="239">
        <v>0</v>
      </c>
      <c r="G363" s="239">
        <v>0</v>
      </c>
      <c r="H363" s="239">
        <v>0</v>
      </c>
      <c r="I363" s="239">
        <v>0</v>
      </c>
      <c r="K363" s="19">
        <v>2027</v>
      </c>
      <c r="L363" s="19" t="s">
        <v>382</v>
      </c>
      <c r="M363" s="19" t="s">
        <v>387</v>
      </c>
      <c r="N363" s="196">
        <v>88222</v>
      </c>
    </row>
    <row r="364" spans="2:14" x14ac:dyDescent="0.3">
      <c r="B364" s="19">
        <v>2037</v>
      </c>
      <c r="C364" s="19" t="s">
        <v>131</v>
      </c>
      <c r="D364" s="17"/>
      <c r="E364" s="239">
        <v>1.7017269027083781E-2</v>
      </c>
      <c r="F364" s="239">
        <v>1.6729275941134974E-2</v>
      </c>
      <c r="G364" s="239">
        <v>1.2426211569986299E-2</v>
      </c>
      <c r="H364" s="239">
        <v>1.4287941480792685E-2</v>
      </c>
      <c r="I364" s="239">
        <v>1.8770830920890498E-2</v>
      </c>
      <c r="K364" s="19">
        <v>2027</v>
      </c>
      <c r="L364" s="19" t="s">
        <v>382</v>
      </c>
      <c r="M364" s="19" t="s">
        <v>388</v>
      </c>
      <c r="N364" s="275">
        <v>1.4203364999999999</v>
      </c>
    </row>
    <row r="365" spans="2:14" x14ac:dyDescent="0.3">
      <c r="B365" s="19">
        <v>2037</v>
      </c>
      <c r="C365" s="19" t="s">
        <v>94</v>
      </c>
      <c r="D365" s="239">
        <v>1</v>
      </c>
      <c r="E365" s="239">
        <v>1</v>
      </c>
      <c r="F365" s="239">
        <v>1</v>
      </c>
      <c r="G365" s="239">
        <v>1</v>
      </c>
      <c r="H365" s="239">
        <v>1</v>
      </c>
      <c r="I365" s="239">
        <v>1</v>
      </c>
      <c r="K365" s="19">
        <v>2027</v>
      </c>
      <c r="L365" s="19" t="s">
        <v>382</v>
      </c>
      <c r="M365" s="19" t="s">
        <v>389</v>
      </c>
      <c r="N365" s="274">
        <v>7.4899999999999994E-2</v>
      </c>
    </row>
    <row r="366" spans="2:14" x14ac:dyDescent="0.3">
      <c r="B366" s="19">
        <v>2038</v>
      </c>
      <c r="C366" s="19" t="s">
        <v>240</v>
      </c>
      <c r="D366" s="17"/>
      <c r="E366" s="239">
        <v>0.42536229599333814</v>
      </c>
      <c r="F366" s="239">
        <v>0.53369534815586483</v>
      </c>
      <c r="G366" s="239">
        <v>0.71174711078769159</v>
      </c>
      <c r="H366" s="239">
        <v>0.81369421789137164</v>
      </c>
      <c r="I366" s="239">
        <v>0.5666300143616908</v>
      </c>
      <c r="K366" s="19">
        <v>2027</v>
      </c>
      <c r="L366" s="19" t="s">
        <v>382</v>
      </c>
      <c r="M366" s="47" t="s">
        <v>390</v>
      </c>
      <c r="N366" s="196">
        <v>6382</v>
      </c>
    </row>
    <row r="367" spans="2:14" x14ac:dyDescent="0.3">
      <c r="B367" s="19">
        <v>2038</v>
      </c>
      <c r="C367" s="19" t="s">
        <v>79</v>
      </c>
      <c r="D367" s="17"/>
      <c r="E367" s="239">
        <v>0.12734585312502258</v>
      </c>
      <c r="F367" s="239">
        <v>0.13027704960941039</v>
      </c>
      <c r="G367" s="239">
        <v>0.17894476311795907</v>
      </c>
      <c r="H367" s="239">
        <v>0.14607851252175735</v>
      </c>
      <c r="I367" s="239">
        <v>0.20580570518221303</v>
      </c>
      <c r="K367" s="19">
        <v>2027</v>
      </c>
      <c r="L367" s="19" t="s">
        <v>382</v>
      </c>
      <c r="M367" s="19" t="s">
        <v>391</v>
      </c>
      <c r="N367" s="196">
        <v>404454</v>
      </c>
    </row>
    <row r="368" spans="2:14" x14ac:dyDescent="0.3">
      <c r="B368" s="19">
        <v>2038</v>
      </c>
      <c r="C368" s="19" t="s">
        <v>80</v>
      </c>
      <c r="D368" s="17"/>
      <c r="E368" s="239">
        <v>0</v>
      </c>
      <c r="F368" s="239">
        <v>0</v>
      </c>
      <c r="G368" s="239">
        <v>0</v>
      </c>
      <c r="H368" s="239">
        <v>0</v>
      </c>
      <c r="I368" s="239">
        <v>0</v>
      </c>
      <c r="K368" s="19">
        <v>2027</v>
      </c>
      <c r="L368" s="19" t="s">
        <v>382</v>
      </c>
      <c r="M368" s="19" t="s">
        <v>392</v>
      </c>
      <c r="N368" s="196">
        <v>73869</v>
      </c>
    </row>
    <row r="369" spans="2:14" x14ac:dyDescent="0.3">
      <c r="B369" s="19">
        <v>2038</v>
      </c>
      <c r="C369" s="19" t="s">
        <v>83</v>
      </c>
      <c r="D369" s="17"/>
      <c r="E369" s="239">
        <v>0.1518326821755627</v>
      </c>
      <c r="F369" s="239">
        <v>6.7879856453203935E-2</v>
      </c>
      <c r="G369" s="239">
        <v>7.2433664098772943E-2</v>
      </c>
      <c r="H369" s="239">
        <v>1.5330199332852432E-2</v>
      </c>
      <c r="I369" s="239">
        <v>0.10076166843711584</v>
      </c>
      <c r="K369" s="19">
        <v>2027</v>
      </c>
      <c r="L369" s="19" t="s">
        <v>382</v>
      </c>
      <c r="M369" s="19" t="s">
        <v>393</v>
      </c>
      <c r="N369" s="204">
        <v>37800</v>
      </c>
    </row>
    <row r="370" spans="2:14" x14ac:dyDescent="0.3">
      <c r="B370" s="19">
        <v>2038</v>
      </c>
      <c r="C370" s="19" t="s">
        <v>371</v>
      </c>
      <c r="D370" s="17"/>
      <c r="E370" s="239">
        <v>0</v>
      </c>
      <c r="F370" s="239">
        <v>0</v>
      </c>
      <c r="G370" s="239">
        <v>0</v>
      </c>
      <c r="H370" s="239">
        <v>0</v>
      </c>
      <c r="I370" s="239">
        <v>0</v>
      </c>
      <c r="K370" s="19">
        <v>2027</v>
      </c>
      <c r="L370" s="19" t="s">
        <v>382</v>
      </c>
      <c r="M370" s="19" t="s">
        <v>394</v>
      </c>
      <c r="N370" s="196">
        <v>209993</v>
      </c>
    </row>
    <row r="371" spans="2:14" x14ac:dyDescent="0.3">
      <c r="B371" s="19">
        <v>2038</v>
      </c>
      <c r="C371" s="19" t="s">
        <v>373</v>
      </c>
      <c r="D371" s="17"/>
      <c r="E371" s="239">
        <v>0.23483524925446012</v>
      </c>
      <c r="F371" s="239">
        <v>0.11319547908973569</v>
      </c>
      <c r="G371" s="239">
        <v>2.4448250425590297E-2</v>
      </c>
      <c r="H371" s="239">
        <v>8.9269201077045671E-3</v>
      </c>
      <c r="I371" s="239">
        <v>8.820971500216282E-2</v>
      </c>
      <c r="K371" s="19">
        <v>2027</v>
      </c>
      <c r="L371" s="19" t="s">
        <v>382</v>
      </c>
      <c r="M371" s="19" t="s">
        <v>131</v>
      </c>
      <c r="N371" s="196">
        <v>577110</v>
      </c>
    </row>
    <row r="372" spans="2:14" x14ac:dyDescent="0.3">
      <c r="B372" s="19">
        <v>2038</v>
      </c>
      <c r="C372" s="19" t="s">
        <v>374</v>
      </c>
      <c r="D372" s="17"/>
      <c r="E372" s="239">
        <v>4.3606650424532649E-2</v>
      </c>
      <c r="F372" s="239">
        <v>0.13822299075065014</v>
      </c>
      <c r="G372" s="239">
        <v>0</v>
      </c>
      <c r="H372" s="239">
        <v>1.6822086655212264E-3</v>
      </c>
      <c r="I372" s="239">
        <v>1.9822066095927075E-2</v>
      </c>
      <c r="K372" s="195">
        <v>2028</v>
      </c>
      <c r="L372" s="195" t="s">
        <v>379</v>
      </c>
      <c r="M372" s="195"/>
      <c r="N372" s="197"/>
    </row>
    <row r="373" spans="2:14" x14ac:dyDescent="0.3">
      <c r="B373" s="19">
        <v>2038</v>
      </c>
      <c r="C373" s="19" t="s">
        <v>376</v>
      </c>
      <c r="D373" s="17"/>
      <c r="E373" s="239">
        <v>0</v>
      </c>
      <c r="F373" s="239">
        <v>0</v>
      </c>
      <c r="G373" s="239">
        <v>0</v>
      </c>
      <c r="H373" s="239">
        <v>0</v>
      </c>
      <c r="I373" s="239">
        <v>0</v>
      </c>
      <c r="K373" s="195">
        <v>2028</v>
      </c>
      <c r="L373" s="195" t="s">
        <v>381</v>
      </c>
      <c r="M373" s="195"/>
      <c r="N373" s="268"/>
    </row>
    <row r="374" spans="2:14" x14ac:dyDescent="0.3">
      <c r="B374" s="19">
        <v>2038</v>
      </c>
      <c r="C374" s="19" t="s">
        <v>131</v>
      </c>
      <c r="D374" s="17"/>
      <c r="E374" s="239">
        <v>1.7017269027083781E-2</v>
      </c>
      <c r="F374" s="239">
        <v>1.672927594113497E-2</v>
      </c>
      <c r="G374" s="239">
        <v>1.2426211569986301E-2</v>
      </c>
      <c r="H374" s="239">
        <v>1.4287941480792685E-2</v>
      </c>
      <c r="I374" s="239">
        <v>1.8770830920890502E-2</v>
      </c>
      <c r="K374" s="195">
        <v>2028</v>
      </c>
      <c r="L374" s="195" t="s">
        <v>382</v>
      </c>
      <c r="M374" s="195" t="s">
        <v>383</v>
      </c>
      <c r="N374" s="197"/>
    </row>
    <row r="375" spans="2:14" x14ac:dyDescent="0.3">
      <c r="B375" s="19">
        <v>2038</v>
      </c>
      <c r="C375" s="19" t="s">
        <v>94</v>
      </c>
      <c r="D375" s="17"/>
      <c r="E375" s="239">
        <v>1</v>
      </c>
      <c r="F375" s="239">
        <v>1</v>
      </c>
      <c r="G375" s="239">
        <v>1</v>
      </c>
      <c r="H375" s="239">
        <v>1</v>
      </c>
      <c r="I375" s="239">
        <v>1</v>
      </c>
      <c r="K375" s="195">
        <v>2028</v>
      </c>
      <c r="L375" s="195" t="s">
        <v>382</v>
      </c>
      <c r="M375" s="195" t="s">
        <v>384</v>
      </c>
      <c r="N375" s="197"/>
    </row>
    <row r="376" spans="2:14" x14ac:dyDescent="0.3">
      <c r="B376" s="19">
        <v>2039</v>
      </c>
      <c r="C376" s="19" t="s">
        <v>240</v>
      </c>
      <c r="D376" s="17"/>
      <c r="E376" s="239">
        <v>0.42536229599333819</v>
      </c>
      <c r="F376" s="239">
        <v>0.53369534815586495</v>
      </c>
      <c r="G376" s="239">
        <v>0.71174711078769148</v>
      </c>
      <c r="H376" s="239">
        <v>0.81369421789137175</v>
      </c>
      <c r="I376" s="239">
        <v>0.5666300143616908</v>
      </c>
      <c r="K376" s="195">
        <v>2028</v>
      </c>
      <c r="L376" s="195" t="s">
        <v>382</v>
      </c>
      <c r="M376" s="195" t="s">
        <v>385</v>
      </c>
      <c r="N376" s="197"/>
    </row>
    <row r="377" spans="2:14" x14ac:dyDescent="0.3">
      <c r="B377" s="19">
        <v>2039</v>
      </c>
      <c r="C377" s="19" t="s">
        <v>79</v>
      </c>
      <c r="D377" s="17"/>
      <c r="E377" s="239">
        <v>0.12734585312502258</v>
      </c>
      <c r="F377" s="239">
        <v>0.13027704960941039</v>
      </c>
      <c r="G377" s="239">
        <v>0.17894476311795904</v>
      </c>
      <c r="H377" s="239">
        <v>0.14607851252175738</v>
      </c>
      <c r="I377" s="239">
        <v>0.205805705182213</v>
      </c>
      <c r="K377" s="195">
        <v>2028</v>
      </c>
      <c r="L377" s="195" t="s">
        <v>382</v>
      </c>
      <c r="M377" s="195" t="s">
        <v>386</v>
      </c>
      <c r="N377" s="268"/>
    </row>
    <row r="378" spans="2:14" x14ac:dyDescent="0.3">
      <c r="B378" s="19">
        <v>2039</v>
      </c>
      <c r="C378" s="19" t="s">
        <v>80</v>
      </c>
      <c r="D378" s="17"/>
      <c r="E378" s="239">
        <v>0</v>
      </c>
      <c r="F378" s="239">
        <v>0</v>
      </c>
      <c r="G378" s="239">
        <v>0</v>
      </c>
      <c r="H378" s="239">
        <v>0</v>
      </c>
      <c r="I378" s="239">
        <v>0</v>
      </c>
      <c r="K378" s="195">
        <v>2028</v>
      </c>
      <c r="L378" s="195" t="s">
        <v>382</v>
      </c>
      <c r="M378" s="195" t="s">
        <v>387</v>
      </c>
      <c r="N378" s="197"/>
    </row>
    <row r="379" spans="2:14" x14ac:dyDescent="0.3">
      <c r="B379" s="19">
        <v>2039</v>
      </c>
      <c r="C379" s="19" t="s">
        <v>83</v>
      </c>
      <c r="D379" s="17"/>
      <c r="E379" s="239">
        <v>0.15183268217556273</v>
      </c>
      <c r="F379" s="239">
        <v>6.7879856453203935E-2</v>
      </c>
      <c r="G379" s="239">
        <v>7.2433664098772943E-2</v>
      </c>
      <c r="H379" s="239">
        <v>1.5330199332852436E-2</v>
      </c>
      <c r="I379" s="239">
        <v>0.10076166843711584</v>
      </c>
      <c r="K379" s="195">
        <v>2028</v>
      </c>
      <c r="L379" s="195" t="s">
        <v>382</v>
      </c>
      <c r="M379" s="195" t="s">
        <v>388</v>
      </c>
      <c r="N379" s="197"/>
    </row>
    <row r="380" spans="2:14" x14ac:dyDescent="0.3">
      <c r="B380" s="19">
        <v>2039</v>
      </c>
      <c r="C380" s="19" t="s">
        <v>371</v>
      </c>
      <c r="D380" s="17"/>
      <c r="E380" s="239">
        <v>0</v>
      </c>
      <c r="F380" s="239">
        <v>0</v>
      </c>
      <c r="G380" s="239">
        <v>0</v>
      </c>
      <c r="H380" s="239">
        <v>0</v>
      </c>
      <c r="I380" s="239">
        <v>0</v>
      </c>
      <c r="K380" s="195">
        <v>2028</v>
      </c>
      <c r="L380" s="195" t="s">
        <v>382</v>
      </c>
      <c r="M380" s="195" t="s">
        <v>389</v>
      </c>
      <c r="N380" s="197"/>
    </row>
    <row r="381" spans="2:14" x14ac:dyDescent="0.3">
      <c r="B381" s="19">
        <v>2039</v>
      </c>
      <c r="C381" s="19" t="s">
        <v>373</v>
      </c>
      <c r="D381" s="17"/>
      <c r="E381" s="239">
        <v>0.23483524925446014</v>
      </c>
      <c r="F381" s="239">
        <v>0.11319547908973569</v>
      </c>
      <c r="G381" s="239">
        <v>2.444825042559029E-2</v>
      </c>
      <c r="H381" s="239">
        <v>8.9269201077045671E-3</v>
      </c>
      <c r="I381" s="239">
        <v>8.8209715002162792E-2</v>
      </c>
      <c r="K381" s="195">
        <v>2028</v>
      </c>
      <c r="L381" s="195" t="s">
        <v>382</v>
      </c>
      <c r="M381" s="269" t="s">
        <v>390</v>
      </c>
      <c r="N381" s="268"/>
    </row>
    <row r="382" spans="2:14" x14ac:dyDescent="0.3">
      <c r="B382" s="19">
        <v>2039</v>
      </c>
      <c r="C382" s="19" t="s">
        <v>374</v>
      </c>
      <c r="D382" s="17"/>
      <c r="E382" s="239">
        <v>4.3606650424532656E-2</v>
      </c>
      <c r="F382" s="239">
        <v>0.13822299075065014</v>
      </c>
      <c r="G382" s="239">
        <v>0</v>
      </c>
      <c r="H382" s="239">
        <v>1.6822086655212268E-3</v>
      </c>
      <c r="I382" s="239">
        <v>1.9822066095927068E-2</v>
      </c>
      <c r="K382" s="195">
        <v>2028</v>
      </c>
      <c r="L382" s="195" t="s">
        <v>382</v>
      </c>
      <c r="M382" s="195" t="s">
        <v>391</v>
      </c>
      <c r="N382" s="197"/>
    </row>
    <row r="383" spans="2:14" x14ac:dyDescent="0.3">
      <c r="B383" s="19">
        <v>2039</v>
      </c>
      <c r="C383" s="19" t="s">
        <v>376</v>
      </c>
      <c r="D383" s="17"/>
      <c r="E383" s="239">
        <v>0</v>
      </c>
      <c r="F383" s="239">
        <v>0</v>
      </c>
      <c r="G383" s="239">
        <v>0</v>
      </c>
      <c r="H383" s="239">
        <v>0</v>
      </c>
      <c r="I383" s="239">
        <v>0</v>
      </c>
      <c r="K383" s="195">
        <v>2028</v>
      </c>
      <c r="L383" s="195" t="s">
        <v>382</v>
      </c>
      <c r="M383" s="195" t="s">
        <v>392</v>
      </c>
      <c r="N383" s="197"/>
    </row>
    <row r="384" spans="2:14" x14ac:dyDescent="0.3">
      <c r="B384" s="19">
        <v>2039</v>
      </c>
      <c r="C384" s="19" t="s">
        <v>131</v>
      </c>
      <c r="D384" s="17"/>
      <c r="E384" s="239">
        <v>1.7017269027083785E-2</v>
      </c>
      <c r="F384" s="239">
        <v>1.672927594113497E-2</v>
      </c>
      <c r="G384" s="239">
        <v>1.2426211569986296E-2</v>
      </c>
      <c r="H384" s="239">
        <v>1.4287941480792685E-2</v>
      </c>
      <c r="I384" s="239">
        <v>1.8770830920890498E-2</v>
      </c>
      <c r="K384" s="195">
        <v>2028</v>
      </c>
      <c r="L384" s="195" t="s">
        <v>382</v>
      </c>
      <c r="M384" s="195" t="s">
        <v>393</v>
      </c>
      <c r="N384" s="197"/>
    </row>
    <row r="385" spans="2:14" x14ac:dyDescent="0.3">
      <c r="B385" s="19">
        <v>2039</v>
      </c>
      <c r="C385" s="19" t="s">
        <v>94</v>
      </c>
      <c r="D385" s="17"/>
      <c r="E385" s="239">
        <v>1</v>
      </c>
      <c r="F385" s="239">
        <v>1</v>
      </c>
      <c r="G385" s="239">
        <v>1</v>
      </c>
      <c r="H385" s="239">
        <v>1</v>
      </c>
      <c r="I385" s="239">
        <v>1</v>
      </c>
      <c r="K385" s="195">
        <v>2028</v>
      </c>
      <c r="L385" s="195" t="s">
        <v>382</v>
      </c>
      <c r="M385" s="195" t="s">
        <v>394</v>
      </c>
      <c r="N385" s="268"/>
    </row>
    <row r="386" spans="2:14" x14ac:dyDescent="0.3">
      <c r="B386" s="19">
        <v>2040</v>
      </c>
      <c r="C386" s="19" t="s">
        <v>240</v>
      </c>
      <c r="D386" s="17"/>
      <c r="E386" s="239">
        <v>0.42536229599333819</v>
      </c>
      <c r="F386" s="239">
        <v>0.53369534815586495</v>
      </c>
      <c r="G386" s="239">
        <v>0.71174711078769137</v>
      </c>
      <c r="H386" s="239">
        <v>0.81369421789137175</v>
      </c>
      <c r="I386" s="239">
        <v>0.56663001436169091</v>
      </c>
      <c r="K386" s="195">
        <v>2028</v>
      </c>
      <c r="L386" s="195" t="s">
        <v>382</v>
      </c>
      <c r="M386" s="195" t="s">
        <v>131</v>
      </c>
      <c r="N386" s="197"/>
    </row>
    <row r="387" spans="2:14" x14ac:dyDescent="0.3">
      <c r="B387" s="19">
        <v>2040</v>
      </c>
      <c r="C387" s="19" t="s">
        <v>79</v>
      </c>
      <c r="D387" s="17"/>
      <c r="E387" s="239">
        <v>0.12734585312502258</v>
      </c>
      <c r="F387" s="239">
        <v>0.13027704960941039</v>
      </c>
      <c r="G387" s="239">
        <v>0.17894476311795904</v>
      </c>
      <c r="H387" s="239">
        <v>0.14607851252175738</v>
      </c>
      <c r="I387" s="239">
        <v>0.20580570518221306</v>
      </c>
      <c r="K387" s="195">
        <v>2029</v>
      </c>
      <c r="L387" s="195" t="s">
        <v>379</v>
      </c>
      <c r="M387" s="195"/>
      <c r="N387" s="197"/>
    </row>
    <row r="388" spans="2:14" x14ac:dyDescent="0.3">
      <c r="B388" s="19">
        <v>2040</v>
      </c>
      <c r="C388" s="19" t="s">
        <v>80</v>
      </c>
      <c r="D388" s="17"/>
      <c r="E388" s="239">
        <v>0</v>
      </c>
      <c r="F388" s="239">
        <v>0</v>
      </c>
      <c r="G388" s="239">
        <v>0</v>
      </c>
      <c r="H388" s="239">
        <v>0</v>
      </c>
      <c r="I388" s="239">
        <v>0</v>
      </c>
      <c r="K388" s="195">
        <v>2029</v>
      </c>
      <c r="L388" s="195" t="s">
        <v>381</v>
      </c>
      <c r="M388" s="195"/>
      <c r="N388" s="197"/>
    </row>
    <row r="389" spans="2:14" x14ac:dyDescent="0.3">
      <c r="B389" s="19">
        <v>2040</v>
      </c>
      <c r="C389" s="19" t="s">
        <v>83</v>
      </c>
      <c r="D389" s="17"/>
      <c r="E389" s="239">
        <v>0.1518326821755627</v>
      </c>
      <c r="F389" s="239">
        <v>6.7879856453203921E-2</v>
      </c>
      <c r="G389" s="239">
        <v>7.2433664098772929E-2</v>
      </c>
      <c r="H389" s="239">
        <v>1.5330199332852432E-2</v>
      </c>
      <c r="I389" s="239">
        <v>0.10076166843711586</v>
      </c>
      <c r="K389" s="195">
        <v>2029</v>
      </c>
      <c r="L389" s="195" t="s">
        <v>382</v>
      </c>
      <c r="M389" s="195" t="s">
        <v>383</v>
      </c>
      <c r="N389" s="268"/>
    </row>
    <row r="390" spans="2:14" x14ac:dyDescent="0.3">
      <c r="B390" s="19">
        <v>2040</v>
      </c>
      <c r="C390" s="19" t="s">
        <v>371</v>
      </c>
      <c r="D390" s="17"/>
      <c r="E390" s="239">
        <v>0</v>
      </c>
      <c r="F390" s="239">
        <v>0</v>
      </c>
      <c r="G390" s="239">
        <v>0</v>
      </c>
      <c r="H390" s="239">
        <v>0</v>
      </c>
      <c r="I390" s="239">
        <v>0</v>
      </c>
      <c r="K390" s="195">
        <v>2029</v>
      </c>
      <c r="L390" s="195" t="s">
        <v>382</v>
      </c>
      <c r="M390" s="195" t="s">
        <v>384</v>
      </c>
      <c r="N390" s="197"/>
    </row>
    <row r="391" spans="2:14" x14ac:dyDescent="0.3">
      <c r="B391" s="19">
        <v>2040</v>
      </c>
      <c r="C391" s="19" t="s">
        <v>373</v>
      </c>
      <c r="D391" s="17"/>
      <c r="E391" s="239">
        <v>0.23483524925446014</v>
      </c>
      <c r="F391" s="239">
        <v>0.11319547908973569</v>
      </c>
      <c r="G391" s="239">
        <v>2.444825042559029E-2</v>
      </c>
      <c r="H391" s="239">
        <v>8.9269201077045671E-3</v>
      </c>
      <c r="I391" s="239">
        <v>8.8209715002162806E-2</v>
      </c>
      <c r="K391" s="195">
        <v>2029</v>
      </c>
      <c r="L391" s="195" t="s">
        <v>382</v>
      </c>
      <c r="M391" s="195" t="s">
        <v>385</v>
      </c>
      <c r="N391" s="197"/>
    </row>
    <row r="392" spans="2:14" x14ac:dyDescent="0.3">
      <c r="B392" s="19">
        <v>2040</v>
      </c>
      <c r="C392" s="19" t="s">
        <v>374</v>
      </c>
      <c r="D392" s="17"/>
      <c r="E392" s="239">
        <v>4.3606650424532649E-2</v>
      </c>
      <c r="F392" s="239">
        <v>0.13822299075065012</v>
      </c>
      <c r="G392" s="239">
        <v>0</v>
      </c>
      <c r="H392" s="239">
        <v>1.6822086655212268E-3</v>
      </c>
      <c r="I392" s="239">
        <v>1.9822066095927075E-2</v>
      </c>
      <c r="K392" s="195">
        <v>2029</v>
      </c>
      <c r="L392" s="195" t="s">
        <v>382</v>
      </c>
      <c r="M392" s="195" t="s">
        <v>386</v>
      </c>
      <c r="N392" s="197"/>
    </row>
    <row r="393" spans="2:14" x14ac:dyDescent="0.3">
      <c r="B393" s="19">
        <v>2040</v>
      </c>
      <c r="C393" s="19" t="s">
        <v>376</v>
      </c>
      <c r="D393" s="17"/>
      <c r="E393" s="239">
        <v>0</v>
      </c>
      <c r="F393" s="239">
        <v>0</v>
      </c>
      <c r="G393" s="239">
        <v>0</v>
      </c>
      <c r="H393" s="239">
        <v>0</v>
      </c>
      <c r="I393" s="239">
        <v>0</v>
      </c>
      <c r="K393" s="195">
        <v>2029</v>
      </c>
      <c r="L393" s="195" t="s">
        <v>382</v>
      </c>
      <c r="M393" s="195" t="s">
        <v>387</v>
      </c>
      <c r="N393" s="268"/>
    </row>
    <row r="394" spans="2:14" x14ac:dyDescent="0.3">
      <c r="B394" s="19">
        <v>2040</v>
      </c>
      <c r="C394" s="19" t="s">
        <v>131</v>
      </c>
      <c r="D394" s="17"/>
      <c r="E394" s="239">
        <v>1.7017269027083785E-2</v>
      </c>
      <c r="F394" s="239">
        <v>1.672927594113497E-2</v>
      </c>
      <c r="G394" s="239">
        <v>1.2426211569986297E-2</v>
      </c>
      <c r="H394" s="239">
        <v>1.4287941480792685E-2</v>
      </c>
      <c r="I394" s="239">
        <v>1.8770830920890505E-2</v>
      </c>
      <c r="K394" s="195">
        <v>2029</v>
      </c>
      <c r="L394" s="195" t="s">
        <v>382</v>
      </c>
      <c r="M394" s="195" t="s">
        <v>388</v>
      </c>
      <c r="N394" s="197"/>
    </row>
    <row r="395" spans="2:14" x14ac:dyDescent="0.3">
      <c r="B395" s="19">
        <v>2040</v>
      </c>
      <c r="C395" s="19" t="s">
        <v>94</v>
      </c>
      <c r="D395" s="17"/>
      <c r="E395" s="239">
        <v>1</v>
      </c>
      <c r="F395" s="239">
        <v>1</v>
      </c>
      <c r="G395" s="239">
        <v>1</v>
      </c>
      <c r="H395" s="239">
        <v>1</v>
      </c>
      <c r="I395" s="239">
        <v>1</v>
      </c>
      <c r="K395" s="195">
        <v>2029</v>
      </c>
      <c r="L395" s="195" t="s">
        <v>382</v>
      </c>
      <c r="M395" s="195" t="s">
        <v>389</v>
      </c>
      <c r="N395" s="197"/>
    </row>
    <row r="396" spans="2:14" x14ac:dyDescent="0.3">
      <c r="K396" s="195">
        <v>2029</v>
      </c>
      <c r="L396" s="195" t="s">
        <v>382</v>
      </c>
      <c r="M396" s="269" t="s">
        <v>390</v>
      </c>
      <c r="N396" s="197"/>
    </row>
    <row r="397" spans="2:14" x14ac:dyDescent="0.3">
      <c r="K397" s="195">
        <v>2029</v>
      </c>
      <c r="L397" s="195" t="s">
        <v>382</v>
      </c>
      <c r="M397" s="195" t="s">
        <v>391</v>
      </c>
      <c r="N397" s="268"/>
    </row>
    <row r="398" spans="2:14" x14ac:dyDescent="0.3">
      <c r="K398" s="195">
        <v>2029</v>
      </c>
      <c r="L398" s="195" t="s">
        <v>382</v>
      </c>
      <c r="M398" s="195" t="s">
        <v>392</v>
      </c>
      <c r="N398" s="197"/>
    </row>
    <row r="399" spans="2:14" x14ac:dyDescent="0.3">
      <c r="K399" s="195">
        <v>2029</v>
      </c>
      <c r="L399" s="195" t="s">
        <v>382</v>
      </c>
      <c r="M399" s="195" t="s">
        <v>393</v>
      </c>
      <c r="N399" s="197"/>
    </row>
    <row r="400" spans="2:14" x14ac:dyDescent="0.3">
      <c r="K400" s="195">
        <v>2029</v>
      </c>
      <c r="L400" s="195" t="s">
        <v>382</v>
      </c>
      <c r="M400" s="195" t="s">
        <v>394</v>
      </c>
      <c r="N400" s="197"/>
    </row>
    <row r="401" spans="11:14" x14ac:dyDescent="0.3">
      <c r="K401" s="195">
        <v>2029</v>
      </c>
      <c r="L401" s="195" t="s">
        <v>382</v>
      </c>
      <c r="M401" s="195" t="s">
        <v>131</v>
      </c>
      <c r="N401" s="268"/>
    </row>
    <row r="402" spans="11:14" x14ac:dyDescent="0.3">
      <c r="K402" s="195">
        <v>2030</v>
      </c>
      <c r="L402" s="195" t="s">
        <v>379</v>
      </c>
      <c r="M402" s="195"/>
      <c r="N402" s="197"/>
    </row>
    <row r="403" spans="11:14" x14ac:dyDescent="0.3">
      <c r="K403" s="195">
        <v>2030</v>
      </c>
      <c r="L403" s="195" t="s">
        <v>381</v>
      </c>
      <c r="M403" s="195"/>
      <c r="N403" s="197"/>
    </row>
    <row r="404" spans="11:14" x14ac:dyDescent="0.3">
      <c r="K404" s="195">
        <v>2030</v>
      </c>
      <c r="L404" s="195" t="s">
        <v>382</v>
      </c>
      <c r="M404" s="195" t="s">
        <v>383</v>
      </c>
      <c r="N404" s="197"/>
    </row>
    <row r="405" spans="11:14" x14ac:dyDescent="0.3">
      <c r="K405" s="195">
        <v>2030</v>
      </c>
      <c r="L405" s="195" t="s">
        <v>382</v>
      </c>
      <c r="M405" s="195" t="s">
        <v>384</v>
      </c>
      <c r="N405" s="268"/>
    </row>
    <row r="406" spans="11:14" x14ac:dyDescent="0.3">
      <c r="K406" s="195">
        <v>2030</v>
      </c>
      <c r="L406" s="195" t="s">
        <v>382</v>
      </c>
      <c r="M406" s="195" t="s">
        <v>385</v>
      </c>
      <c r="N406" s="197"/>
    </row>
    <row r="407" spans="11:14" x14ac:dyDescent="0.3">
      <c r="K407" s="195">
        <v>2030</v>
      </c>
      <c r="L407" s="195" t="s">
        <v>382</v>
      </c>
      <c r="M407" s="195" t="s">
        <v>386</v>
      </c>
      <c r="N407" s="197"/>
    </row>
    <row r="408" spans="11:14" x14ac:dyDescent="0.3">
      <c r="K408" s="195">
        <v>2030</v>
      </c>
      <c r="L408" s="195" t="s">
        <v>382</v>
      </c>
      <c r="M408" s="195" t="s">
        <v>387</v>
      </c>
      <c r="N408" s="197"/>
    </row>
    <row r="409" spans="11:14" x14ac:dyDescent="0.3">
      <c r="K409" s="195">
        <v>2030</v>
      </c>
      <c r="L409" s="195" t="s">
        <v>382</v>
      </c>
      <c r="M409" s="195" t="s">
        <v>388</v>
      </c>
      <c r="N409" s="268"/>
    </row>
    <row r="410" spans="11:14" x14ac:dyDescent="0.3">
      <c r="K410" s="195">
        <v>2030</v>
      </c>
      <c r="L410" s="195" t="s">
        <v>382</v>
      </c>
      <c r="M410" s="195" t="s">
        <v>389</v>
      </c>
      <c r="N410" s="197"/>
    </row>
    <row r="411" spans="11:14" x14ac:dyDescent="0.3">
      <c r="K411" s="195">
        <v>2030</v>
      </c>
      <c r="L411" s="195" t="s">
        <v>382</v>
      </c>
      <c r="M411" s="269" t="s">
        <v>390</v>
      </c>
      <c r="N411" s="197"/>
    </row>
    <row r="412" spans="11:14" x14ac:dyDescent="0.3">
      <c r="K412" s="195">
        <v>2030</v>
      </c>
      <c r="L412" s="195" t="s">
        <v>382</v>
      </c>
      <c r="M412" s="195" t="s">
        <v>391</v>
      </c>
      <c r="N412" s="197"/>
    </row>
    <row r="413" spans="11:14" x14ac:dyDescent="0.3">
      <c r="K413" s="195">
        <v>2030</v>
      </c>
      <c r="L413" s="195" t="s">
        <v>382</v>
      </c>
      <c r="M413" s="195" t="s">
        <v>392</v>
      </c>
      <c r="N413" s="268"/>
    </row>
    <row r="414" spans="11:14" x14ac:dyDescent="0.3">
      <c r="K414" s="195">
        <v>2030</v>
      </c>
      <c r="L414" s="195" t="s">
        <v>382</v>
      </c>
      <c r="M414" s="195" t="s">
        <v>393</v>
      </c>
      <c r="N414" s="197"/>
    </row>
    <row r="415" spans="11:14" x14ac:dyDescent="0.3">
      <c r="K415" s="195">
        <v>2030</v>
      </c>
      <c r="L415" s="195" t="s">
        <v>382</v>
      </c>
      <c r="M415" s="195" t="s">
        <v>394</v>
      </c>
      <c r="N415" s="197"/>
    </row>
    <row r="416" spans="11:14" x14ac:dyDescent="0.3">
      <c r="K416" s="195">
        <v>2030</v>
      </c>
      <c r="L416" s="195" t="s">
        <v>382</v>
      </c>
      <c r="M416" s="195" t="s">
        <v>131</v>
      </c>
      <c r="N416" s="197"/>
    </row>
    <row r="417" spans="11:14" x14ac:dyDescent="0.3">
      <c r="K417" s="195">
        <v>2031</v>
      </c>
      <c r="L417" s="195" t="s">
        <v>379</v>
      </c>
      <c r="M417" s="195"/>
      <c r="N417" s="268"/>
    </row>
    <row r="418" spans="11:14" x14ac:dyDescent="0.3">
      <c r="K418" s="195">
        <v>2031</v>
      </c>
      <c r="L418" s="195" t="s">
        <v>381</v>
      </c>
      <c r="M418" s="195"/>
      <c r="N418" s="197"/>
    </row>
    <row r="419" spans="11:14" x14ac:dyDescent="0.3">
      <c r="K419" s="195">
        <v>2031</v>
      </c>
      <c r="L419" s="195" t="s">
        <v>382</v>
      </c>
      <c r="M419" s="195" t="s">
        <v>383</v>
      </c>
      <c r="N419" s="197"/>
    </row>
    <row r="420" spans="11:14" x14ac:dyDescent="0.3">
      <c r="K420" s="195">
        <v>2031</v>
      </c>
      <c r="L420" s="195" t="s">
        <v>382</v>
      </c>
      <c r="M420" s="195" t="s">
        <v>384</v>
      </c>
      <c r="N420" s="197"/>
    </row>
    <row r="421" spans="11:14" x14ac:dyDescent="0.3">
      <c r="K421" s="195">
        <v>2031</v>
      </c>
      <c r="L421" s="195" t="s">
        <v>382</v>
      </c>
      <c r="M421" s="195" t="s">
        <v>385</v>
      </c>
      <c r="N421" s="268"/>
    </row>
    <row r="422" spans="11:14" x14ac:dyDescent="0.3">
      <c r="K422" s="195">
        <v>2031</v>
      </c>
      <c r="L422" s="195" t="s">
        <v>382</v>
      </c>
      <c r="M422" s="195" t="s">
        <v>386</v>
      </c>
      <c r="N422" s="197"/>
    </row>
    <row r="423" spans="11:14" x14ac:dyDescent="0.3">
      <c r="K423" s="195">
        <v>2031</v>
      </c>
      <c r="L423" s="195" t="s">
        <v>382</v>
      </c>
      <c r="M423" s="195" t="s">
        <v>387</v>
      </c>
      <c r="N423" s="197"/>
    </row>
    <row r="424" spans="11:14" x14ac:dyDescent="0.3">
      <c r="K424" s="195">
        <v>2031</v>
      </c>
      <c r="L424" s="195" t="s">
        <v>382</v>
      </c>
      <c r="M424" s="195" t="s">
        <v>388</v>
      </c>
      <c r="N424" s="197"/>
    </row>
    <row r="425" spans="11:14" x14ac:dyDescent="0.3">
      <c r="K425" s="195">
        <v>2031</v>
      </c>
      <c r="L425" s="195" t="s">
        <v>382</v>
      </c>
      <c r="M425" s="195" t="s">
        <v>389</v>
      </c>
      <c r="N425" s="268"/>
    </row>
    <row r="426" spans="11:14" x14ac:dyDescent="0.3">
      <c r="K426" s="195">
        <v>2031</v>
      </c>
      <c r="L426" s="195" t="s">
        <v>382</v>
      </c>
      <c r="M426" s="269" t="s">
        <v>390</v>
      </c>
      <c r="N426" s="197"/>
    </row>
    <row r="427" spans="11:14" x14ac:dyDescent="0.3">
      <c r="K427" s="195">
        <v>2031</v>
      </c>
      <c r="L427" s="195" t="s">
        <v>382</v>
      </c>
      <c r="M427" s="195" t="s">
        <v>391</v>
      </c>
      <c r="N427" s="197"/>
    </row>
    <row r="428" spans="11:14" x14ac:dyDescent="0.3">
      <c r="K428" s="195">
        <v>2031</v>
      </c>
      <c r="L428" s="195" t="s">
        <v>382</v>
      </c>
      <c r="M428" s="195" t="s">
        <v>392</v>
      </c>
      <c r="N428" s="197"/>
    </row>
    <row r="429" spans="11:14" x14ac:dyDescent="0.3">
      <c r="K429" s="195">
        <v>2031</v>
      </c>
      <c r="L429" s="195" t="s">
        <v>382</v>
      </c>
      <c r="M429" s="195" t="s">
        <v>393</v>
      </c>
      <c r="N429" s="268"/>
    </row>
    <row r="430" spans="11:14" x14ac:dyDescent="0.3">
      <c r="K430" s="195">
        <v>2031</v>
      </c>
      <c r="L430" s="195" t="s">
        <v>382</v>
      </c>
      <c r="M430" s="195" t="s">
        <v>394</v>
      </c>
      <c r="N430" s="197"/>
    </row>
    <row r="431" spans="11:14" x14ac:dyDescent="0.3">
      <c r="K431" s="195">
        <v>2031</v>
      </c>
      <c r="L431" s="195" t="s">
        <v>382</v>
      </c>
      <c r="M431" s="195" t="s">
        <v>131</v>
      </c>
      <c r="N431" s="197"/>
    </row>
    <row r="432" spans="11:14" x14ac:dyDescent="0.3">
      <c r="K432" s="195">
        <v>2032</v>
      </c>
      <c r="L432" s="195" t="s">
        <v>379</v>
      </c>
      <c r="M432" s="195"/>
      <c r="N432" s="197"/>
    </row>
    <row r="433" spans="11:14" x14ac:dyDescent="0.3">
      <c r="K433" s="195">
        <v>2032</v>
      </c>
      <c r="L433" s="195" t="s">
        <v>381</v>
      </c>
      <c r="M433" s="195"/>
      <c r="N433" s="268"/>
    </row>
    <row r="434" spans="11:14" x14ac:dyDescent="0.3">
      <c r="K434" s="195">
        <v>2032</v>
      </c>
      <c r="L434" s="195" t="s">
        <v>382</v>
      </c>
      <c r="M434" s="195" t="s">
        <v>383</v>
      </c>
      <c r="N434" s="197"/>
    </row>
    <row r="435" spans="11:14" x14ac:dyDescent="0.3">
      <c r="K435" s="195">
        <v>2032</v>
      </c>
      <c r="L435" s="195" t="s">
        <v>382</v>
      </c>
      <c r="M435" s="195" t="s">
        <v>384</v>
      </c>
      <c r="N435" s="197"/>
    </row>
    <row r="436" spans="11:14" x14ac:dyDescent="0.3">
      <c r="K436" s="195">
        <v>2032</v>
      </c>
      <c r="L436" s="195" t="s">
        <v>382</v>
      </c>
      <c r="M436" s="195" t="s">
        <v>385</v>
      </c>
      <c r="N436" s="197"/>
    </row>
    <row r="437" spans="11:14" x14ac:dyDescent="0.3">
      <c r="K437" s="195">
        <v>2032</v>
      </c>
      <c r="L437" s="195" t="s">
        <v>382</v>
      </c>
      <c r="M437" s="195" t="s">
        <v>386</v>
      </c>
      <c r="N437" s="268"/>
    </row>
    <row r="438" spans="11:14" x14ac:dyDescent="0.3">
      <c r="K438" s="195">
        <v>2032</v>
      </c>
      <c r="L438" s="195" t="s">
        <v>382</v>
      </c>
      <c r="M438" s="195" t="s">
        <v>387</v>
      </c>
      <c r="N438" s="197"/>
    </row>
    <row r="439" spans="11:14" x14ac:dyDescent="0.3">
      <c r="K439" s="195">
        <v>2032</v>
      </c>
      <c r="L439" s="195" t="s">
        <v>382</v>
      </c>
      <c r="M439" s="195" t="s">
        <v>388</v>
      </c>
      <c r="N439" s="197"/>
    </row>
    <row r="440" spans="11:14" x14ac:dyDescent="0.3">
      <c r="K440" s="195">
        <v>2032</v>
      </c>
      <c r="L440" s="195" t="s">
        <v>382</v>
      </c>
      <c r="M440" s="195" t="s">
        <v>389</v>
      </c>
      <c r="N440" s="197"/>
    </row>
    <row r="441" spans="11:14" x14ac:dyDescent="0.3">
      <c r="K441" s="195">
        <v>2032</v>
      </c>
      <c r="L441" s="195" t="s">
        <v>382</v>
      </c>
      <c r="M441" s="269" t="s">
        <v>390</v>
      </c>
      <c r="N441" s="268"/>
    </row>
    <row r="442" spans="11:14" x14ac:dyDescent="0.3">
      <c r="K442" s="195">
        <v>2032</v>
      </c>
      <c r="L442" s="195" t="s">
        <v>382</v>
      </c>
      <c r="M442" s="195" t="s">
        <v>391</v>
      </c>
      <c r="N442" s="197"/>
    </row>
    <row r="443" spans="11:14" x14ac:dyDescent="0.3">
      <c r="K443" s="195">
        <v>2032</v>
      </c>
      <c r="L443" s="195" t="s">
        <v>382</v>
      </c>
      <c r="M443" s="195" t="s">
        <v>392</v>
      </c>
      <c r="N443" s="197"/>
    </row>
    <row r="444" spans="11:14" x14ac:dyDescent="0.3">
      <c r="K444" s="195">
        <v>2032</v>
      </c>
      <c r="L444" s="195" t="s">
        <v>382</v>
      </c>
      <c r="M444" s="195" t="s">
        <v>393</v>
      </c>
      <c r="N444" s="197"/>
    </row>
    <row r="445" spans="11:14" x14ac:dyDescent="0.3">
      <c r="K445" s="195">
        <v>2032</v>
      </c>
      <c r="L445" s="195" t="s">
        <v>382</v>
      </c>
      <c r="M445" s="195" t="s">
        <v>394</v>
      </c>
      <c r="N445" s="268"/>
    </row>
    <row r="446" spans="11:14" x14ac:dyDescent="0.3">
      <c r="K446" s="195">
        <v>2032</v>
      </c>
      <c r="L446" s="195" t="s">
        <v>382</v>
      </c>
      <c r="M446" s="195" t="s">
        <v>131</v>
      </c>
      <c r="N446" s="197"/>
    </row>
    <row r="447" spans="11:14" x14ac:dyDescent="0.3">
      <c r="K447" s="195">
        <v>2033</v>
      </c>
      <c r="L447" s="195" t="s">
        <v>379</v>
      </c>
      <c r="M447" s="195"/>
      <c r="N447" s="197"/>
    </row>
    <row r="448" spans="11:14" x14ac:dyDescent="0.3">
      <c r="K448" s="195">
        <v>2033</v>
      </c>
      <c r="L448" s="195" t="s">
        <v>381</v>
      </c>
      <c r="M448" s="195"/>
      <c r="N448" s="268"/>
    </row>
    <row r="449" spans="11:14" x14ac:dyDescent="0.3">
      <c r="K449" s="195">
        <v>2033</v>
      </c>
      <c r="L449" s="195" t="s">
        <v>382</v>
      </c>
      <c r="M449" s="195" t="s">
        <v>383</v>
      </c>
      <c r="N449" s="197"/>
    </row>
    <row r="450" spans="11:14" x14ac:dyDescent="0.3">
      <c r="K450" s="195">
        <v>2033</v>
      </c>
      <c r="L450" s="195" t="s">
        <v>382</v>
      </c>
      <c r="M450" s="195" t="s">
        <v>384</v>
      </c>
      <c r="N450" s="197"/>
    </row>
    <row r="451" spans="11:14" x14ac:dyDescent="0.3">
      <c r="K451" s="195">
        <v>2033</v>
      </c>
      <c r="L451" s="195" t="s">
        <v>382</v>
      </c>
      <c r="M451" s="195" t="s">
        <v>385</v>
      </c>
      <c r="N451" s="197"/>
    </row>
    <row r="452" spans="11:14" x14ac:dyDescent="0.3">
      <c r="K452" s="195">
        <v>2033</v>
      </c>
      <c r="L452" s="195" t="s">
        <v>382</v>
      </c>
      <c r="M452" s="195" t="s">
        <v>386</v>
      </c>
      <c r="N452" s="268"/>
    </row>
    <row r="453" spans="11:14" x14ac:dyDescent="0.3">
      <c r="K453" s="195">
        <v>2033</v>
      </c>
      <c r="L453" s="195" t="s">
        <v>382</v>
      </c>
      <c r="M453" s="195" t="s">
        <v>387</v>
      </c>
      <c r="N453" s="197"/>
    </row>
    <row r="454" spans="11:14" x14ac:dyDescent="0.3">
      <c r="K454" s="195">
        <v>2033</v>
      </c>
      <c r="L454" s="195" t="s">
        <v>382</v>
      </c>
      <c r="M454" s="195" t="s">
        <v>388</v>
      </c>
      <c r="N454" s="197"/>
    </row>
    <row r="455" spans="11:14" x14ac:dyDescent="0.3">
      <c r="K455" s="195">
        <v>2033</v>
      </c>
      <c r="L455" s="195" t="s">
        <v>382</v>
      </c>
      <c r="M455" s="195" t="s">
        <v>389</v>
      </c>
      <c r="N455" s="197"/>
    </row>
    <row r="456" spans="11:14" x14ac:dyDescent="0.3">
      <c r="K456" s="195">
        <v>2033</v>
      </c>
      <c r="L456" s="195" t="s">
        <v>382</v>
      </c>
      <c r="M456" s="269" t="s">
        <v>390</v>
      </c>
      <c r="N456" s="268"/>
    </row>
    <row r="457" spans="11:14" x14ac:dyDescent="0.3">
      <c r="K457" s="195">
        <v>2033</v>
      </c>
      <c r="L457" s="195" t="s">
        <v>382</v>
      </c>
      <c r="M457" s="195" t="s">
        <v>391</v>
      </c>
      <c r="N457" s="197"/>
    </row>
    <row r="458" spans="11:14" x14ac:dyDescent="0.3">
      <c r="K458" s="195">
        <v>2033</v>
      </c>
      <c r="L458" s="195" t="s">
        <v>382</v>
      </c>
      <c r="M458" s="195" t="s">
        <v>392</v>
      </c>
      <c r="N458" s="197"/>
    </row>
    <row r="459" spans="11:14" x14ac:dyDescent="0.3">
      <c r="K459" s="195">
        <v>2033</v>
      </c>
      <c r="L459" s="195" t="s">
        <v>382</v>
      </c>
      <c r="M459" s="195" t="s">
        <v>393</v>
      </c>
      <c r="N459" s="197"/>
    </row>
    <row r="460" spans="11:14" x14ac:dyDescent="0.3">
      <c r="K460" s="195">
        <v>2033</v>
      </c>
      <c r="L460" s="195" t="s">
        <v>382</v>
      </c>
      <c r="M460" s="195" t="s">
        <v>394</v>
      </c>
      <c r="N460" s="268"/>
    </row>
    <row r="461" spans="11:14" x14ac:dyDescent="0.3">
      <c r="K461" s="195">
        <v>2033</v>
      </c>
      <c r="L461" s="195" t="s">
        <v>382</v>
      </c>
      <c r="M461" s="195" t="s">
        <v>131</v>
      </c>
      <c r="N461" s="197"/>
    </row>
    <row r="462" spans="11:14" x14ac:dyDescent="0.3">
      <c r="K462" s="195">
        <v>2034</v>
      </c>
      <c r="L462" s="195" t="s">
        <v>379</v>
      </c>
      <c r="M462" s="195"/>
      <c r="N462" s="197"/>
    </row>
    <row r="463" spans="11:14" x14ac:dyDescent="0.3">
      <c r="K463" s="195">
        <v>2034</v>
      </c>
      <c r="L463" s="195" t="s">
        <v>381</v>
      </c>
      <c r="M463" s="195"/>
      <c r="N463" s="268"/>
    </row>
    <row r="464" spans="11:14" x14ac:dyDescent="0.3">
      <c r="K464" s="195">
        <v>2034</v>
      </c>
      <c r="L464" s="195" t="s">
        <v>382</v>
      </c>
      <c r="M464" s="195" t="s">
        <v>383</v>
      </c>
      <c r="N464" s="197"/>
    </row>
    <row r="465" spans="11:14" x14ac:dyDescent="0.3">
      <c r="K465" s="195">
        <v>2034</v>
      </c>
      <c r="L465" s="195" t="s">
        <v>382</v>
      </c>
      <c r="M465" s="195" t="s">
        <v>384</v>
      </c>
      <c r="N465" s="197"/>
    </row>
    <row r="466" spans="11:14" x14ac:dyDescent="0.3">
      <c r="K466" s="195">
        <v>2034</v>
      </c>
      <c r="L466" s="195" t="s">
        <v>382</v>
      </c>
      <c r="M466" s="195" t="s">
        <v>385</v>
      </c>
      <c r="N466" s="197"/>
    </row>
    <row r="467" spans="11:14" x14ac:dyDescent="0.3">
      <c r="K467" s="195">
        <v>2034</v>
      </c>
      <c r="L467" s="195" t="s">
        <v>382</v>
      </c>
      <c r="M467" s="195" t="s">
        <v>386</v>
      </c>
      <c r="N467" s="268"/>
    </row>
    <row r="468" spans="11:14" x14ac:dyDescent="0.3">
      <c r="K468" s="195">
        <v>2034</v>
      </c>
      <c r="L468" s="195" t="s">
        <v>382</v>
      </c>
      <c r="M468" s="195" t="s">
        <v>387</v>
      </c>
      <c r="N468" s="197"/>
    </row>
    <row r="469" spans="11:14" x14ac:dyDescent="0.3">
      <c r="K469" s="195">
        <v>2034</v>
      </c>
      <c r="L469" s="195" t="s">
        <v>382</v>
      </c>
      <c r="M469" s="195" t="s">
        <v>388</v>
      </c>
      <c r="N469" s="197"/>
    </row>
    <row r="470" spans="11:14" x14ac:dyDescent="0.3">
      <c r="K470" s="195">
        <v>2034</v>
      </c>
      <c r="L470" s="195" t="s">
        <v>382</v>
      </c>
      <c r="M470" s="195" t="s">
        <v>389</v>
      </c>
      <c r="N470" s="197"/>
    </row>
    <row r="471" spans="11:14" x14ac:dyDescent="0.3">
      <c r="K471" s="195">
        <v>2034</v>
      </c>
      <c r="L471" s="195" t="s">
        <v>382</v>
      </c>
      <c r="M471" s="269" t="s">
        <v>390</v>
      </c>
      <c r="N471" s="268"/>
    </row>
    <row r="472" spans="11:14" x14ac:dyDescent="0.3">
      <c r="K472" s="195">
        <v>2034</v>
      </c>
      <c r="L472" s="195" t="s">
        <v>382</v>
      </c>
      <c r="M472" s="195" t="s">
        <v>391</v>
      </c>
      <c r="N472" s="197"/>
    </row>
    <row r="473" spans="11:14" x14ac:dyDescent="0.3">
      <c r="K473" s="195">
        <v>2034</v>
      </c>
      <c r="L473" s="195" t="s">
        <v>382</v>
      </c>
      <c r="M473" s="195" t="s">
        <v>392</v>
      </c>
      <c r="N473" s="197"/>
    </row>
    <row r="474" spans="11:14" x14ac:dyDescent="0.3">
      <c r="K474" s="195">
        <v>2034</v>
      </c>
      <c r="L474" s="195" t="s">
        <v>382</v>
      </c>
      <c r="M474" s="195" t="s">
        <v>393</v>
      </c>
      <c r="N474" s="197"/>
    </row>
    <row r="475" spans="11:14" x14ac:dyDescent="0.3">
      <c r="K475" s="195">
        <v>2034</v>
      </c>
      <c r="L475" s="195" t="s">
        <v>382</v>
      </c>
      <c r="M475" s="195" t="s">
        <v>394</v>
      </c>
      <c r="N475" s="268"/>
    </row>
    <row r="476" spans="11:14" x14ac:dyDescent="0.3">
      <c r="K476" s="195">
        <v>2034</v>
      </c>
      <c r="L476" s="195" t="s">
        <v>382</v>
      </c>
      <c r="M476" s="195" t="s">
        <v>131</v>
      </c>
      <c r="N476" s="197"/>
    </row>
    <row r="477" spans="11:14" x14ac:dyDescent="0.3">
      <c r="K477" s="195">
        <v>2035</v>
      </c>
      <c r="L477" s="195" t="s">
        <v>379</v>
      </c>
      <c r="M477" s="195"/>
      <c r="N477" s="197"/>
    </row>
    <row r="478" spans="11:14" x14ac:dyDescent="0.3">
      <c r="K478" s="195">
        <v>2035</v>
      </c>
      <c r="L478" s="195" t="s">
        <v>381</v>
      </c>
      <c r="M478" s="195"/>
      <c r="N478" s="268"/>
    </row>
    <row r="479" spans="11:14" x14ac:dyDescent="0.3">
      <c r="K479" s="195">
        <v>2035</v>
      </c>
      <c r="L479" s="195" t="s">
        <v>382</v>
      </c>
      <c r="M479" s="195" t="s">
        <v>383</v>
      </c>
      <c r="N479" s="197"/>
    </row>
    <row r="480" spans="11:14" x14ac:dyDescent="0.3">
      <c r="K480" s="195">
        <v>2035</v>
      </c>
      <c r="L480" s="195" t="s">
        <v>382</v>
      </c>
      <c r="M480" s="195" t="s">
        <v>384</v>
      </c>
      <c r="N480" s="197"/>
    </row>
    <row r="481" spans="11:14" x14ac:dyDescent="0.3">
      <c r="K481" s="195">
        <v>2035</v>
      </c>
      <c r="L481" s="195" t="s">
        <v>382</v>
      </c>
      <c r="M481" s="195" t="s">
        <v>385</v>
      </c>
      <c r="N481" s="197"/>
    </row>
    <row r="482" spans="11:14" x14ac:dyDescent="0.3">
      <c r="K482" s="195">
        <v>2035</v>
      </c>
      <c r="L482" s="195" t="s">
        <v>382</v>
      </c>
      <c r="M482" s="195" t="s">
        <v>386</v>
      </c>
      <c r="N482" s="268"/>
    </row>
    <row r="483" spans="11:14" x14ac:dyDescent="0.3">
      <c r="K483" s="195">
        <v>2035</v>
      </c>
      <c r="L483" s="195" t="s">
        <v>382</v>
      </c>
      <c r="M483" s="195" t="s">
        <v>387</v>
      </c>
      <c r="N483" s="197"/>
    </row>
    <row r="484" spans="11:14" x14ac:dyDescent="0.3">
      <c r="K484" s="195">
        <v>2035</v>
      </c>
      <c r="L484" s="195" t="s">
        <v>382</v>
      </c>
      <c r="M484" s="195" t="s">
        <v>388</v>
      </c>
      <c r="N484" s="197"/>
    </row>
    <row r="485" spans="11:14" x14ac:dyDescent="0.3">
      <c r="K485" s="195">
        <v>2035</v>
      </c>
      <c r="L485" s="195" t="s">
        <v>382</v>
      </c>
      <c r="M485" s="195" t="s">
        <v>389</v>
      </c>
      <c r="N485" s="197"/>
    </row>
    <row r="486" spans="11:14" x14ac:dyDescent="0.3">
      <c r="K486" s="195">
        <v>2035</v>
      </c>
      <c r="L486" s="195" t="s">
        <v>382</v>
      </c>
      <c r="M486" s="269" t="s">
        <v>390</v>
      </c>
      <c r="N486" s="268"/>
    </row>
    <row r="487" spans="11:14" x14ac:dyDescent="0.3">
      <c r="K487" s="195">
        <v>2035</v>
      </c>
      <c r="L487" s="195" t="s">
        <v>382</v>
      </c>
      <c r="M487" s="195" t="s">
        <v>391</v>
      </c>
      <c r="N487" s="197"/>
    </row>
    <row r="488" spans="11:14" x14ac:dyDescent="0.3">
      <c r="K488" s="195">
        <v>2035</v>
      </c>
      <c r="L488" s="195" t="s">
        <v>382</v>
      </c>
      <c r="M488" s="195" t="s">
        <v>392</v>
      </c>
      <c r="N488" s="197"/>
    </row>
    <row r="489" spans="11:14" x14ac:dyDescent="0.3">
      <c r="K489" s="195">
        <v>2035</v>
      </c>
      <c r="L489" s="195" t="s">
        <v>382</v>
      </c>
      <c r="M489" s="195" t="s">
        <v>393</v>
      </c>
      <c r="N489" s="197"/>
    </row>
    <row r="490" spans="11:14" x14ac:dyDescent="0.3">
      <c r="K490" s="195">
        <v>2035</v>
      </c>
      <c r="L490" s="195" t="s">
        <v>382</v>
      </c>
      <c r="M490" s="195" t="s">
        <v>394</v>
      </c>
      <c r="N490" s="268"/>
    </row>
    <row r="491" spans="11:14" x14ac:dyDescent="0.3">
      <c r="K491" s="195">
        <v>2035</v>
      </c>
      <c r="L491" s="195" t="s">
        <v>382</v>
      </c>
      <c r="M491" s="195" t="s">
        <v>131</v>
      </c>
      <c r="N491" s="197"/>
    </row>
    <row r="492" spans="11:14" x14ac:dyDescent="0.3">
      <c r="K492" s="195">
        <v>2036</v>
      </c>
      <c r="L492" s="195" t="s">
        <v>379</v>
      </c>
      <c r="M492" s="195"/>
      <c r="N492" s="197"/>
    </row>
    <row r="493" spans="11:14" x14ac:dyDescent="0.3">
      <c r="K493" s="195">
        <v>2036</v>
      </c>
      <c r="L493" s="195" t="s">
        <v>381</v>
      </c>
      <c r="M493" s="195"/>
      <c r="N493" s="268"/>
    </row>
    <row r="494" spans="11:14" x14ac:dyDescent="0.3">
      <c r="K494" s="195">
        <v>2036</v>
      </c>
      <c r="L494" s="195" t="s">
        <v>382</v>
      </c>
      <c r="M494" s="195" t="s">
        <v>383</v>
      </c>
      <c r="N494" s="197"/>
    </row>
    <row r="495" spans="11:14" x14ac:dyDescent="0.3">
      <c r="K495" s="195">
        <v>2036</v>
      </c>
      <c r="L495" s="195" t="s">
        <v>382</v>
      </c>
      <c r="M495" s="195" t="s">
        <v>384</v>
      </c>
      <c r="N495" s="197"/>
    </row>
    <row r="496" spans="11:14" x14ac:dyDescent="0.3">
      <c r="K496" s="195">
        <v>2036</v>
      </c>
      <c r="L496" s="195" t="s">
        <v>382</v>
      </c>
      <c r="M496" s="195" t="s">
        <v>385</v>
      </c>
      <c r="N496" s="197"/>
    </row>
    <row r="497" spans="11:14" x14ac:dyDescent="0.3">
      <c r="K497" s="195">
        <v>2036</v>
      </c>
      <c r="L497" s="195" t="s">
        <v>382</v>
      </c>
      <c r="M497" s="195" t="s">
        <v>386</v>
      </c>
      <c r="N497" s="268"/>
    </row>
    <row r="498" spans="11:14" x14ac:dyDescent="0.3">
      <c r="K498" s="195">
        <v>2036</v>
      </c>
      <c r="L498" s="195" t="s">
        <v>382</v>
      </c>
      <c r="M498" s="195" t="s">
        <v>387</v>
      </c>
      <c r="N498" s="197"/>
    </row>
    <row r="499" spans="11:14" x14ac:dyDescent="0.3">
      <c r="K499" s="195">
        <v>2036</v>
      </c>
      <c r="L499" s="195" t="s">
        <v>382</v>
      </c>
      <c r="M499" s="195" t="s">
        <v>388</v>
      </c>
      <c r="N499" s="197"/>
    </row>
    <row r="500" spans="11:14" x14ac:dyDescent="0.3">
      <c r="K500" s="195">
        <v>2036</v>
      </c>
      <c r="L500" s="195" t="s">
        <v>382</v>
      </c>
      <c r="M500" s="195" t="s">
        <v>389</v>
      </c>
      <c r="N500" s="197"/>
    </row>
    <row r="501" spans="11:14" x14ac:dyDescent="0.3">
      <c r="K501" s="195">
        <v>2036</v>
      </c>
      <c r="L501" s="195" t="s">
        <v>382</v>
      </c>
      <c r="M501" s="269" t="s">
        <v>390</v>
      </c>
      <c r="N501" s="268"/>
    </row>
    <row r="502" spans="11:14" x14ac:dyDescent="0.3">
      <c r="K502" s="195">
        <v>2036</v>
      </c>
      <c r="L502" s="195" t="s">
        <v>382</v>
      </c>
      <c r="M502" s="195" t="s">
        <v>391</v>
      </c>
      <c r="N502" s="197"/>
    </row>
    <row r="503" spans="11:14" x14ac:dyDescent="0.3">
      <c r="K503" s="195">
        <v>2036</v>
      </c>
      <c r="L503" s="195" t="s">
        <v>382</v>
      </c>
      <c r="M503" s="195" t="s">
        <v>392</v>
      </c>
      <c r="N503" s="197"/>
    </row>
    <row r="504" spans="11:14" x14ac:dyDescent="0.3">
      <c r="K504" s="195">
        <v>2036</v>
      </c>
      <c r="L504" s="195" t="s">
        <v>382</v>
      </c>
      <c r="M504" s="195" t="s">
        <v>393</v>
      </c>
      <c r="N504" s="197"/>
    </row>
    <row r="505" spans="11:14" x14ac:dyDescent="0.3">
      <c r="K505" s="195">
        <v>2036</v>
      </c>
      <c r="L505" s="195" t="s">
        <v>382</v>
      </c>
      <c r="M505" s="195" t="s">
        <v>394</v>
      </c>
      <c r="N505" s="268"/>
    </row>
    <row r="506" spans="11:14" x14ac:dyDescent="0.3">
      <c r="K506" s="195">
        <v>2036</v>
      </c>
      <c r="L506" s="195" t="s">
        <v>382</v>
      </c>
      <c r="M506" s="195" t="s">
        <v>131</v>
      </c>
      <c r="N506" s="197"/>
    </row>
    <row r="507" spans="11:14" x14ac:dyDescent="0.3">
      <c r="K507" s="195">
        <v>2037</v>
      </c>
      <c r="L507" s="195" t="s">
        <v>379</v>
      </c>
      <c r="M507" s="195"/>
      <c r="N507" s="197"/>
    </row>
    <row r="508" spans="11:14" x14ac:dyDescent="0.3">
      <c r="K508" s="195">
        <v>2037</v>
      </c>
      <c r="L508" s="195" t="s">
        <v>381</v>
      </c>
      <c r="M508" s="195"/>
      <c r="N508" s="268"/>
    </row>
    <row r="509" spans="11:14" x14ac:dyDescent="0.3">
      <c r="K509" s="195">
        <v>2037</v>
      </c>
      <c r="L509" s="195" t="s">
        <v>382</v>
      </c>
      <c r="M509" s="195" t="s">
        <v>383</v>
      </c>
      <c r="N509" s="197"/>
    </row>
    <row r="510" spans="11:14" x14ac:dyDescent="0.3">
      <c r="K510" s="195">
        <v>2037</v>
      </c>
      <c r="L510" s="195" t="s">
        <v>382</v>
      </c>
      <c r="M510" s="195" t="s">
        <v>384</v>
      </c>
      <c r="N510" s="197"/>
    </row>
    <row r="511" spans="11:14" x14ac:dyDescent="0.3">
      <c r="K511" s="195">
        <v>2037</v>
      </c>
      <c r="L511" s="195" t="s">
        <v>382</v>
      </c>
      <c r="M511" s="195" t="s">
        <v>385</v>
      </c>
      <c r="N511" s="197"/>
    </row>
    <row r="512" spans="11:14" x14ac:dyDescent="0.3">
      <c r="K512" s="195">
        <v>2037</v>
      </c>
      <c r="L512" s="195" t="s">
        <v>382</v>
      </c>
      <c r="M512" s="195" t="s">
        <v>386</v>
      </c>
      <c r="N512" s="268"/>
    </row>
    <row r="513" spans="11:14" x14ac:dyDescent="0.3">
      <c r="K513" s="195">
        <v>2037</v>
      </c>
      <c r="L513" s="195" t="s">
        <v>382</v>
      </c>
      <c r="M513" s="195" t="s">
        <v>387</v>
      </c>
      <c r="N513" s="197"/>
    </row>
    <row r="514" spans="11:14" x14ac:dyDescent="0.3">
      <c r="K514" s="195">
        <v>2037</v>
      </c>
      <c r="L514" s="195" t="s">
        <v>382</v>
      </c>
      <c r="M514" s="195" t="s">
        <v>388</v>
      </c>
      <c r="N514" s="197"/>
    </row>
    <row r="515" spans="11:14" x14ac:dyDescent="0.3">
      <c r="K515" s="195">
        <v>2037</v>
      </c>
      <c r="L515" s="195" t="s">
        <v>382</v>
      </c>
      <c r="M515" s="195" t="s">
        <v>389</v>
      </c>
      <c r="N515" s="197"/>
    </row>
    <row r="516" spans="11:14" x14ac:dyDescent="0.3">
      <c r="K516" s="195">
        <v>2037</v>
      </c>
      <c r="L516" s="195" t="s">
        <v>382</v>
      </c>
      <c r="M516" s="269" t="s">
        <v>390</v>
      </c>
      <c r="N516" s="268"/>
    </row>
    <row r="517" spans="11:14" x14ac:dyDescent="0.3">
      <c r="K517" s="195">
        <v>2037</v>
      </c>
      <c r="L517" s="195" t="s">
        <v>382</v>
      </c>
      <c r="M517" s="195" t="s">
        <v>391</v>
      </c>
      <c r="N517" s="197"/>
    </row>
    <row r="518" spans="11:14" x14ac:dyDescent="0.3">
      <c r="K518" s="195">
        <v>2037</v>
      </c>
      <c r="L518" s="195" t="s">
        <v>382</v>
      </c>
      <c r="M518" s="195" t="s">
        <v>392</v>
      </c>
      <c r="N518" s="197"/>
    </row>
    <row r="519" spans="11:14" x14ac:dyDescent="0.3">
      <c r="K519" s="195">
        <v>2037</v>
      </c>
      <c r="L519" s="195" t="s">
        <v>382</v>
      </c>
      <c r="M519" s="195" t="s">
        <v>393</v>
      </c>
      <c r="N519" s="197"/>
    </row>
    <row r="520" spans="11:14" x14ac:dyDescent="0.3">
      <c r="K520" s="195">
        <v>2037</v>
      </c>
      <c r="L520" s="195" t="s">
        <v>382</v>
      </c>
      <c r="M520" s="195" t="s">
        <v>394</v>
      </c>
      <c r="N520" s="268"/>
    </row>
    <row r="521" spans="11:14" x14ac:dyDescent="0.3">
      <c r="K521" s="195">
        <v>2037</v>
      </c>
      <c r="L521" s="195" t="s">
        <v>382</v>
      </c>
      <c r="M521" s="195" t="s">
        <v>131</v>
      </c>
      <c r="N521" s="197"/>
    </row>
    <row r="522" spans="11:14" x14ac:dyDescent="0.3">
      <c r="K522" s="195">
        <v>2038</v>
      </c>
      <c r="L522" s="195" t="s">
        <v>379</v>
      </c>
      <c r="M522" s="195"/>
      <c r="N522" s="197"/>
    </row>
    <row r="523" spans="11:14" x14ac:dyDescent="0.3">
      <c r="K523" s="195">
        <v>2038</v>
      </c>
      <c r="L523" s="195" t="s">
        <v>381</v>
      </c>
      <c r="M523" s="195"/>
      <c r="N523" s="268"/>
    </row>
    <row r="524" spans="11:14" x14ac:dyDescent="0.3">
      <c r="K524" s="195">
        <v>2038</v>
      </c>
      <c r="L524" s="195" t="s">
        <v>382</v>
      </c>
      <c r="M524" s="195" t="s">
        <v>383</v>
      </c>
      <c r="N524" s="197"/>
    </row>
    <row r="525" spans="11:14" x14ac:dyDescent="0.3">
      <c r="K525" s="195">
        <v>2038</v>
      </c>
      <c r="L525" s="195" t="s">
        <v>382</v>
      </c>
      <c r="M525" s="195" t="s">
        <v>384</v>
      </c>
      <c r="N525" s="197"/>
    </row>
    <row r="526" spans="11:14" x14ac:dyDescent="0.3">
      <c r="K526" s="195">
        <v>2038</v>
      </c>
      <c r="L526" s="195" t="s">
        <v>382</v>
      </c>
      <c r="M526" s="195" t="s">
        <v>385</v>
      </c>
      <c r="N526" s="197"/>
    </row>
    <row r="527" spans="11:14" x14ac:dyDescent="0.3">
      <c r="K527" s="195">
        <v>2038</v>
      </c>
      <c r="L527" s="195" t="s">
        <v>382</v>
      </c>
      <c r="M527" s="195" t="s">
        <v>386</v>
      </c>
      <c r="N527" s="268"/>
    </row>
    <row r="528" spans="11:14" x14ac:dyDescent="0.3">
      <c r="K528" s="195">
        <v>2038</v>
      </c>
      <c r="L528" s="195" t="s">
        <v>382</v>
      </c>
      <c r="M528" s="195" t="s">
        <v>387</v>
      </c>
      <c r="N528" s="197"/>
    </row>
    <row r="529" spans="11:14" x14ac:dyDescent="0.3">
      <c r="K529" s="195">
        <v>2038</v>
      </c>
      <c r="L529" s="195" t="s">
        <v>382</v>
      </c>
      <c r="M529" s="195" t="s">
        <v>388</v>
      </c>
      <c r="N529" s="197"/>
    </row>
    <row r="530" spans="11:14" x14ac:dyDescent="0.3">
      <c r="K530" s="195">
        <v>2038</v>
      </c>
      <c r="L530" s="195" t="s">
        <v>382</v>
      </c>
      <c r="M530" s="195" t="s">
        <v>389</v>
      </c>
      <c r="N530" s="197"/>
    </row>
    <row r="531" spans="11:14" x14ac:dyDescent="0.3">
      <c r="K531" s="195">
        <v>2038</v>
      </c>
      <c r="L531" s="195" t="s">
        <v>382</v>
      </c>
      <c r="M531" s="269" t="s">
        <v>390</v>
      </c>
      <c r="N531" s="268"/>
    </row>
    <row r="532" spans="11:14" x14ac:dyDescent="0.3">
      <c r="K532" s="195">
        <v>2038</v>
      </c>
      <c r="L532" s="195" t="s">
        <v>382</v>
      </c>
      <c r="M532" s="195" t="s">
        <v>391</v>
      </c>
      <c r="N532" s="197"/>
    </row>
    <row r="533" spans="11:14" x14ac:dyDescent="0.3">
      <c r="K533" s="195">
        <v>2038</v>
      </c>
      <c r="L533" s="195" t="s">
        <v>382</v>
      </c>
      <c r="M533" s="195" t="s">
        <v>392</v>
      </c>
      <c r="N533" s="197"/>
    </row>
    <row r="534" spans="11:14" x14ac:dyDescent="0.3">
      <c r="K534" s="195">
        <v>2038</v>
      </c>
      <c r="L534" s="195" t="s">
        <v>382</v>
      </c>
      <c r="M534" s="195" t="s">
        <v>393</v>
      </c>
      <c r="N534" s="197"/>
    </row>
    <row r="535" spans="11:14" x14ac:dyDescent="0.3">
      <c r="K535" s="195">
        <v>2038</v>
      </c>
      <c r="L535" s="195" t="s">
        <v>382</v>
      </c>
      <c r="M535" s="195" t="s">
        <v>394</v>
      </c>
      <c r="N535" s="268"/>
    </row>
    <row r="536" spans="11:14" x14ac:dyDescent="0.3">
      <c r="K536" s="195">
        <v>2038</v>
      </c>
      <c r="L536" s="195" t="s">
        <v>382</v>
      </c>
      <c r="M536" s="195" t="s">
        <v>131</v>
      </c>
      <c r="N536" s="197"/>
    </row>
    <row r="537" spans="11:14" x14ac:dyDescent="0.3">
      <c r="K537" s="195">
        <v>2039</v>
      </c>
      <c r="L537" s="195" t="s">
        <v>379</v>
      </c>
      <c r="M537" s="195"/>
      <c r="N537" s="197"/>
    </row>
    <row r="538" spans="11:14" x14ac:dyDescent="0.3">
      <c r="K538" s="195">
        <v>2039</v>
      </c>
      <c r="L538" s="195" t="s">
        <v>381</v>
      </c>
      <c r="M538" s="195"/>
      <c r="N538" s="268"/>
    </row>
    <row r="539" spans="11:14" x14ac:dyDescent="0.3">
      <c r="K539" s="195">
        <v>2039</v>
      </c>
      <c r="L539" s="195" t="s">
        <v>382</v>
      </c>
      <c r="M539" s="195" t="s">
        <v>383</v>
      </c>
      <c r="N539" s="197"/>
    </row>
    <row r="540" spans="11:14" x14ac:dyDescent="0.3">
      <c r="K540" s="195">
        <v>2039</v>
      </c>
      <c r="L540" s="195" t="s">
        <v>382</v>
      </c>
      <c r="M540" s="195" t="s">
        <v>384</v>
      </c>
      <c r="N540" s="197"/>
    </row>
    <row r="541" spans="11:14" x14ac:dyDescent="0.3">
      <c r="K541" s="195">
        <v>2039</v>
      </c>
      <c r="L541" s="195" t="s">
        <v>382</v>
      </c>
      <c r="M541" s="195" t="s">
        <v>385</v>
      </c>
      <c r="N541" s="197"/>
    </row>
    <row r="542" spans="11:14" x14ac:dyDescent="0.3">
      <c r="K542" s="195">
        <v>2039</v>
      </c>
      <c r="L542" s="195" t="s">
        <v>382</v>
      </c>
      <c r="M542" s="195" t="s">
        <v>386</v>
      </c>
      <c r="N542" s="268"/>
    </row>
    <row r="543" spans="11:14" x14ac:dyDescent="0.3">
      <c r="K543" s="195">
        <v>2039</v>
      </c>
      <c r="L543" s="195" t="s">
        <v>382</v>
      </c>
      <c r="M543" s="195" t="s">
        <v>387</v>
      </c>
      <c r="N543" s="197"/>
    </row>
    <row r="544" spans="11:14" x14ac:dyDescent="0.3">
      <c r="K544" s="195">
        <v>2039</v>
      </c>
      <c r="L544" s="195" t="s">
        <v>382</v>
      </c>
      <c r="M544" s="195" t="s">
        <v>388</v>
      </c>
      <c r="N544" s="197"/>
    </row>
    <row r="545" spans="11:14" x14ac:dyDescent="0.3">
      <c r="K545" s="195">
        <v>2039</v>
      </c>
      <c r="L545" s="195" t="s">
        <v>382</v>
      </c>
      <c r="M545" s="195" t="s">
        <v>389</v>
      </c>
      <c r="N545" s="197"/>
    </row>
    <row r="546" spans="11:14" x14ac:dyDescent="0.3">
      <c r="K546" s="195">
        <v>2039</v>
      </c>
      <c r="L546" s="195" t="s">
        <v>382</v>
      </c>
      <c r="M546" s="269" t="s">
        <v>390</v>
      </c>
      <c r="N546" s="268"/>
    </row>
    <row r="547" spans="11:14" x14ac:dyDescent="0.3">
      <c r="K547" s="195">
        <v>2039</v>
      </c>
      <c r="L547" s="195" t="s">
        <v>382</v>
      </c>
      <c r="M547" s="195" t="s">
        <v>391</v>
      </c>
      <c r="N547" s="197"/>
    </row>
    <row r="548" spans="11:14" x14ac:dyDescent="0.3">
      <c r="K548" s="195">
        <v>2039</v>
      </c>
      <c r="L548" s="195" t="s">
        <v>382</v>
      </c>
      <c r="M548" s="195" t="s">
        <v>392</v>
      </c>
      <c r="N548" s="197"/>
    </row>
    <row r="549" spans="11:14" x14ac:dyDescent="0.3">
      <c r="K549" s="195">
        <v>2039</v>
      </c>
      <c r="L549" s="195" t="s">
        <v>382</v>
      </c>
      <c r="M549" s="195" t="s">
        <v>393</v>
      </c>
      <c r="N549" s="197"/>
    </row>
    <row r="550" spans="11:14" x14ac:dyDescent="0.3">
      <c r="K550" s="195">
        <v>2039</v>
      </c>
      <c r="L550" s="195" t="s">
        <v>382</v>
      </c>
      <c r="M550" s="195" t="s">
        <v>394</v>
      </c>
      <c r="N550" s="268"/>
    </row>
    <row r="551" spans="11:14" x14ac:dyDescent="0.3">
      <c r="K551" s="195">
        <v>2039</v>
      </c>
      <c r="L551" s="195" t="s">
        <v>382</v>
      </c>
      <c r="M551" s="195" t="s">
        <v>131</v>
      </c>
      <c r="N551" s="197"/>
    </row>
    <row r="552" spans="11:14" x14ac:dyDescent="0.3">
      <c r="K552" s="195">
        <v>2040</v>
      </c>
      <c r="L552" s="195" t="s">
        <v>379</v>
      </c>
      <c r="M552" s="195"/>
      <c r="N552" s="197"/>
    </row>
    <row r="553" spans="11:14" x14ac:dyDescent="0.3">
      <c r="K553" s="195">
        <v>2040</v>
      </c>
      <c r="L553" s="195" t="s">
        <v>381</v>
      </c>
      <c r="M553" s="195"/>
      <c r="N553" s="268"/>
    </row>
    <row r="554" spans="11:14" x14ac:dyDescent="0.3">
      <c r="K554" s="195">
        <v>2040</v>
      </c>
      <c r="L554" s="195" t="s">
        <v>382</v>
      </c>
      <c r="M554" s="195" t="s">
        <v>383</v>
      </c>
      <c r="N554" s="197"/>
    </row>
    <row r="555" spans="11:14" x14ac:dyDescent="0.3">
      <c r="K555" s="195">
        <v>2040</v>
      </c>
      <c r="L555" s="195" t="s">
        <v>382</v>
      </c>
      <c r="M555" s="195" t="s">
        <v>384</v>
      </c>
      <c r="N555" s="197"/>
    </row>
    <row r="556" spans="11:14" x14ac:dyDescent="0.3">
      <c r="K556" s="195">
        <v>2040</v>
      </c>
      <c r="L556" s="195" t="s">
        <v>382</v>
      </c>
      <c r="M556" s="195" t="s">
        <v>385</v>
      </c>
      <c r="N556" s="197"/>
    </row>
    <row r="557" spans="11:14" x14ac:dyDescent="0.3">
      <c r="K557" s="195">
        <v>2040</v>
      </c>
      <c r="L557" s="195" t="s">
        <v>382</v>
      </c>
      <c r="M557" s="195" t="s">
        <v>386</v>
      </c>
      <c r="N557" s="268"/>
    </row>
    <row r="558" spans="11:14" x14ac:dyDescent="0.3">
      <c r="K558" s="195">
        <v>2040</v>
      </c>
      <c r="L558" s="195" t="s">
        <v>382</v>
      </c>
      <c r="M558" s="195" t="s">
        <v>387</v>
      </c>
      <c r="N558" s="197"/>
    </row>
    <row r="559" spans="11:14" x14ac:dyDescent="0.3">
      <c r="K559" s="195">
        <v>2040</v>
      </c>
      <c r="L559" s="195" t="s">
        <v>382</v>
      </c>
      <c r="M559" s="195" t="s">
        <v>388</v>
      </c>
      <c r="N559" s="197"/>
    </row>
    <row r="560" spans="11:14" x14ac:dyDescent="0.3">
      <c r="K560" s="195">
        <v>2040</v>
      </c>
      <c r="L560" s="195" t="s">
        <v>382</v>
      </c>
      <c r="M560" s="195" t="s">
        <v>389</v>
      </c>
      <c r="N560" s="197"/>
    </row>
    <row r="561" spans="11:14" x14ac:dyDescent="0.3">
      <c r="K561" s="195">
        <v>2040</v>
      </c>
      <c r="L561" s="195" t="s">
        <v>382</v>
      </c>
      <c r="M561" s="269" t="s">
        <v>390</v>
      </c>
      <c r="N561" s="268"/>
    </row>
    <row r="562" spans="11:14" x14ac:dyDescent="0.3">
      <c r="K562" s="195">
        <v>2040</v>
      </c>
      <c r="L562" s="195" t="s">
        <v>382</v>
      </c>
      <c r="M562" s="195" t="s">
        <v>391</v>
      </c>
      <c r="N562" s="197"/>
    </row>
    <row r="563" spans="11:14" x14ac:dyDescent="0.3">
      <c r="K563" s="195">
        <v>2040</v>
      </c>
      <c r="L563" s="195" t="s">
        <v>382</v>
      </c>
      <c r="M563" s="195" t="s">
        <v>392</v>
      </c>
      <c r="N563" s="197"/>
    </row>
    <row r="564" spans="11:14" x14ac:dyDescent="0.3">
      <c r="K564" s="195">
        <v>2040</v>
      </c>
      <c r="L564" s="195" t="s">
        <v>382</v>
      </c>
      <c r="M564" s="195" t="s">
        <v>393</v>
      </c>
      <c r="N564" s="197"/>
    </row>
    <row r="565" spans="11:14" x14ac:dyDescent="0.3">
      <c r="K565" s="195">
        <v>2040</v>
      </c>
      <c r="L565" s="195" t="s">
        <v>382</v>
      </c>
      <c r="M565" s="195" t="s">
        <v>394</v>
      </c>
      <c r="N565" s="268"/>
    </row>
    <row r="566" spans="11:14" x14ac:dyDescent="0.3">
      <c r="K566" s="195">
        <v>2040</v>
      </c>
      <c r="L566" s="195" t="s">
        <v>382</v>
      </c>
      <c r="M566" s="195" t="s">
        <v>131</v>
      </c>
      <c r="N566" s="197"/>
    </row>
  </sheetData>
  <mergeCells count="6">
    <mergeCell ref="K7:N7"/>
    <mergeCell ref="K279:M279"/>
    <mergeCell ref="D3:N3"/>
    <mergeCell ref="B5:N5"/>
    <mergeCell ref="B1:O1"/>
    <mergeCell ref="B2:O2"/>
  </mergeCells>
  <pageMargins left="0.7" right="0.7" top="0.75" bottom="0.75" header="0.3" footer="0.3"/>
  <pageSetup scale="40" fitToHeight="0" orientation="landscape"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EB706-0EE7-46CB-8061-869E8FA573A3}">
  <sheetPr>
    <tabColor theme="6" tint="0.79998168889431442"/>
    <pageSetUpPr fitToPage="1"/>
  </sheetPr>
  <dimension ref="B1:AI144"/>
  <sheetViews>
    <sheetView topLeftCell="A24" zoomScaleNormal="100" workbookViewId="0"/>
  </sheetViews>
  <sheetFormatPr defaultColWidth="9" defaultRowHeight="15.6" x14ac:dyDescent="0.3"/>
  <cols>
    <col min="1" max="1" width="2.19921875" style="57" customWidth="1"/>
    <col min="2" max="2" width="9.59765625" style="57" customWidth="1"/>
    <col min="3" max="3" width="11.09765625" style="57" customWidth="1"/>
    <col min="4" max="14" width="9.59765625" style="57" customWidth="1"/>
    <col min="15" max="15" width="10.5" style="57" bestFit="1" customWidth="1"/>
    <col min="16" max="16" width="11" style="57" customWidth="1"/>
    <col min="17" max="17" width="10.59765625" style="57" bestFit="1" customWidth="1"/>
    <col min="18" max="18" width="9" style="57"/>
    <col min="19" max="19" width="10.59765625" style="57" bestFit="1" customWidth="1"/>
    <col min="20" max="16384" width="9" style="57"/>
  </cols>
  <sheetData>
    <row r="1" spans="2:35" s="6" customFormat="1" x14ac:dyDescent="0.3">
      <c r="B1" s="285" t="s">
        <v>395</v>
      </c>
      <c r="C1" s="285"/>
      <c r="D1" s="285"/>
      <c r="E1" s="285"/>
      <c r="F1" s="285"/>
      <c r="G1" s="285"/>
      <c r="H1" s="285"/>
      <c r="I1" s="285"/>
      <c r="J1" s="285"/>
      <c r="K1" s="285"/>
      <c r="L1" s="285"/>
      <c r="M1" s="285"/>
      <c r="N1" s="285"/>
      <c r="O1" s="285"/>
      <c r="P1" s="285"/>
    </row>
    <row r="2" spans="2:35" s="7" customFormat="1" ht="15.75" customHeight="1" x14ac:dyDescent="0.25">
      <c r="B2" s="310" t="str">
        <f>'Admin Info'!B6</f>
        <v>Southern California Gas</v>
      </c>
      <c r="C2" s="310"/>
      <c r="D2" s="310"/>
      <c r="E2" s="310"/>
      <c r="F2" s="310"/>
      <c r="G2" s="310"/>
      <c r="H2" s="310"/>
      <c r="I2" s="310"/>
      <c r="J2" s="310"/>
      <c r="K2" s="310"/>
      <c r="L2" s="310"/>
      <c r="M2" s="310"/>
      <c r="N2" s="310"/>
      <c r="O2" s="310"/>
      <c r="P2" s="310"/>
    </row>
    <row r="3" spans="2:35" s="7" customFormat="1" ht="13.2" x14ac:dyDescent="0.25">
      <c r="C3" s="310"/>
      <c r="D3" s="310"/>
      <c r="E3" s="310"/>
      <c r="F3" s="310"/>
      <c r="G3" s="310"/>
      <c r="H3" s="310"/>
      <c r="I3" s="310"/>
      <c r="J3" s="310"/>
      <c r="K3" s="310"/>
      <c r="L3" s="310"/>
    </row>
    <row r="4" spans="2:35" s="7" customFormat="1" ht="13.2" x14ac:dyDescent="0.25">
      <c r="C4" s="24"/>
      <c r="D4" s="24"/>
      <c r="E4" s="24"/>
      <c r="F4" s="24"/>
      <c r="G4" s="24"/>
      <c r="H4" s="24"/>
      <c r="I4" s="24"/>
      <c r="J4" s="24"/>
      <c r="K4" s="24"/>
      <c r="L4" s="24"/>
    </row>
    <row r="5" spans="2:35" s="6" customFormat="1" ht="30.75" customHeight="1" x14ac:dyDescent="0.25">
      <c r="B5" s="288" t="s">
        <v>396</v>
      </c>
      <c r="C5" s="288"/>
      <c r="D5" s="288"/>
      <c r="E5" s="288"/>
      <c r="F5" s="288"/>
      <c r="G5" s="288"/>
      <c r="H5" s="288"/>
      <c r="I5" s="288"/>
      <c r="J5" s="288"/>
      <c r="K5" s="288"/>
      <c r="L5" s="288"/>
      <c r="M5" s="288"/>
      <c r="N5" s="288"/>
      <c r="O5" s="288"/>
      <c r="P5" s="288"/>
    </row>
    <row r="7" spans="2:35" x14ac:dyDescent="0.3">
      <c r="B7" s="352" t="s">
        <v>397</v>
      </c>
      <c r="C7" s="353"/>
      <c r="D7" s="353"/>
      <c r="E7" s="353"/>
      <c r="F7" s="353"/>
      <c r="G7" s="353"/>
      <c r="H7" s="353"/>
      <c r="I7" s="353"/>
      <c r="J7" s="353"/>
      <c r="K7" s="353"/>
      <c r="L7" s="353"/>
      <c r="M7" s="353"/>
      <c r="N7" s="353"/>
      <c r="O7" s="353"/>
      <c r="P7" s="354"/>
      <c r="Q7" s="70"/>
      <c r="R7" s="351"/>
      <c r="S7" s="351"/>
      <c r="T7" s="351"/>
      <c r="U7" s="351"/>
      <c r="V7" s="351"/>
      <c r="W7" s="351"/>
      <c r="X7" s="351"/>
      <c r="Y7" s="351"/>
      <c r="Z7" s="351"/>
      <c r="AA7" s="351"/>
      <c r="AB7" s="351"/>
      <c r="AC7" s="351"/>
      <c r="AD7" s="351"/>
      <c r="AE7" s="351"/>
      <c r="AF7" s="351"/>
      <c r="AG7" s="351"/>
      <c r="AH7" s="351"/>
      <c r="AI7" s="351"/>
    </row>
    <row r="8" spans="2:35" ht="62.4" x14ac:dyDescent="0.3">
      <c r="B8" s="73" t="s">
        <v>76</v>
      </c>
      <c r="C8" s="60" t="s">
        <v>398</v>
      </c>
      <c r="D8" s="60" t="s">
        <v>399</v>
      </c>
      <c r="E8" s="60" t="s">
        <v>400</v>
      </c>
      <c r="F8" s="60" t="s">
        <v>401</v>
      </c>
      <c r="G8" s="60" t="s">
        <v>402</v>
      </c>
      <c r="H8" s="60" t="s">
        <v>403</v>
      </c>
      <c r="I8" s="60" t="s">
        <v>404</v>
      </c>
      <c r="J8" s="60" t="s">
        <v>405</v>
      </c>
      <c r="K8" s="60" t="s">
        <v>406</v>
      </c>
      <c r="L8" s="60" t="s">
        <v>407</v>
      </c>
      <c r="M8" s="60" t="s">
        <v>408</v>
      </c>
      <c r="N8" s="60" t="s">
        <v>409</v>
      </c>
      <c r="O8" s="60" t="s">
        <v>410</v>
      </c>
      <c r="P8" s="59" t="s">
        <v>411</v>
      </c>
      <c r="Q8" s="68"/>
      <c r="R8" s="68"/>
      <c r="S8" s="68"/>
      <c r="T8" s="68"/>
      <c r="U8" s="68"/>
      <c r="V8" s="68"/>
      <c r="W8" s="68"/>
      <c r="X8" s="68"/>
      <c r="Y8" s="68"/>
      <c r="Z8" s="68"/>
      <c r="AA8" s="68"/>
      <c r="AB8" s="68"/>
      <c r="AC8" s="68"/>
      <c r="AD8" s="68"/>
      <c r="AE8" s="68"/>
    </row>
    <row r="9" spans="2:35" x14ac:dyDescent="0.3">
      <c r="B9" s="75">
        <v>2023</v>
      </c>
      <c r="C9" s="246">
        <v>5747038.416666667</v>
      </c>
      <c r="D9" s="246">
        <v>188604.75</v>
      </c>
      <c r="E9" s="246">
        <v>14386.583333333334</v>
      </c>
      <c r="F9" s="246">
        <v>355</v>
      </c>
      <c r="G9" s="246">
        <v>224</v>
      </c>
      <c r="H9" s="246">
        <v>321</v>
      </c>
      <c r="I9" s="246">
        <v>358.75</v>
      </c>
      <c r="J9" s="246" t="e">
        <v>#N/A</v>
      </c>
      <c r="K9" s="246">
        <v>24</v>
      </c>
      <c r="L9" s="246">
        <v>0</v>
      </c>
      <c r="M9" s="246">
        <v>5</v>
      </c>
      <c r="N9" s="246" t="e">
        <v>#N/A</v>
      </c>
      <c r="O9" s="246" t="e">
        <v>#N/A</v>
      </c>
      <c r="P9" s="247">
        <f t="shared" ref="P9:P26" si="0">SUM(C9:I9)+K9+L9+M9</f>
        <v>5951317.5</v>
      </c>
    </row>
    <row r="10" spans="2:35" x14ac:dyDescent="0.3">
      <c r="B10" s="75">
        <v>2024</v>
      </c>
      <c r="C10" s="246">
        <v>5778324.2500000028</v>
      </c>
      <c r="D10" s="246">
        <v>188003.25</v>
      </c>
      <c r="E10" s="246">
        <v>14025.981437524448</v>
      </c>
      <c r="F10" s="246">
        <v>356.5</v>
      </c>
      <c r="G10" s="246">
        <v>224</v>
      </c>
      <c r="H10" s="246">
        <v>316</v>
      </c>
      <c r="I10" s="246">
        <v>357.41666666666663</v>
      </c>
      <c r="J10" s="246" t="e">
        <v>#N/A</v>
      </c>
      <c r="K10" s="246">
        <v>23.685229142186383</v>
      </c>
      <c r="L10" s="246">
        <v>0</v>
      </c>
      <c r="M10" s="246">
        <v>5</v>
      </c>
      <c r="N10" s="246" t="e">
        <v>#N/A</v>
      </c>
      <c r="O10" s="246" t="e">
        <v>#N/A</v>
      </c>
      <c r="P10" s="247">
        <f t="shared" si="0"/>
        <v>5981636.0833333367</v>
      </c>
    </row>
    <row r="11" spans="2:35" x14ac:dyDescent="0.3">
      <c r="B11" s="72">
        <v>2025</v>
      </c>
      <c r="C11" s="246">
        <v>5834165.0000000009</v>
      </c>
      <c r="D11" s="246">
        <v>189775.99999999997</v>
      </c>
      <c r="E11" s="246">
        <v>14365.208746686756</v>
      </c>
      <c r="F11" s="246">
        <v>360.5</v>
      </c>
      <c r="G11" s="246">
        <v>224</v>
      </c>
      <c r="H11" s="246">
        <v>311</v>
      </c>
      <c r="I11" s="246">
        <v>357.41666666666663</v>
      </c>
      <c r="J11" s="246" t="e">
        <v>#N/A</v>
      </c>
      <c r="K11" s="246">
        <v>23.374586646578134</v>
      </c>
      <c r="L11" s="246">
        <v>0</v>
      </c>
      <c r="M11" s="246">
        <v>5</v>
      </c>
      <c r="N11" s="246" t="e">
        <v>#N/A</v>
      </c>
      <c r="O11" s="246" t="e">
        <v>#N/A</v>
      </c>
      <c r="P11" s="247">
        <f t="shared" si="0"/>
        <v>6039587.5000000009</v>
      </c>
    </row>
    <row r="12" spans="2:35" x14ac:dyDescent="0.3">
      <c r="B12" s="72">
        <v>2026</v>
      </c>
      <c r="C12" s="246">
        <v>5873685.0000000009</v>
      </c>
      <c r="D12" s="246">
        <v>189889.99999999997</v>
      </c>
      <c r="E12" s="246">
        <v>14219.515314965496</v>
      </c>
      <c r="F12" s="246">
        <v>364.5</v>
      </c>
      <c r="G12" s="246">
        <v>224</v>
      </c>
      <c r="H12" s="246">
        <v>306</v>
      </c>
      <c r="I12" s="246">
        <v>357.41666666666663</v>
      </c>
      <c r="J12" s="246" t="e">
        <v>#N/A</v>
      </c>
      <c r="K12" s="246">
        <v>23.068018367837215</v>
      </c>
      <c r="L12" s="246">
        <v>0</v>
      </c>
      <c r="M12" s="246">
        <v>5</v>
      </c>
      <c r="N12" s="246" t="e">
        <v>#N/A</v>
      </c>
      <c r="O12" s="246" t="e">
        <v>#N/A</v>
      </c>
      <c r="P12" s="247">
        <f t="shared" si="0"/>
        <v>6079074.5000000009</v>
      </c>
    </row>
    <row r="13" spans="2:35" x14ac:dyDescent="0.3">
      <c r="B13" s="72">
        <v>2027</v>
      </c>
      <c r="C13" s="246">
        <v>5912768.0000000009</v>
      </c>
      <c r="D13" s="246">
        <v>189988.99999999997</v>
      </c>
      <c r="E13" s="246">
        <v>14075.817862462567</v>
      </c>
      <c r="F13" s="246">
        <v>368.50000000000006</v>
      </c>
      <c r="G13" s="246">
        <v>224</v>
      </c>
      <c r="H13" s="246">
        <v>301</v>
      </c>
      <c r="I13" s="246">
        <v>357.41666666666663</v>
      </c>
      <c r="J13" s="246" t="e">
        <v>#N/A</v>
      </c>
      <c r="K13" s="246">
        <v>22.765470870766197</v>
      </c>
      <c r="L13" s="246">
        <v>0</v>
      </c>
      <c r="M13" s="246">
        <v>5</v>
      </c>
      <c r="N13" s="246" t="e">
        <v>#N/A</v>
      </c>
      <c r="O13" s="246" t="e">
        <v>#N/A</v>
      </c>
      <c r="P13" s="247">
        <f t="shared" si="0"/>
        <v>6118111.5000000009</v>
      </c>
    </row>
    <row r="14" spans="2:35" x14ac:dyDescent="0.3">
      <c r="B14" s="72">
        <v>2028</v>
      </c>
      <c r="C14" s="246">
        <v>5950559.0000000009</v>
      </c>
      <c r="D14" s="246">
        <v>190071.99999999997</v>
      </c>
      <c r="E14" s="246">
        <v>13934.11644191234</v>
      </c>
      <c r="F14" s="246">
        <v>372.50000000000006</v>
      </c>
      <c r="G14" s="246">
        <v>224</v>
      </c>
      <c r="H14" s="246">
        <v>296</v>
      </c>
      <c r="I14" s="246">
        <v>357.41666666666663</v>
      </c>
      <c r="J14" s="246" t="e">
        <v>#N/A</v>
      </c>
      <c r="K14" s="246">
        <v>22.466891420994447</v>
      </c>
      <c r="L14" s="246">
        <v>0</v>
      </c>
      <c r="M14" s="246">
        <v>5</v>
      </c>
      <c r="N14" s="246" t="e">
        <v>#N/A</v>
      </c>
      <c r="O14" s="246" t="e">
        <v>#N/A</v>
      </c>
      <c r="P14" s="247">
        <f t="shared" si="0"/>
        <v>6155842.5000000009</v>
      </c>
    </row>
    <row r="15" spans="2:35" x14ac:dyDescent="0.3">
      <c r="B15" s="72">
        <v>2029</v>
      </c>
      <c r="C15" s="246">
        <v>5987338.0000000019</v>
      </c>
      <c r="D15" s="246">
        <v>190145.99999999997</v>
      </c>
      <c r="E15" s="246">
        <v>13792.411105357547</v>
      </c>
      <c r="F15" s="246">
        <v>376.50000000000006</v>
      </c>
      <c r="G15" s="246">
        <v>224</v>
      </c>
      <c r="H15" s="246">
        <v>291</v>
      </c>
      <c r="I15" s="246">
        <v>357.41666666666663</v>
      </c>
      <c r="J15" s="246" t="e">
        <v>#N/A</v>
      </c>
      <c r="K15" s="246">
        <v>22.172227975786459</v>
      </c>
      <c r="L15" s="246">
        <v>0</v>
      </c>
      <c r="M15" s="246">
        <v>5</v>
      </c>
      <c r="N15" s="246" t="e">
        <v>#N/A</v>
      </c>
      <c r="O15" s="246" t="e">
        <v>#N/A</v>
      </c>
      <c r="P15" s="247">
        <f t="shared" si="0"/>
        <v>6192552.5000000019</v>
      </c>
    </row>
    <row r="16" spans="2:35" x14ac:dyDescent="0.3">
      <c r="B16" s="72">
        <v>2030</v>
      </c>
      <c r="C16" s="246">
        <v>6023620.0000000009</v>
      </c>
      <c r="D16" s="246">
        <v>190220.99999999997</v>
      </c>
      <c r="E16" s="246">
        <v>13653.701904158363</v>
      </c>
      <c r="F16" s="246">
        <v>380.50000000000006</v>
      </c>
      <c r="G16" s="246">
        <v>224</v>
      </c>
      <c r="H16" s="246">
        <v>286</v>
      </c>
      <c r="I16" s="246">
        <v>357.41666666666663</v>
      </c>
      <c r="J16" s="246" t="e">
        <v>#N/A</v>
      </c>
      <c r="K16" s="246">
        <v>21.881429174970744</v>
      </c>
      <c r="L16" s="246">
        <v>0</v>
      </c>
      <c r="M16" s="246">
        <v>5</v>
      </c>
      <c r="N16" s="246" t="e">
        <v>#N/A</v>
      </c>
      <c r="O16" s="246" t="e">
        <v>#N/A</v>
      </c>
      <c r="P16" s="247">
        <f t="shared" si="0"/>
        <v>6228769.5000000009</v>
      </c>
    </row>
    <row r="17" spans="2:16" x14ac:dyDescent="0.3">
      <c r="B17" s="72">
        <v>2031</v>
      </c>
      <c r="C17" s="246">
        <v>6059406</v>
      </c>
      <c r="D17" s="246">
        <v>190289.99999999994</v>
      </c>
      <c r="E17" s="246">
        <v>13515.988889001346</v>
      </c>
      <c r="F17" s="246">
        <v>384.50000000000011</v>
      </c>
      <c r="G17" s="246">
        <v>224</v>
      </c>
      <c r="H17" s="246">
        <v>281</v>
      </c>
      <c r="I17" s="246">
        <v>357.41666666666663</v>
      </c>
      <c r="J17" s="246" t="e">
        <v>#N/A</v>
      </c>
      <c r="K17" s="246">
        <v>21.594444331987685</v>
      </c>
      <c r="L17" s="246">
        <v>0</v>
      </c>
      <c r="M17" s="246">
        <v>5</v>
      </c>
      <c r="N17" s="246" t="e">
        <v>#N/A</v>
      </c>
      <c r="O17" s="246" t="e">
        <v>#N/A</v>
      </c>
      <c r="P17" s="247">
        <f t="shared" si="0"/>
        <v>6264485.5</v>
      </c>
    </row>
    <row r="18" spans="2:16" x14ac:dyDescent="0.3">
      <c r="B18" s="72">
        <v>2032</v>
      </c>
      <c r="C18" s="246">
        <v>6094542</v>
      </c>
      <c r="D18" s="246">
        <v>190370.99999999994</v>
      </c>
      <c r="E18" s="246">
        <v>13379.272109908279</v>
      </c>
      <c r="F18" s="246">
        <v>388.50000000000011</v>
      </c>
      <c r="G18" s="246">
        <v>224</v>
      </c>
      <c r="H18" s="246">
        <v>276</v>
      </c>
      <c r="I18" s="246">
        <v>357.41666666666663</v>
      </c>
      <c r="J18" s="246" t="e">
        <v>#N/A</v>
      </c>
      <c r="K18" s="246">
        <v>21.311223425054834</v>
      </c>
      <c r="L18" s="246">
        <v>0</v>
      </c>
      <c r="M18" s="246">
        <v>5</v>
      </c>
      <c r="N18" s="246" t="e">
        <v>#N/A</v>
      </c>
      <c r="O18" s="246" t="e">
        <v>#N/A</v>
      </c>
      <c r="P18" s="247">
        <f t="shared" si="0"/>
        <v>6299564.5</v>
      </c>
    </row>
    <row r="19" spans="2:16" x14ac:dyDescent="0.3">
      <c r="B19" s="72">
        <v>2033</v>
      </c>
      <c r="C19" s="246">
        <v>6129342</v>
      </c>
      <c r="D19" s="246">
        <v>190458.99999999994</v>
      </c>
      <c r="E19" s="246">
        <v>13244.551616244886</v>
      </c>
      <c r="F19" s="246">
        <v>392.50000000000011</v>
      </c>
      <c r="G19" s="246">
        <v>224</v>
      </c>
      <c r="H19" s="246">
        <v>271</v>
      </c>
      <c r="I19" s="246">
        <v>357.41666666666663</v>
      </c>
      <c r="J19" s="246" t="e">
        <v>#N/A</v>
      </c>
      <c r="K19" s="246">
        <v>21.031717088448087</v>
      </c>
      <c r="L19" s="246">
        <v>0</v>
      </c>
      <c r="M19" s="246">
        <v>5</v>
      </c>
      <c r="N19" s="246" t="e">
        <v>#N/A</v>
      </c>
      <c r="O19" s="246" t="e">
        <v>#N/A</v>
      </c>
      <c r="P19" s="247">
        <f t="shared" si="0"/>
        <v>6334316.5</v>
      </c>
    </row>
    <row r="20" spans="2:16" x14ac:dyDescent="0.3">
      <c r="B20" s="72">
        <v>2034</v>
      </c>
      <c r="C20" s="246">
        <v>6163715</v>
      </c>
      <c r="D20" s="246">
        <v>190545.99999999997</v>
      </c>
      <c r="E20" s="246">
        <v>13110.827456729437</v>
      </c>
      <c r="F20" s="246">
        <v>396.50000000000011</v>
      </c>
      <c r="G20" s="246">
        <v>224</v>
      </c>
      <c r="H20" s="246">
        <v>266</v>
      </c>
      <c r="I20" s="246">
        <v>357.41666666666663</v>
      </c>
      <c r="J20" s="246" t="e">
        <v>#N/A</v>
      </c>
      <c r="K20" s="246">
        <v>20.755876603897082</v>
      </c>
      <c r="L20" s="246">
        <v>0</v>
      </c>
      <c r="M20" s="246">
        <v>5</v>
      </c>
      <c r="N20" s="246" t="e">
        <v>#N/A</v>
      </c>
      <c r="O20" s="246" t="e">
        <v>#N/A</v>
      </c>
      <c r="P20" s="247">
        <f t="shared" si="0"/>
        <v>6368641.5</v>
      </c>
    </row>
    <row r="21" spans="2:16" x14ac:dyDescent="0.3">
      <c r="B21" s="72">
        <v>2035</v>
      </c>
      <c r="C21" s="246">
        <v>6197504.0000000009</v>
      </c>
      <c r="D21" s="246">
        <v>190629.99999999997</v>
      </c>
      <c r="E21" s="246">
        <v>12978.09967944124</v>
      </c>
      <c r="F21" s="246">
        <v>400.50000000000011</v>
      </c>
      <c r="G21" s="246">
        <v>224</v>
      </c>
      <c r="H21" s="246">
        <v>261</v>
      </c>
      <c r="I21" s="246">
        <v>357.41666666666663</v>
      </c>
      <c r="J21" s="246" t="e">
        <v>#N/A</v>
      </c>
      <c r="K21" s="246">
        <v>20.483653892093653</v>
      </c>
      <c r="L21" s="246">
        <v>0</v>
      </c>
      <c r="M21" s="246">
        <v>5</v>
      </c>
      <c r="N21" s="246" t="e">
        <v>#N/A</v>
      </c>
      <c r="O21" s="246" t="e">
        <v>#N/A</v>
      </c>
      <c r="P21" s="247">
        <f t="shared" si="0"/>
        <v>6402380.5000000009</v>
      </c>
    </row>
    <row r="22" spans="2:16" x14ac:dyDescent="0.3">
      <c r="B22" s="72">
        <v>2036</v>
      </c>
      <c r="C22" s="246">
        <v>6231493.190860155</v>
      </c>
      <c r="D22" s="246">
        <v>190714.03698694758</v>
      </c>
      <c r="E22" s="246">
        <v>12846.75284655094</v>
      </c>
      <c r="F22" s="246">
        <v>404.54035308953354</v>
      </c>
      <c r="G22" s="246">
        <v>224</v>
      </c>
      <c r="H22" s="246">
        <v>256</v>
      </c>
      <c r="I22" s="246">
        <v>357.41666666666663</v>
      </c>
      <c r="J22" s="246" t="e">
        <v>#N/A</v>
      </c>
      <c r="K22" s="246">
        <v>20.215001504311509</v>
      </c>
      <c r="L22" s="246">
        <v>0</v>
      </c>
      <c r="M22" s="246">
        <v>5</v>
      </c>
      <c r="N22" s="246" t="e">
        <v>#N/A</v>
      </c>
      <c r="O22" s="246" t="e">
        <v>#N/A</v>
      </c>
      <c r="P22" s="247">
        <f t="shared" si="0"/>
        <v>6436321.1527149146</v>
      </c>
    </row>
    <row r="23" spans="2:16" x14ac:dyDescent="0.3">
      <c r="B23" s="72">
        <v>2037</v>
      </c>
      <c r="C23" s="246">
        <v>6265683.7580817463</v>
      </c>
      <c r="D23" s="246">
        <v>190798.11097712896</v>
      </c>
      <c r="E23" s="246">
        <v>12716.773114442816</v>
      </c>
      <c r="F23" s="246">
        <v>408.6214663615591</v>
      </c>
      <c r="G23" s="246">
        <v>224</v>
      </c>
      <c r="H23" s="246">
        <v>251</v>
      </c>
      <c r="I23" s="246">
        <v>357.41666666666663</v>
      </c>
      <c r="J23" s="246" t="e">
        <v>#N/A</v>
      </c>
      <c r="K23" s="246">
        <v>19.949872614135849</v>
      </c>
      <c r="L23" s="246">
        <v>0</v>
      </c>
      <c r="M23" s="246">
        <v>5</v>
      </c>
      <c r="N23" s="246" t="e">
        <v>#N/A</v>
      </c>
      <c r="O23" s="246" t="e">
        <v>#N/A</v>
      </c>
      <c r="P23" s="247">
        <f t="shared" si="0"/>
        <v>6470464.630178961</v>
      </c>
    </row>
    <row r="24" spans="2:16" x14ac:dyDescent="0.3">
      <c r="B24" s="72">
        <v>2038</v>
      </c>
      <c r="C24" s="246">
        <v>6300076.8949315296</v>
      </c>
      <c r="D24" s="246">
        <v>190882.22198683739</v>
      </c>
      <c r="E24" s="246">
        <v>12588.146778245844</v>
      </c>
      <c r="F24" s="246">
        <v>412.74375101590022</v>
      </c>
      <c r="G24" s="246">
        <v>224</v>
      </c>
      <c r="H24" s="246">
        <v>246</v>
      </c>
      <c r="I24" s="246">
        <v>357.41666666666663</v>
      </c>
      <c r="J24" s="246" t="e">
        <v>#N/A</v>
      </c>
      <c r="K24" s="246">
        <v>19.688221009301518</v>
      </c>
      <c r="L24" s="246">
        <v>0</v>
      </c>
      <c r="M24" s="246">
        <v>5</v>
      </c>
      <c r="N24" s="246" t="e">
        <v>#N/A</v>
      </c>
      <c r="O24" s="246" t="e">
        <v>#N/A</v>
      </c>
      <c r="P24" s="247">
        <f t="shared" si="0"/>
        <v>6504812.1123353047</v>
      </c>
    </row>
    <row r="25" spans="2:16" x14ac:dyDescent="0.3">
      <c r="B25" s="72">
        <v>2039</v>
      </c>
      <c r="C25" s="246">
        <v>6334673.802490632</v>
      </c>
      <c r="D25" s="246">
        <v>190966.37003237335</v>
      </c>
      <c r="E25" s="246">
        <v>12460.860270443611</v>
      </c>
      <c r="F25" s="246">
        <v>416.90762240067602</v>
      </c>
      <c r="G25" s="246">
        <v>224</v>
      </c>
      <c r="H25" s="246">
        <v>241</v>
      </c>
      <c r="I25" s="246">
        <v>357.41666666666663</v>
      </c>
      <c r="J25" s="246" t="e">
        <v>#N/A</v>
      </c>
      <c r="K25" s="246">
        <v>19.430001083638107</v>
      </c>
      <c r="L25" s="246">
        <v>0</v>
      </c>
      <c r="M25" s="246">
        <v>5</v>
      </c>
      <c r="N25" s="246" t="e">
        <v>#N/A</v>
      </c>
      <c r="O25" s="246" t="e">
        <v>#N/A</v>
      </c>
      <c r="P25" s="247">
        <f t="shared" si="0"/>
        <v>6539364.7870835997</v>
      </c>
    </row>
    <row r="26" spans="2:16" x14ac:dyDescent="0.3">
      <c r="B26" s="72">
        <v>2040</v>
      </c>
      <c r="C26" s="246">
        <v>6369475.6897038072</v>
      </c>
      <c r="D26" s="246">
        <v>191050.55513004446</v>
      </c>
      <c r="E26" s="246">
        <v>12334.900159498146</v>
      </c>
      <c r="F26" s="246">
        <v>421.11350005415073</v>
      </c>
      <c r="G26" s="246">
        <v>224</v>
      </c>
      <c r="H26" s="246">
        <v>236</v>
      </c>
      <c r="I26" s="246">
        <v>357.41666666666663</v>
      </c>
      <c r="J26" s="246" t="e">
        <v>#N/A</v>
      </c>
      <c r="K26" s="246">
        <v>19.175167829120767</v>
      </c>
      <c r="L26" s="246">
        <v>0</v>
      </c>
      <c r="M26" s="246">
        <v>5</v>
      </c>
      <c r="N26" s="246" t="e">
        <v>#N/A</v>
      </c>
      <c r="O26" s="246" t="e">
        <v>#N/A</v>
      </c>
      <c r="P26" s="247">
        <f t="shared" si="0"/>
        <v>6574123.8503278987</v>
      </c>
    </row>
    <row r="27" spans="2:16" x14ac:dyDescent="0.3">
      <c r="C27" s="67"/>
      <c r="D27" s="66"/>
      <c r="E27" s="66"/>
      <c r="F27" s="66"/>
      <c r="G27" s="66"/>
      <c r="H27" s="66"/>
      <c r="I27" s="66"/>
      <c r="J27" s="66"/>
      <c r="K27" s="66"/>
      <c r="L27" s="66"/>
      <c r="M27" s="66"/>
      <c r="N27" s="66"/>
      <c r="O27" s="66"/>
      <c r="P27" s="66"/>
    </row>
    <row r="28" spans="2:16" x14ac:dyDescent="0.3">
      <c r="C28" s="67"/>
      <c r="D28" s="66"/>
      <c r="E28" s="66"/>
      <c r="F28" s="66"/>
      <c r="G28" s="66"/>
      <c r="H28" s="66"/>
      <c r="I28" s="66"/>
      <c r="J28" s="66"/>
      <c r="K28" s="66"/>
      <c r="L28" s="66"/>
      <c r="M28" s="66"/>
      <c r="N28" s="66"/>
      <c r="O28" s="66"/>
      <c r="P28" s="66"/>
    </row>
    <row r="29" spans="2:16" ht="49.5" customHeight="1" x14ac:dyDescent="0.3">
      <c r="B29" s="73" t="s">
        <v>76</v>
      </c>
      <c r="C29" s="59" t="s">
        <v>412</v>
      </c>
      <c r="D29" s="100"/>
      <c r="E29" s="66"/>
      <c r="F29" s="66"/>
      <c r="G29" s="66"/>
      <c r="H29" s="66"/>
      <c r="I29" s="66"/>
      <c r="J29" s="66"/>
      <c r="K29" s="66"/>
      <c r="L29" s="66"/>
      <c r="M29" s="66"/>
      <c r="N29" s="66"/>
      <c r="O29" s="66"/>
      <c r="P29" s="66"/>
    </row>
    <row r="30" spans="2:16" x14ac:dyDescent="0.3">
      <c r="B30" s="75">
        <v>2023</v>
      </c>
      <c r="C30" s="265">
        <v>1850303.5</v>
      </c>
      <c r="D30" s="101"/>
      <c r="E30" s="253"/>
      <c r="F30" s="253"/>
      <c r="G30" s="253"/>
      <c r="H30" s="253"/>
      <c r="I30" s="253"/>
      <c r="J30" s="253"/>
      <c r="K30" s="66"/>
      <c r="L30" s="66"/>
      <c r="M30" s="66"/>
      <c r="N30" s="66"/>
      <c r="O30" s="66"/>
      <c r="P30" s="66"/>
    </row>
    <row r="31" spans="2:16" x14ac:dyDescent="0.3">
      <c r="B31" s="75">
        <v>2024</v>
      </c>
      <c r="C31" s="265">
        <v>1778707.1666666667</v>
      </c>
      <c r="D31" s="101"/>
      <c r="E31" s="253"/>
      <c r="F31" s="253"/>
      <c r="G31" s="253"/>
      <c r="H31" s="253"/>
      <c r="I31" s="253"/>
      <c r="J31" s="253"/>
      <c r="K31" s="66"/>
      <c r="L31" s="66"/>
      <c r="M31" s="66"/>
      <c r="N31" s="66"/>
      <c r="O31" s="66"/>
      <c r="P31" s="66"/>
    </row>
    <row r="32" spans="2:16" x14ac:dyDescent="0.3">
      <c r="B32" s="72">
        <v>2025</v>
      </c>
      <c r="C32" s="71"/>
      <c r="D32" s="101"/>
      <c r="E32" s="253"/>
      <c r="F32" s="253"/>
      <c r="G32" s="253"/>
      <c r="H32" s="253"/>
      <c r="I32" s="253"/>
      <c r="J32" s="253"/>
      <c r="K32" s="66"/>
      <c r="L32" s="66"/>
      <c r="M32" s="66"/>
      <c r="N32" s="66"/>
      <c r="O32" s="66"/>
      <c r="P32" s="66"/>
    </row>
    <row r="33" spans="2:19" x14ac:dyDescent="0.3">
      <c r="B33" s="72">
        <v>2026</v>
      </c>
      <c r="C33" s="71"/>
      <c r="D33" s="101"/>
      <c r="E33" s="256"/>
      <c r="F33" s="253"/>
      <c r="G33" s="254"/>
      <c r="H33" s="253"/>
      <c r="I33" s="253"/>
      <c r="J33" s="253"/>
      <c r="L33" s="176"/>
      <c r="N33" s="257"/>
      <c r="O33" s="258"/>
      <c r="P33" s="257"/>
      <c r="Q33" s="258"/>
      <c r="R33" s="257"/>
      <c r="S33" s="258"/>
    </row>
    <row r="34" spans="2:19" x14ac:dyDescent="0.3">
      <c r="B34" s="72">
        <v>2027</v>
      </c>
      <c r="C34" s="71"/>
      <c r="D34" s="101"/>
      <c r="E34" s="254"/>
      <c r="F34" s="253"/>
      <c r="G34" s="254"/>
      <c r="H34" s="253"/>
      <c r="I34" s="253"/>
      <c r="J34" s="253"/>
      <c r="K34" s="70"/>
      <c r="L34" s="70"/>
      <c r="M34" s="70"/>
      <c r="N34" s="259"/>
      <c r="O34" s="260"/>
      <c r="P34" s="259"/>
      <c r="Q34" s="258"/>
      <c r="R34" s="257"/>
      <c r="S34" s="258"/>
    </row>
    <row r="35" spans="2:19" x14ac:dyDescent="0.3">
      <c r="B35" s="72">
        <v>2028</v>
      </c>
      <c r="C35" s="71"/>
      <c r="D35" s="101"/>
      <c r="E35" s="254"/>
      <c r="F35" s="253"/>
      <c r="G35" s="254"/>
      <c r="H35" s="253"/>
      <c r="I35" s="253"/>
      <c r="J35" s="253"/>
      <c r="K35" s="68"/>
      <c r="L35" s="68"/>
      <c r="M35" s="68"/>
      <c r="N35" s="261"/>
      <c r="O35" s="262"/>
      <c r="P35" s="261"/>
      <c r="Q35" s="258"/>
      <c r="R35" s="257"/>
      <c r="S35" s="258"/>
    </row>
    <row r="36" spans="2:19" x14ac:dyDescent="0.3">
      <c r="B36" s="72">
        <v>2029</v>
      </c>
      <c r="C36" s="71"/>
      <c r="D36" s="101"/>
      <c r="E36" s="254"/>
      <c r="F36" s="253"/>
      <c r="G36" s="254"/>
      <c r="H36" s="253"/>
      <c r="I36" s="253"/>
      <c r="J36" s="253"/>
      <c r="K36" s="66"/>
      <c r="L36" s="66"/>
      <c r="M36" s="66"/>
      <c r="N36" s="263"/>
      <c r="O36" s="264"/>
      <c r="P36" s="263"/>
      <c r="Q36" s="258"/>
      <c r="R36" s="257"/>
      <c r="S36" s="258"/>
    </row>
    <row r="37" spans="2:19" x14ac:dyDescent="0.3">
      <c r="B37" s="72">
        <v>2030</v>
      </c>
      <c r="C37" s="71"/>
      <c r="D37" s="101"/>
      <c r="E37" s="254"/>
      <c r="F37" s="253"/>
      <c r="G37" s="254"/>
      <c r="H37" s="253"/>
      <c r="I37" s="253"/>
      <c r="J37" s="253"/>
      <c r="K37" s="66"/>
      <c r="L37" s="66"/>
      <c r="M37" s="66"/>
      <c r="N37" s="263"/>
      <c r="O37" s="264"/>
      <c r="P37" s="263"/>
      <c r="Q37" s="258"/>
      <c r="R37" s="257"/>
      <c r="S37" s="258"/>
    </row>
    <row r="38" spans="2:19" x14ac:dyDescent="0.3">
      <c r="B38" s="72">
        <v>2031</v>
      </c>
      <c r="C38" s="71"/>
      <c r="D38" s="101"/>
      <c r="E38" s="254"/>
      <c r="F38" s="253"/>
      <c r="G38" s="254"/>
      <c r="H38" s="253"/>
      <c r="I38" s="253"/>
      <c r="J38" s="253"/>
      <c r="K38" s="66"/>
      <c r="L38" s="66"/>
      <c r="M38" s="66"/>
      <c r="N38" s="263"/>
      <c r="O38" s="264"/>
      <c r="P38" s="263"/>
      <c r="Q38" s="258"/>
      <c r="R38" s="257"/>
      <c r="S38" s="258"/>
    </row>
    <row r="39" spans="2:19" x14ac:dyDescent="0.3">
      <c r="B39" s="72">
        <v>2032</v>
      </c>
      <c r="C39" s="71"/>
      <c r="D39" s="101"/>
      <c r="E39" s="254"/>
      <c r="F39" s="253"/>
      <c r="G39" s="254"/>
      <c r="H39" s="253"/>
      <c r="I39" s="253"/>
      <c r="J39" s="253"/>
      <c r="K39" s="66"/>
      <c r="L39" s="66"/>
      <c r="M39" s="66"/>
      <c r="N39" s="263"/>
      <c r="O39" s="264"/>
      <c r="P39" s="263"/>
      <c r="Q39" s="258"/>
      <c r="R39" s="257"/>
      <c r="S39" s="258"/>
    </row>
    <row r="40" spans="2:19" x14ac:dyDescent="0.3">
      <c r="B40" s="72">
        <v>2033</v>
      </c>
      <c r="C40" s="71"/>
      <c r="D40" s="101"/>
      <c r="E40" s="254"/>
      <c r="F40" s="253"/>
      <c r="G40" s="254"/>
      <c r="H40" s="253"/>
      <c r="I40" s="253"/>
      <c r="J40" s="253"/>
      <c r="K40" s="66"/>
      <c r="L40" s="66"/>
      <c r="M40" s="66"/>
      <c r="N40" s="263"/>
      <c r="O40" s="264"/>
      <c r="P40" s="263"/>
      <c r="Q40" s="258"/>
      <c r="R40" s="257"/>
      <c r="S40" s="258"/>
    </row>
    <row r="41" spans="2:19" x14ac:dyDescent="0.3">
      <c r="B41" s="72">
        <v>2034</v>
      </c>
      <c r="C41" s="71"/>
      <c r="D41" s="101"/>
      <c r="E41" s="254"/>
      <c r="F41" s="253"/>
      <c r="G41" s="254"/>
      <c r="H41" s="253"/>
      <c r="I41" s="253"/>
      <c r="J41" s="253"/>
      <c r="K41" s="66"/>
      <c r="L41" s="66"/>
      <c r="M41" s="66"/>
      <c r="N41" s="263"/>
      <c r="O41" s="264"/>
      <c r="P41" s="263"/>
      <c r="Q41" s="258"/>
      <c r="R41" s="257"/>
      <c r="S41" s="258"/>
    </row>
    <row r="42" spans="2:19" x14ac:dyDescent="0.3">
      <c r="B42" s="72">
        <v>2035</v>
      </c>
      <c r="C42" s="71"/>
      <c r="D42" s="101"/>
      <c r="E42" s="254"/>
      <c r="F42" s="253"/>
      <c r="G42" s="254"/>
      <c r="H42" s="253"/>
      <c r="I42" s="253"/>
      <c r="J42" s="253"/>
      <c r="K42" s="66"/>
      <c r="L42" s="66"/>
      <c r="M42" s="66"/>
      <c r="N42" s="263"/>
      <c r="O42" s="264"/>
      <c r="P42" s="263"/>
      <c r="Q42" s="258"/>
      <c r="R42" s="257"/>
      <c r="S42" s="258"/>
    </row>
    <row r="43" spans="2:19" x14ac:dyDescent="0.3">
      <c r="B43" s="72">
        <v>2036</v>
      </c>
      <c r="C43" s="71"/>
      <c r="D43" s="101"/>
      <c r="E43" s="254"/>
      <c r="F43" s="253"/>
      <c r="G43" s="254"/>
      <c r="H43" s="253"/>
      <c r="I43" s="253"/>
      <c r="J43" s="253"/>
      <c r="K43" s="66"/>
      <c r="L43" s="66"/>
      <c r="M43" s="66"/>
      <c r="N43" s="263"/>
      <c r="O43" s="264"/>
      <c r="P43" s="263"/>
      <c r="Q43" s="258"/>
      <c r="R43" s="257"/>
      <c r="S43" s="258"/>
    </row>
    <row r="44" spans="2:19" x14ac:dyDescent="0.3">
      <c r="B44" s="72">
        <v>2037</v>
      </c>
      <c r="C44" s="71"/>
      <c r="D44" s="101"/>
      <c r="E44" s="254"/>
      <c r="F44" s="253"/>
      <c r="G44" s="254"/>
      <c r="H44" s="253"/>
      <c r="I44" s="253"/>
      <c r="J44" s="253"/>
      <c r="K44" s="66"/>
      <c r="L44" s="66"/>
      <c r="M44" s="66"/>
      <c r="N44" s="263"/>
      <c r="O44" s="264"/>
      <c r="P44" s="263"/>
      <c r="Q44" s="258"/>
      <c r="R44" s="257"/>
      <c r="S44" s="258"/>
    </row>
    <row r="45" spans="2:19" x14ac:dyDescent="0.3">
      <c r="B45" s="72">
        <v>2038</v>
      </c>
      <c r="C45" s="71"/>
      <c r="D45" s="66"/>
      <c r="E45" s="253"/>
      <c r="F45" s="253"/>
      <c r="G45" s="253"/>
      <c r="H45" s="253"/>
      <c r="I45" s="253"/>
      <c r="J45" s="253"/>
      <c r="K45" s="66"/>
      <c r="L45" s="66"/>
      <c r="M45" s="66"/>
      <c r="N45" s="66"/>
      <c r="O45" s="264"/>
      <c r="P45" s="66"/>
      <c r="Q45" s="258"/>
      <c r="S45" s="258"/>
    </row>
    <row r="46" spans="2:19" x14ac:dyDescent="0.3">
      <c r="B46" s="72">
        <v>2039</v>
      </c>
      <c r="C46" s="71"/>
      <c r="D46" s="66"/>
      <c r="E46" s="255"/>
      <c r="F46" s="66"/>
      <c r="G46" s="66"/>
      <c r="H46" s="66"/>
      <c r="I46" s="66"/>
      <c r="J46" s="66"/>
      <c r="K46" s="66"/>
      <c r="L46" s="66"/>
      <c r="M46" s="66"/>
      <c r="N46" s="66"/>
      <c r="O46" s="66"/>
      <c r="P46" s="263"/>
      <c r="R46" s="263"/>
    </row>
    <row r="47" spans="2:19" x14ac:dyDescent="0.3">
      <c r="B47" s="72">
        <v>2040</v>
      </c>
      <c r="C47" s="71"/>
      <c r="D47" s="66"/>
      <c r="E47" s="66"/>
      <c r="F47" s="66"/>
      <c r="G47" s="66"/>
      <c r="H47" s="66"/>
      <c r="I47" s="66"/>
      <c r="J47" s="66"/>
      <c r="K47" s="66"/>
      <c r="L47" s="66"/>
      <c r="M47" s="66"/>
      <c r="N47" s="66"/>
      <c r="O47" s="66"/>
      <c r="P47" s="66"/>
    </row>
    <row r="48" spans="2:19" x14ac:dyDescent="0.3">
      <c r="C48" s="67"/>
      <c r="D48" s="66"/>
      <c r="E48" s="66"/>
      <c r="F48" s="66"/>
      <c r="G48" s="66"/>
      <c r="H48" s="66"/>
      <c r="I48" s="66"/>
      <c r="J48" s="66"/>
      <c r="K48" s="66"/>
      <c r="L48" s="66"/>
      <c r="M48" s="66"/>
      <c r="N48" s="66"/>
      <c r="O48" s="66"/>
      <c r="P48" s="66"/>
    </row>
    <row r="49" spans="3:16" x14ac:dyDescent="0.3">
      <c r="C49" s="58"/>
      <c r="D49" s="58"/>
    </row>
    <row r="50" spans="3:16" x14ac:dyDescent="0.3">
      <c r="C50" s="70"/>
      <c r="D50" s="70"/>
      <c r="E50" s="70"/>
      <c r="F50" s="70"/>
      <c r="G50" s="70"/>
      <c r="H50" s="70"/>
      <c r="I50" s="70"/>
      <c r="J50" s="70"/>
      <c r="K50" s="70"/>
      <c r="L50" s="70"/>
      <c r="M50" s="70"/>
      <c r="N50" s="70"/>
      <c r="O50" s="70"/>
      <c r="P50" s="70"/>
    </row>
    <row r="51" spans="3:16" x14ac:dyDescent="0.3">
      <c r="C51" s="69"/>
      <c r="D51" s="68"/>
      <c r="E51" s="68"/>
      <c r="F51" s="68"/>
      <c r="G51" s="68"/>
      <c r="H51" s="68"/>
      <c r="I51" s="68"/>
      <c r="J51" s="68"/>
      <c r="K51" s="68"/>
      <c r="L51" s="68"/>
      <c r="M51" s="68"/>
      <c r="N51" s="68"/>
      <c r="O51" s="68"/>
      <c r="P51" s="68"/>
    </row>
    <row r="52" spans="3:16" x14ac:dyDescent="0.3">
      <c r="C52" s="67"/>
      <c r="D52" s="66"/>
      <c r="E52" s="66"/>
      <c r="F52" s="66"/>
      <c r="G52" s="66"/>
      <c r="H52" s="66"/>
      <c r="I52" s="66"/>
      <c r="J52" s="66"/>
      <c r="K52" s="66"/>
      <c r="L52" s="66"/>
      <c r="M52" s="66"/>
      <c r="N52" s="66"/>
      <c r="O52" s="66"/>
      <c r="P52" s="66"/>
    </row>
    <row r="53" spans="3:16" x14ac:dyDescent="0.3">
      <c r="C53" s="67"/>
      <c r="D53" s="66"/>
      <c r="E53" s="66"/>
      <c r="F53" s="66"/>
      <c r="G53" s="66"/>
      <c r="H53" s="66"/>
      <c r="I53" s="66"/>
      <c r="J53" s="66"/>
      <c r="K53" s="66"/>
      <c r="L53" s="66"/>
      <c r="M53" s="66"/>
      <c r="N53" s="66"/>
      <c r="O53" s="66"/>
      <c r="P53" s="66"/>
    </row>
    <row r="54" spans="3:16" x14ac:dyDescent="0.3">
      <c r="C54" s="67"/>
      <c r="D54" s="66"/>
      <c r="E54" s="66"/>
      <c r="F54" s="66"/>
      <c r="G54" s="66"/>
      <c r="H54" s="66"/>
      <c r="I54" s="66"/>
      <c r="J54" s="66"/>
      <c r="K54" s="66"/>
      <c r="L54" s="66"/>
      <c r="M54" s="66"/>
      <c r="N54" s="66"/>
      <c r="O54" s="66"/>
      <c r="P54" s="66"/>
    </row>
    <row r="55" spans="3:16" x14ac:dyDescent="0.3">
      <c r="C55" s="67"/>
      <c r="D55" s="66"/>
      <c r="E55" s="66"/>
      <c r="F55" s="66"/>
      <c r="G55" s="66"/>
      <c r="H55" s="66"/>
      <c r="I55" s="66"/>
      <c r="J55" s="66"/>
      <c r="K55" s="66"/>
      <c r="L55" s="66"/>
      <c r="M55" s="66"/>
      <c r="N55" s="66"/>
      <c r="O55" s="66"/>
      <c r="P55" s="66"/>
    </row>
    <row r="56" spans="3:16" x14ac:dyDescent="0.3">
      <c r="C56" s="67"/>
      <c r="D56" s="66"/>
      <c r="E56" s="66"/>
      <c r="F56" s="66"/>
      <c r="G56" s="66"/>
      <c r="H56" s="66"/>
      <c r="I56" s="66"/>
      <c r="J56" s="66"/>
      <c r="K56" s="66"/>
      <c r="L56" s="66"/>
      <c r="M56" s="66"/>
      <c r="N56" s="66"/>
      <c r="O56" s="66"/>
      <c r="P56" s="66"/>
    </row>
    <row r="57" spans="3:16" x14ac:dyDescent="0.3">
      <c r="C57" s="67"/>
      <c r="D57" s="66"/>
      <c r="E57" s="66"/>
      <c r="F57" s="66"/>
      <c r="G57" s="66"/>
      <c r="H57" s="66"/>
      <c r="I57" s="66"/>
      <c r="J57" s="66"/>
      <c r="K57" s="66"/>
      <c r="L57" s="66"/>
      <c r="M57" s="66"/>
      <c r="N57" s="66"/>
      <c r="O57" s="66"/>
      <c r="P57" s="66"/>
    </row>
    <row r="58" spans="3:16" x14ac:dyDescent="0.3">
      <c r="C58" s="67"/>
      <c r="D58" s="66"/>
      <c r="E58" s="66"/>
      <c r="F58" s="66"/>
      <c r="G58" s="66"/>
      <c r="H58" s="66"/>
      <c r="I58" s="66"/>
      <c r="J58" s="66"/>
      <c r="K58" s="66"/>
      <c r="L58" s="66"/>
      <c r="M58" s="66"/>
      <c r="N58" s="66"/>
      <c r="O58" s="66"/>
      <c r="P58" s="66"/>
    </row>
    <row r="59" spans="3:16" x14ac:dyDescent="0.3">
      <c r="C59" s="67"/>
      <c r="D59" s="66"/>
      <c r="E59" s="66"/>
      <c r="F59" s="66"/>
      <c r="G59" s="66"/>
      <c r="H59" s="66"/>
      <c r="I59" s="66"/>
      <c r="J59" s="66"/>
      <c r="K59" s="66"/>
      <c r="L59" s="66"/>
      <c r="M59" s="66"/>
      <c r="N59" s="66"/>
      <c r="O59" s="66"/>
      <c r="P59" s="66"/>
    </row>
    <row r="60" spans="3:16" x14ac:dyDescent="0.3">
      <c r="C60" s="67"/>
      <c r="D60" s="66"/>
      <c r="E60" s="66"/>
      <c r="F60" s="66"/>
      <c r="G60" s="66"/>
      <c r="H60" s="66"/>
      <c r="I60" s="66"/>
      <c r="J60" s="66"/>
      <c r="K60" s="66"/>
      <c r="L60" s="66"/>
      <c r="M60" s="66"/>
      <c r="N60" s="66"/>
      <c r="O60" s="66"/>
      <c r="P60" s="66"/>
    </row>
    <row r="61" spans="3:16" x14ac:dyDescent="0.3">
      <c r="C61" s="67"/>
      <c r="D61" s="66"/>
      <c r="E61" s="66"/>
      <c r="F61" s="66"/>
      <c r="G61" s="66"/>
      <c r="H61" s="66"/>
      <c r="I61" s="66"/>
      <c r="J61" s="66"/>
      <c r="K61" s="66"/>
      <c r="L61" s="66"/>
      <c r="M61" s="66"/>
      <c r="N61" s="66"/>
      <c r="O61" s="66"/>
      <c r="P61" s="66"/>
    </row>
    <row r="62" spans="3:16" x14ac:dyDescent="0.3">
      <c r="C62" s="67"/>
      <c r="D62" s="66"/>
      <c r="E62" s="66"/>
      <c r="F62" s="66"/>
      <c r="G62" s="66"/>
      <c r="H62" s="66"/>
      <c r="I62" s="66"/>
      <c r="J62" s="66"/>
      <c r="K62" s="66"/>
      <c r="L62" s="66"/>
      <c r="M62" s="66"/>
      <c r="N62" s="66"/>
      <c r="O62" s="66"/>
      <c r="P62" s="66"/>
    </row>
    <row r="63" spans="3:16" x14ac:dyDescent="0.3">
      <c r="C63" s="67"/>
      <c r="D63" s="66"/>
      <c r="E63" s="66"/>
      <c r="F63" s="66"/>
      <c r="G63" s="66"/>
      <c r="H63" s="66"/>
      <c r="I63" s="66"/>
      <c r="J63" s="66"/>
      <c r="K63" s="66"/>
      <c r="L63" s="66"/>
      <c r="M63" s="66"/>
      <c r="N63" s="66"/>
      <c r="O63" s="66"/>
      <c r="P63" s="66"/>
    </row>
    <row r="64" spans="3:16" x14ac:dyDescent="0.3">
      <c r="C64" s="67"/>
      <c r="D64" s="66"/>
      <c r="E64" s="66"/>
      <c r="F64" s="66"/>
      <c r="G64" s="66"/>
      <c r="H64" s="66"/>
      <c r="I64" s="66"/>
      <c r="J64" s="66"/>
      <c r="K64" s="66"/>
      <c r="L64" s="66"/>
      <c r="M64" s="66"/>
      <c r="N64" s="66"/>
      <c r="O64" s="66"/>
      <c r="P64" s="66"/>
    </row>
    <row r="65" spans="3:16" x14ac:dyDescent="0.3">
      <c r="C65" s="58"/>
      <c r="D65" s="58"/>
    </row>
    <row r="66" spans="3:16" x14ac:dyDescent="0.3">
      <c r="C66" s="70"/>
      <c r="D66" s="70"/>
      <c r="E66" s="70"/>
      <c r="F66" s="70"/>
      <c r="G66" s="70"/>
      <c r="H66" s="70"/>
      <c r="I66" s="70"/>
      <c r="J66" s="70"/>
      <c r="K66" s="70"/>
      <c r="L66" s="70"/>
      <c r="M66" s="70"/>
      <c r="N66" s="70"/>
      <c r="O66" s="70"/>
      <c r="P66" s="70"/>
    </row>
    <row r="67" spans="3:16" x14ac:dyDescent="0.3">
      <c r="C67" s="69"/>
      <c r="D67" s="68"/>
      <c r="E67" s="68"/>
      <c r="F67" s="68"/>
      <c r="G67" s="68"/>
      <c r="H67" s="68"/>
      <c r="I67" s="68"/>
      <c r="J67" s="68"/>
      <c r="K67" s="68"/>
      <c r="L67" s="68"/>
      <c r="M67" s="68"/>
      <c r="N67" s="68"/>
      <c r="O67" s="68"/>
      <c r="P67" s="68"/>
    </row>
    <row r="68" spans="3:16" x14ac:dyDescent="0.3">
      <c r="C68" s="67"/>
      <c r="D68" s="66"/>
      <c r="E68" s="66"/>
      <c r="F68" s="66"/>
      <c r="G68" s="66"/>
      <c r="H68" s="66"/>
      <c r="I68" s="66"/>
      <c r="J68" s="66"/>
      <c r="K68" s="66"/>
      <c r="L68" s="66"/>
      <c r="M68" s="66"/>
      <c r="N68" s="66"/>
      <c r="O68" s="66"/>
      <c r="P68" s="66"/>
    </row>
    <row r="69" spans="3:16" x14ac:dyDescent="0.3">
      <c r="C69" s="67"/>
      <c r="D69" s="66"/>
      <c r="E69" s="66"/>
      <c r="F69" s="66"/>
      <c r="G69" s="66"/>
      <c r="H69" s="66"/>
      <c r="I69" s="66"/>
      <c r="J69" s="66"/>
      <c r="K69" s="66"/>
      <c r="L69" s="66"/>
      <c r="M69" s="66"/>
      <c r="N69" s="66"/>
      <c r="O69" s="66"/>
      <c r="P69" s="66"/>
    </row>
    <row r="70" spans="3:16" x14ac:dyDescent="0.3">
      <c r="C70" s="67"/>
      <c r="D70" s="66"/>
      <c r="E70" s="66"/>
      <c r="F70" s="66"/>
      <c r="G70" s="66"/>
      <c r="H70" s="66"/>
      <c r="I70" s="66"/>
      <c r="J70" s="66"/>
      <c r="K70" s="66"/>
      <c r="L70" s="66"/>
      <c r="M70" s="66"/>
      <c r="N70" s="66"/>
      <c r="O70" s="66"/>
      <c r="P70" s="66"/>
    </row>
    <row r="71" spans="3:16" x14ac:dyDescent="0.3">
      <c r="C71" s="67"/>
      <c r="D71" s="66"/>
      <c r="E71" s="66"/>
      <c r="F71" s="66"/>
      <c r="G71" s="66"/>
      <c r="H71" s="66"/>
      <c r="I71" s="66"/>
      <c r="J71" s="66"/>
      <c r="K71" s="66"/>
      <c r="L71" s="66"/>
      <c r="M71" s="66"/>
      <c r="N71" s="66"/>
      <c r="O71" s="66"/>
      <c r="P71" s="66"/>
    </row>
    <row r="72" spans="3:16" x14ac:dyDescent="0.3">
      <c r="C72" s="67"/>
      <c r="D72" s="66"/>
      <c r="E72" s="66"/>
      <c r="F72" s="66"/>
      <c r="G72" s="66"/>
      <c r="H72" s="66"/>
      <c r="I72" s="66"/>
      <c r="J72" s="66"/>
      <c r="K72" s="66"/>
      <c r="L72" s="66"/>
      <c r="M72" s="66"/>
      <c r="N72" s="66"/>
      <c r="O72" s="66"/>
      <c r="P72" s="66"/>
    </row>
    <row r="73" spans="3:16" x14ac:dyDescent="0.3">
      <c r="C73" s="67"/>
      <c r="D73" s="66"/>
      <c r="E73" s="66"/>
      <c r="F73" s="66"/>
      <c r="G73" s="66"/>
      <c r="H73" s="66"/>
      <c r="I73" s="66"/>
      <c r="J73" s="66"/>
      <c r="K73" s="66"/>
      <c r="L73" s="66"/>
      <c r="M73" s="66"/>
      <c r="N73" s="66"/>
      <c r="O73" s="66"/>
      <c r="P73" s="66"/>
    </row>
    <row r="74" spans="3:16" x14ac:dyDescent="0.3">
      <c r="C74" s="67"/>
      <c r="D74" s="66"/>
      <c r="E74" s="66"/>
      <c r="F74" s="66"/>
      <c r="G74" s="66"/>
      <c r="H74" s="66"/>
      <c r="I74" s="66"/>
      <c r="J74" s="66"/>
      <c r="K74" s="66"/>
      <c r="L74" s="66"/>
      <c r="M74" s="66"/>
      <c r="N74" s="66"/>
      <c r="O74" s="66"/>
      <c r="P74" s="66"/>
    </row>
    <row r="75" spans="3:16" x14ac:dyDescent="0.3">
      <c r="C75" s="67"/>
      <c r="D75" s="66"/>
      <c r="E75" s="66"/>
      <c r="F75" s="66"/>
      <c r="G75" s="66"/>
      <c r="H75" s="66"/>
      <c r="I75" s="66"/>
      <c r="J75" s="66"/>
      <c r="K75" s="66"/>
      <c r="L75" s="66"/>
      <c r="M75" s="66"/>
      <c r="N75" s="66"/>
      <c r="O75" s="66"/>
      <c r="P75" s="66"/>
    </row>
    <row r="76" spans="3:16" x14ac:dyDescent="0.3">
      <c r="C76" s="67"/>
      <c r="D76" s="66"/>
      <c r="E76" s="66"/>
      <c r="F76" s="66"/>
      <c r="G76" s="66"/>
      <c r="H76" s="66"/>
      <c r="I76" s="66"/>
      <c r="J76" s="66"/>
      <c r="K76" s="66"/>
      <c r="L76" s="66"/>
      <c r="M76" s="66"/>
      <c r="N76" s="66"/>
      <c r="O76" s="66"/>
      <c r="P76" s="66"/>
    </row>
    <row r="77" spans="3:16" x14ac:dyDescent="0.3">
      <c r="C77" s="67"/>
      <c r="D77" s="66"/>
      <c r="E77" s="66"/>
      <c r="F77" s="66"/>
      <c r="G77" s="66"/>
      <c r="H77" s="66"/>
      <c r="I77" s="66"/>
      <c r="J77" s="66"/>
      <c r="K77" s="66"/>
      <c r="L77" s="66"/>
      <c r="M77" s="66"/>
      <c r="N77" s="66"/>
      <c r="O77" s="66"/>
      <c r="P77" s="66"/>
    </row>
    <row r="78" spans="3:16" x14ac:dyDescent="0.3">
      <c r="C78" s="67"/>
      <c r="D78" s="66"/>
      <c r="E78" s="66"/>
      <c r="F78" s="66"/>
      <c r="G78" s="66"/>
      <c r="H78" s="66"/>
      <c r="I78" s="66"/>
      <c r="J78" s="66"/>
      <c r="K78" s="66"/>
      <c r="L78" s="66"/>
      <c r="M78" s="66"/>
      <c r="N78" s="66"/>
      <c r="O78" s="66"/>
      <c r="P78" s="66"/>
    </row>
    <row r="79" spans="3:16" x14ac:dyDescent="0.3">
      <c r="C79" s="67"/>
      <c r="D79" s="66"/>
      <c r="E79" s="66"/>
      <c r="F79" s="66"/>
      <c r="G79" s="66"/>
      <c r="H79" s="66"/>
      <c r="I79" s="66"/>
      <c r="J79" s="66"/>
      <c r="K79" s="66"/>
      <c r="L79" s="66"/>
      <c r="M79" s="66"/>
      <c r="N79" s="66"/>
      <c r="O79" s="66"/>
      <c r="P79" s="66"/>
    </row>
    <row r="80" spans="3:16" x14ac:dyDescent="0.3">
      <c r="C80" s="67"/>
      <c r="D80" s="66"/>
      <c r="E80" s="66"/>
      <c r="F80" s="66"/>
      <c r="G80" s="66"/>
      <c r="H80" s="66"/>
      <c r="I80" s="66"/>
      <c r="J80" s="66"/>
      <c r="K80" s="66"/>
      <c r="L80" s="66"/>
      <c r="M80" s="66"/>
      <c r="N80" s="66"/>
      <c r="O80" s="66"/>
      <c r="P80" s="66"/>
    </row>
    <row r="81" spans="3:16" x14ac:dyDescent="0.3">
      <c r="C81" s="58"/>
      <c r="D81" s="58"/>
    </row>
    <row r="82" spans="3:16" x14ac:dyDescent="0.3">
      <c r="C82" s="70"/>
      <c r="D82" s="70"/>
      <c r="E82" s="70"/>
      <c r="F82" s="70"/>
      <c r="G82" s="70"/>
      <c r="H82" s="70"/>
      <c r="I82" s="70"/>
      <c r="J82" s="70"/>
      <c r="K82" s="70"/>
      <c r="L82" s="70"/>
      <c r="M82" s="70"/>
      <c r="N82" s="70"/>
      <c r="O82" s="70"/>
      <c r="P82" s="70"/>
    </row>
    <row r="83" spans="3:16" x14ac:dyDescent="0.3">
      <c r="C83" s="69"/>
      <c r="D83" s="68"/>
      <c r="E83" s="68"/>
      <c r="F83" s="68"/>
      <c r="G83" s="68"/>
      <c r="H83" s="68"/>
      <c r="I83" s="68"/>
      <c r="J83" s="68"/>
      <c r="K83" s="68"/>
      <c r="L83" s="68"/>
      <c r="M83" s="68"/>
      <c r="N83" s="68"/>
      <c r="O83" s="68"/>
      <c r="P83" s="68"/>
    </row>
    <row r="84" spans="3:16" x14ac:dyDescent="0.3">
      <c r="C84" s="67"/>
      <c r="D84" s="66"/>
      <c r="E84" s="66"/>
      <c r="F84" s="66"/>
      <c r="G84" s="66"/>
      <c r="H84" s="66"/>
      <c r="I84" s="66"/>
      <c r="J84" s="66"/>
      <c r="K84" s="66"/>
      <c r="L84" s="66"/>
      <c r="M84" s="66"/>
      <c r="N84" s="66"/>
      <c r="O84" s="66"/>
      <c r="P84" s="66"/>
    </row>
    <row r="85" spans="3:16" x14ac:dyDescent="0.3">
      <c r="C85" s="67"/>
      <c r="D85" s="66"/>
      <c r="E85" s="66"/>
      <c r="F85" s="66"/>
      <c r="G85" s="66"/>
      <c r="H85" s="66"/>
      <c r="I85" s="66"/>
      <c r="J85" s="66"/>
      <c r="K85" s="66"/>
      <c r="L85" s="66"/>
      <c r="M85" s="66"/>
      <c r="N85" s="66"/>
      <c r="O85" s="66"/>
      <c r="P85" s="66"/>
    </row>
    <row r="86" spans="3:16" x14ac:dyDescent="0.3">
      <c r="C86" s="67"/>
      <c r="D86" s="66"/>
      <c r="E86" s="66"/>
      <c r="F86" s="66"/>
      <c r="G86" s="66"/>
      <c r="H86" s="66"/>
      <c r="I86" s="66"/>
      <c r="J86" s="66"/>
      <c r="K86" s="66"/>
      <c r="L86" s="66"/>
      <c r="M86" s="66"/>
      <c r="N86" s="66"/>
      <c r="O86" s="66"/>
      <c r="P86" s="66"/>
    </row>
    <row r="87" spans="3:16" x14ac:dyDescent="0.3">
      <c r="C87" s="67"/>
      <c r="D87" s="66"/>
      <c r="E87" s="66"/>
      <c r="F87" s="66"/>
      <c r="G87" s="66"/>
      <c r="H87" s="66"/>
      <c r="I87" s="66"/>
      <c r="J87" s="66"/>
      <c r="K87" s="66"/>
      <c r="L87" s="66"/>
      <c r="M87" s="66"/>
      <c r="N87" s="66"/>
      <c r="O87" s="66"/>
      <c r="P87" s="66"/>
    </row>
    <row r="88" spans="3:16" x14ac:dyDescent="0.3">
      <c r="C88" s="67"/>
      <c r="D88" s="66"/>
      <c r="E88" s="66"/>
      <c r="F88" s="66"/>
      <c r="G88" s="66"/>
      <c r="H88" s="66"/>
      <c r="I88" s="66"/>
      <c r="J88" s="66"/>
      <c r="K88" s="66"/>
      <c r="L88" s="66"/>
      <c r="M88" s="66"/>
      <c r="N88" s="66"/>
      <c r="O88" s="66"/>
      <c r="P88" s="66"/>
    </row>
    <row r="89" spans="3:16" x14ac:dyDescent="0.3">
      <c r="C89" s="67"/>
      <c r="D89" s="66"/>
      <c r="E89" s="66"/>
      <c r="F89" s="66"/>
      <c r="G89" s="66"/>
      <c r="H89" s="66"/>
      <c r="I89" s="66"/>
      <c r="J89" s="66"/>
      <c r="K89" s="66"/>
      <c r="L89" s="66"/>
      <c r="M89" s="66"/>
      <c r="N89" s="66"/>
      <c r="O89" s="66"/>
      <c r="P89" s="66"/>
    </row>
    <row r="90" spans="3:16" x14ac:dyDescent="0.3">
      <c r="C90" s="67"/>
      <c r="D90" s="66"/>
      <c r="E90" s="66"/>
      <c r="F90" s="66"/>
      <c r="G90" s="66"/>
      <c r="H90" s="66"/>
      <c r="I90" s="66"/>
      <c r="J90" s="66"/>
      <c r="K90" s="66"/>
      <c r="L90" s="66"/>
      <c r="M90" s="66"/>
      <c r="N90" s="66"/>
      <c r="O90" s="66"/>
      <c r="P90" s="66"/>
    </row>
    <row r="91" spans="3:16" x14ac:dyDescent="0.3">
      <c r="C91" s="67"/>
      <c r="D91" s="66"/>
      <c r="E91" s="66"/>
      <c r="F91" s="66"/>
      <c r="G91" s="66"/>
      <c r="H91" s="66"/>
      <c r="I91" s="66"/>
      <c r="J91" s="66"/>
      <c r="K91" s="66"/>
      <c r="L91" s="66"/>
      <c r="M91" s="66"/>
      <c r="N91" s="66"/>
      <c r="O91" s="66"/>
      <c r="P91" s="66"/>
    </row>
    <row r="92" spans="3:16" x14ac:dyDescent="0.3">
      <c r="C92" s="67"/>
      <c r="D92" s="66"/>
      <c r="E92" s="66"/>
      <c r="F92" s="66"/>
      <c r="G92" s="66"/>
      <c r="H92" s="66"/>
      <c r="I92" s="66"/>
      <c r="J92" s="66"/>
      <c r="K92" s="66"/>
      <c r="L92" s="66"/>
      <c r="M92" s="66"/>
      <c r="N92" s="66"/>
      <c r="O92" s="66"/>
      <c r="P92" s="66"/>
    </row>
    <row r="93" spans="3:16" x14ac:dyDescent="0.3">
      <c r="C93" s="67"/>
      <c r="D93" s="66"/>
      <c r="E93" s="66"/>
      <c r="F93" s="66"/>
      <c r="G93" s="66"/>
      <c r="H93" s="66"/>
      <c r="I93" s="66"/>
      <c r="J93" s="66"/>
      <c r="K93" s="66"/>
      <c r="L93" s="66"/>
      <c r="M93" s="66"/>
      <c r="N93" s="66"/>
      <c r="O93" s="66"/>
      <c r="P93" s="66"/>
    </row>
    <row r="94" spans="3:16" x14ac:dyDescent="0.3">
      <c r="C94" s="67"/>
      <c r="D94" s="66"/>
      <c r="E94" s="66"/>
      <c r="F94" s="66"/>
      <c r="G94" s="66"/>
      <c r="H94" s="66"/>
      <c r="I94" s="66"/>
      <c r="J94" s="66"/>
      <c r="K94" s="66"/>
      <c r="L94" s="66"/>
      <c r="M94" s="66"/>
      <c r="N94" s="66"/>
      <c r="O94" s="66"/>
      <c r="P94" s="66"/>
    </row>
    <row r="95" spans="3:16" x14ac:dyDescent="0.3">
      <c r="C95" s="67"/>
      <c r="D95" s="66"/>
      <c r="E95" s="66"/>
      <c r="F95" s="66"/>
      <c r="G95" s="66"/>
      <c r="H95" s="66"/>
      <c r="I95" s="66"/>
      <c r="J95" s="66"/>
      <c r="K95" s="66"/>
      <c r="L95" s="66"/>
      <c r="M95" s="66"/>
      <c r="N95" s="66"/>
      <c r="O95" s="66"/>
      <c r="P95" s="66"/>
    </row>
    <row r="96" spans="3:16" x14ac:dyDescent="0.3">
      <c r="C96" s="67"/>
      <c r="D96" s="66"/>
      <c r="E96" s="66"/>
      <c r="F96" s="66"/>
      <c r="G96" s="66"/>
      <c r="H96" s="66"/>
      <c r="I96" s="66"/>
      <c r="J96" s="66"/>
      <c r="K96" s="66"/>
      <c r="L96" s="66"/>
      <c r="M96" s="66"/>
      <c r="N96" s="66"/>
      <c r="O96" s="66"/>
      <c r="P96" s="66"/>
    </row>
    <row r="98" spans="3:16" x14ac:dyDescent="0.3">
      <c r="C98" s="70"/>
      <c r="D98" s="70"/>
      <c r="E98" s="70"/>
      <c r="F98" s="70"/>
      <c r="G98" s="70"/>
      <c r="H98" s="70"/>
      <c r="I98" s="70"/>
      <c r="J98" s="70"/>
      <c r="K98" s="70"/>
      <c r="L98" s="70"/>
      <c r="M98" s="70"/>
      <c r="N98" s="70"/>
      <c r="O98" s="70"/>
      <c r="P98" s="70"/>
    </row>
    <row r="99" spans="3:16" x14ac:dyDescent="0.3">
      <c r="C99" s="69"/>
      <c r="D99" s="68"/>
      <c r="E99" s="68"/>
      <c r="F99" s="68"/>
      <c r="G99" s="68"/>
      <c r="H99" s="68"/>
      <c r="I99" s="68"/>
      <c r="J99" s="68"/>
      <c r="K99" s="68"/>
      <c r="L99" s="68"/>
      <c r="M99" s="68"/>
      <c r="N99" s="68"/>
      <c r="O99" s="68"/>
      <c r="P99" s="68"/>
    </row>
    <row r="100" spans="3:16" x14ac:dyDescent="0.3">
      <c r="C100" s="67"/>
      <c r="D100" s="66"/>
      <c r="E100" s="66"/>
      <c r="F100" s="66"/>
      <c r="G100" s="66"/>
      <c r="H100" s="66"/>
      <c r="I100" s="66"/>
      <c r="J100" s="66"/>
      <c r="K100" s="66"/>
      <c r="L100" s="66"/>
      <c r="M100" s="66"/>
      <c r="N100" s="66"/>
      <c r="O100" s="66"/>
      <c r="P100" s="66"/>
    </row>
    <row r="101" spans="3:16" x14ac:dyDescent="0.3">
      <c r="C101" s="67"/>
      <c r="D101" s="66"/>
      <c r="E101" s="66"/>
      <c r="F101" s="66"/>
      <c r="G101" s="66"/>
      <c r="H101" s="66"/>
      <c r="I101" s="66"/>
      <c r="J101" s="66"/>
      <c r="K101" s="66"/>
      <c r="L101" s="66"/>
      <c r="M101" s="66"/>
      <c r="N101" s="66"/>
      <c r="O101" s="66"/>
      <c r="P101" s="66"/>
    </row>
    <row r="102" spans="3:16" x14ac:dyDescent="0.3">
      <c r="C102" s="67"/>
      <c r="D102" s="66"/>
      <c r="E102" s="66"/>
      <c r="F102" s="66"/>
      <c r="G102" s="66"/>
      <c r="H102" s="66"/>
      <c r="I102" s="66"/>
      <c r="J102" s="66"/>
      <c r="K102" s="66"/>
      <c r="L102" s="66"/>
      <c r="M102" s="66"/>
      <c r="N102" s="66"/>
      <c r="O102" s="66"/>
      <c r="P102" s="66"/>
    </row>
    <row r="103" spans="3:16" x14ac:dyDescent="0.3">
      <c r="C103" s="67"/>
      <c r="D103" s="66"/>
      <c r="E103" s="66"/>
      <c r="F103" s="66"/>
      <c r="G103" s="66"/>
      <c r="H103" s="66"/>
      <c r="I103" s="66"/>
      <c r="J103" s="66"/>
      <c r="K103" s="66"/>
      <c r="L103" s="66"/>
      <c r="M103" s="66"/>
      <c r="N103" s="66"/>
      <c r="O103" s="66"/>
      <c r="P103" s="66"/>
    </row>
    <row r="104" spans="3:16" x14ac:dyDescent="0.3">
      <c r="C104" s="67"/>
      <c r="D104" s="66"/>
      <c r="E104" s="66"/>
      <c r="F104" s="66"/>
      <c r="G104" s="66"/>
      <c r="H104" s="66"/>
      <c r="I104" s="66"/>
      <c r="J104" s="66"/>
      <c r="K104" s="66"/>
      <c r="L104" s="66"/>
      <c r="M104" s="66"/>
      <c r="N104" s="66"/>
      <c r="O104" s="66"/>
      <c r="P104" s="66"/>
    </row>
    <row r="105" spans="3:16" x14ac:dyDescent="0.3">
      <c r="C105" s="67"/>
      <c r="D105" s="66"/>
      <c r="E105" s="66"/>
      <c r="F105" s="66"/>
      <c r="G105" s="66"/>
      <c r="H105" s="66"/>
      <c r="I105" s="66"/>
      <c r="J105" s="66"/>
      <c r="K105" s="66"/>
      <c r="L105" s="66"/>
      <c r="M105" s="66"/>
      <c r="N105" s="66"/>
      <c r="O105" s="66"/>
      <c r="P105" s="66"/>
    </row>
    <row r="106" spans="3:16" x14ac:dyDescent="0.3">
      <c r="C106" s="67"/>
      <c r="D106" s="66"/>
      <c r="E106" s="66"/>
      <c r="F106" s="66"/>
      <c r="G106" s="66"/>
      <c r="H106" s="66"/>
      <c r="I106" s="66"/>
      <c r="J106" s="66"/>
      <c r="K106" s="66"/>
      <c r="L106" s="66"/>
      <c r="M106" s="66"/>
      <c r="N106" s="66"/>
      <c r="O106" s="66"/>
      <c r="P106" s="66"/>
    </row>
    <row r="107" spans="3:16" x14ac:dyDescent="0.3">
      <c r="C107" s="67"/>
      <c r="D107" s="66"/>
      <c r="E107" s="66"/>
      <c r="F107" s="66"/>
      <c r="G107" s="66"/>
      <c r="H107" s="66"/>
      <c r="I107" s="66"/>
      <c r="J107" s="66"/>
      <c r="K107" s="66"/>
      <c r="L107" s="66"/>
      <c r="M107" s="66"/>
      <c r="N107" s="66"/>
      <c r="O107" s="66"/>
      <c r="P107" s="66"/>
    </row>
    <row r="108" spans="3:16" x14ac:dyDescent="0.3">
      <c r="C108" s="67"/>
      <c r="D108" s="66"/>
      <c r="E108" s="66"/>
      <c r="F108" s="66"/>
      <c r="G108" s="66"/>
      <c r="H108" s="66"/>
      <c r="I108" s="66"/>
      <c r="J108" s="66"/>
      <c r="K108" s="66"/>
      <c r="L108" s="66"/>
      <c r="M108" s="66"/>
      <c r="N108" s="66"/>
      <c r="O108" s="66"/>
      <c r="P108" s="66"/>
    </row>
    <row r="109" spans="3:16" x14ac:dyDescent="0.3">
      <c r="C109" s="67"/>
      <c r="D109" s="66"/>
      <c r="E109" s="66"/>
      <c r="F109" s="66"/>
      <c r="G109" s="66"/>
      <c r="H109" s="66"/>
      <c r="I109" s="66"/>
      <c r="J109" s="66"/>
      <c r="K109" s="66"/>
      <c r="L109" s="66"/>
      <c r="M109" s="66"/>
      <c r="N109" s="66"/>
      <c r="O109" s="66"/>
      <c r="P109" s="66"/>
    </row>
    <row r="110" spans="3:16" x14ac:dyDescent="0.3">
      <c r="C110" s="67"/>
      <c r="D110" s="66"/>
      <c r="E110" s="66"/>
      <c r="F110" s="66"/>
      <c r="G110" s="66"/>
      <c r="H110" s="66"/>
      <c r="I110" s="66"/>
      <c r="J110" s="66"/>
      <c r="K110" s="66"/>
      <c r="L110" s="66"/>
      <c r="M110" s="66"/>
      <c r="N110" s="66"/>
      <c r="O110" s="66"/>
      <c r="P110" s="66"/>
    </row>
    <row r="111" spans="3:16" x14ac:dyDescent="0.3">
      <c r="C111" s="67"/>
      <c r="D111" s="66"/>
      <c r="E111" s="66"/>
      <c r="F111" s="66"/>
      <c r="G111" s="66"/>
      <c r="H111" s="66"/>
      <c r="I111" s="66"/>
      <c r="J111" s="66"/>
      <c r="K111" s="66"/>
      <c r="L111" s="66"/>
      <c r="M111" s="66"/>
      <c r="N111" s="66"/>
      <c r="O111" s="66"/>
      <c r="P111" s="66"/>
    </row>
    <row r="112" spans="3:16" x14ac:dyDescent="0.3">
      <c r="C112" s="67"/>
      <c r="D112" s="66"/>
      <c r="E112" s="66"/>
      <c r="F112" s="66"/>
      <c r="G112" s="66"/>
      <c r="H112" s="66"/>
      <c r="I112" s="66"/>
      <c r="J112" s="66"/>
      <c r="K112" s="66"/>
      <c r="L112" s="66"/>
      <c r="M112" s="66"/>
      <c r="N112" s="66"/>
      <c r="O112" s="66"/>
      <c r="P112" s="66"/>
    </row>
    <row r="114" spans="3:16" x14ac:dyDescent="0.3">
      <c r="C114" s="70"/>
      <c r="D114" s="70"/>
      <c r="E114" s="70"/>
      <c r="F114" s="70"/>
      <c r="G114" s="70"/>
      <c r="H114" s="70"/>
      <c r="I114" s="70"/>
      <c r="J114" s="70"/>
      <c r="K114" s="70"/>
      <c r="L114" s="70"/>
      <c r="M114" s="70"/>
      <c r="N114" s="70"/>
      <c r="O114" s="70"/>
      <c r="P114" s="70"/>
    </row>
    <row r="115" spans="3:16" x14ac:dyDescent="0.3">
      <c r="C115" s="69"/>
      <c r="D115" s="68"/>
      <c r="E115" s="68"/>
      <c r="F115" s="68"/>
      <c r="G115" s="68"/>
      <c r="H115" s="68"/>
      <c r="I115" s="68"/>
      <c r="J115" s="68"/>
      <c r="K115" s="68"/>
      <c r="L115" s="68"/>
      <c r="M115" s="68"/>
      <c r="N115" s="68"/>
      <c r="O115" s="68"/>
      <c r="P115" s="68"/>
    </row>
    <row r="116" spans="3:16" x14ac:dyDescent="0.3">
      <c r="C116" s="67"/>
      <c r="D116" s="66"/>
      <c r="E116" s="66"/>
      <c r="F116" s="66"/>
      <c r="G116" s="66"/>
      <c r="H116" s="66"/>
      <c r="I116" s="66"/>
      <c r="J116" s="66"/>
      <c r="K116" s="66"/>
      <c r="L116" s="66"/>
      <c r="M116" s="66"/>
      <c r="N116" s="66"/>
      <c r="O116" s="66"/>
      <c r="P116" s="66"/>
    </row>
    <row r="117" spans="3:16" x14ac:dyDescent="0.3">
      <c r="C117" s="67"/>
      <c r="D117" s="66"/>
      <c r="E117" s="66"/>
      <c r="F117" s="66"/>
      <c r="G117" s="66"/>
      <c r="H117" s="66"/>
      <c r="I117" s="66"/>
      <c r="J117" s="66"/>
      <c r="K117" s="66"/>
      <c r="L117" s="66"/>
      <c r="M117" s="66"/>
      <c r="N117" s="66"/>
      <c r="O117" s="66"/>
      <c r="P117" s="66"/>
    </row>
    <row r="118" spans="3:16" x14ac:dyDescent="0.3">
      <c r="C118" s="67"/>
      <c r="D118" s="66"/>
      <c r="E118" s="66"/>
      <c r="F118" s="66"/>
      <c r="G118" s="66"/>
      <c r="H118" s="66"/>
      <c r="I118" s="66"/>
      <c r="J118" s="66"/>
      <c r="K118" s="66"/>
      <c r="L118" s="66"/>
      <c r="M118" s="66"/>
      <c r="N118" s="66"/>
      <c r="O118" s="66"/>
      <c r="P118" s="66"/>
    </row>
    <row r="119" spans="3:16" x14ac:dyDescent="0.3">
      <c r="C119" s="67"/>
      <c r="D119" s="66"/>
      <c r="E119" s="66"/>
      <c r="F119" s="66"/>
      <c r="G119" s="66"/>
      <c r="H119" s="66"/>
      <c r="I119" s="66"/>
      <c r="J119" s="66"/>
      <c r="K119" s="66"/>
      <c r="L119" s="66"/>
      <c r="M119" s="66"/>
      <c r="N119" s="66"/>
      <c r="O119" s="66"/>
      <c r="P119" s="66"/>
    </row>
    <row r="120" spans="3:16" x14ac:dyDescent="0.3">
      <c r="C120" s="67"/>
      <c r="D120" s="66"/>
      <c r="E120" s="66"/>
      <c r="F120" s="66"/>
      <c r="G120" s="66"/>
      <c r="H120" s="66"/>
      <c r="I120" s="66"/>
      <c r="J120" s="66"/>
      <c r="K120" s="66"/>
      <c r="L120" s="66"/>
      <c r="M120" s="66"/>
      <c r="N120" s="66"/>
      <c r="O120" s="66"/>
      <c r="P120" s="66"/>
    </row>
    <row r="121" spans="3:16" x14ac:dyDescent="0.3">
      <c r="C121" s="67"/>
      <c r="D121" s="66"/>
      <c r="E121" s="66"/>
      <c r="F121" s="66"/>
      <c r="G121" s="66"/>
      <c r="H121" s="66"/>
      <c r="I121" s="66"/>
      <c r="J121" s="66"/>
      <c r="K121" s="66"/>
      <c r="L121" s="66"/>
      <c r="M121" s="66"/>
      <c r="N121" s="66"/>
      <c r="O121" s="66"/>
      <c r="P121" s="66"/>
    </row>
    <row r="122" spans="3:16" x14ac:dyDescent="0.3">
      <c r="C122" s="67"/>
      <c r="D122" s="66"/>
      <c r="E122" s="66"/>
      <c r="F122" s="66"/>
      <c r="G122" s="66"/>
      <c r="H122" s="66"/>
      <c r="I122" s="66"/>
      <c r="J122" s="66"/>
      <c r="K122" s="66"/>
      <c r="L122" s="66"/>
      <c r="M122" s="66"/>
      <c r="N122" s="66"/>
      <c r="O122" s="66"/>
      <c r="P122" s="66"/>
    </row>
    <row r="123" spans="3:16" x14ac:dyDescent="0.3">
      <c r="C123" s="67"/>
      <c r="D123" s="66"/>
      <c r="E123" s="66"/>
      <c r="F123" s="66"/>
      <c r="G123" s="66"/>
      <c r="H123" s="66"/>
      <c r="I123" s="66"/>
      <c r="J123" s="66"/>
      <c r="K123" s="66"/>
      <c r="L123" s="66"/>
      <c r="M123" s="66"/>
      <c r="N123" s="66"/>
      <c r="O123" s="66"/>
      <c r="P123" s="66"/>
    </row>
    <row r="124" spans="3:16" x14ac:dyDescent="0.3">
      <c r="C124" s="67"/>
      <c r="D124" s="66"/>
      <c r="E124" s="66"/>
      <c r="F124" s="66"/>
      <c r="G124" s="66"/>
      <c r="H124" s="66"/>
      <c r="I124" s="66"/>
      <c r="J124" s="66"/>
      <c r="K124" s="66"/>
      <c r="L124" s="66"/>
      <c r="M124" s="66"/>
      <c r="N124" s="66"/>
      <c r="O124" s="66"/>
      <c r="P124" s="66"/>
    </row>
    <row r="125" spans="3:16" x14ac:dyDescent="0.3">
      <c r="C125" s="67"/>
      <c r="D125" s="66"/>
      <c r="E125" s="66"/>
      <c r="F125" s="66"/>
      <c r="G125" s="66"/>
      <c r="H125" s="66"/>
      <c r="I125" s="66"/>
      <c r="J125" s="66"/>
      <c r="K125" s="66"/>
      <c r="L125" s="66"/>
      <c r="M125" s="66"/>
      <c r="N125" s="66"/>
      <c r="O125" s="66"/>
      <c r="P125" s="66"/>
    </row>
    <row r="126" spans="3:16" x14ac:dyDescent="0.3">
      <c r="C126" s="67"/>
      <c r="D126" s="66"/>
      <c r="E126" s="66"/>
      <c r="F126" s="66"/>
      <c r="G126" s="66"/>
      <c r="H126" s="66"/>
      <c r="I126" s="66"/>
      <c r="J126" s="66"/>
      <c r="K126" s="66"/>
      <c r="L126" s="66"/>
      <c r="M126" s="66"/>
      <c r="N126" s="66"/>
      <c r="O126" s="66"/>
      <c r="P126" s="66"/>
    </row>
    <row r="127" spans="3:16" x14ac:dyDescent="0.3">
      <c r="C127" s="67"/>
      <c r="D127" s="66"/>
      <c r="E127" s="66"/>
      <c r="F127" s="66"/>
      <c r="G127" s="66"/>
      <c r="H127" s="66"/>
      <c r="I127" s="66"/>
      <c r="J127" s="66"/>
      <c r="K127" s="66"/>
      <c r="L127" s="66"/>
      <c r="M127" s="66"/>
      <c r="N127" s="66"/>
      <c r="O127" s="66"/>
      <c r="P127" s="66"/>
    </row>
    <row r="128" spans="3:16" x14ac:dyDescent="0.3">
      <c r="C128" s="67"/>
      <c r="D128" s="66"/>
      <c r="E128" s="66"/>
      <c r="F128" s="66"/>
      <c r="G128" s="66"/>
      <c r="H128" s="66"/>
      <c r="I128" s="66"/>
      <c r="J128" s="66"/>
      <c r="K128" s="66"/>
      <c r="L128" s="66"/>
      <c r="M128" s="66"/>
      <c r="N128" s="66"/>
      <c r="O128" s="66"/>
      <c r="P128" s="66"/>
    </row>
    <row r="130" spans="3:16" x14ac:dyDescent="0.3">
      <c r="C130" s="70"/>
      <c r="D130" s="70"/>
      <c r="E130" s="70"/>
      <c r="F130" s="70"/>
      <c r="G130" s="70"/>
      <c r="H130" s="70"/>
      <c r="I130" s="70"/>
      <c r="J130" s="70"/>
      <c r="K130" s="70"/>
      <c r="L130" s="70"/>
      <c r="M130" s="70"/>
      <c r="N130" s="70"/>
      <c r="O130" s="70"/>
      <c r="P130" s="70"/>
    </row>
    <row r="131" spans="3:16" x14ac:dyDescent="0.3">
      <c r="C131" s="69"/>
      <c r="D131" s="68"/>
      <c r="E131" s="68"/>
      <c r="F131" s="68"/>
      <c r="G131" s="68"/>
      <c r="H131" s="68"/>
      <c r="I131" s="68"/>
      <c r="J131" s="68"/>
      <c r="K131" s="68"/>
      <c r="L131" s="68"/>
      <c r="M131" s="68"/>
      <c r="N131" s="68"/>
      <c r="O131" s="68"/>
      <c r="P131" s="68"/>
    </row>
    <row r="132" spans="3:16" x14ac:dyDescent="0.3">
      <c r="C132" s="67"/>
      <c r="D132" s="66"/>
      <c r="E132" s="66"/>
      <c r="F132" s="66"/>
      <c r="G132" s="66"/>
      <c r="H132" s="66"/>
      <c r="I132" s="66"/>
      <c r="J132" s="66"/>
      <c r="K132" s="66"/>
      <c r="L132" s="66"/>
      <c r="M132" s="66"/>
      <c r="N132" s="66"/>
      <c r="O132" s="66"/>
      <c r="P132" s="66"/>
    </row>
    <row r="133" spans="3:16" x14ac:dyDescent="0.3">
      <c r="C133" s="67"/>
      <c r="D133" s="66"/>
      <c r="E133" s="66"/>
      <c r="F133" s="66"/>
      <c r="G133" s="66"/>
      <c r="H133" s="66"/>
      <c r="I133" s="66"/>
      <c r="J133" s="66"/>
      <c r="K133" s="66"/>
      <c r="L133" s="66"/>
      <c r="M133" s="66"/>
      <c r="N133" s="66"/>
      <c r="O133" s="66"/>
      <c r="P133" s="66"/>
    </row>
    <row r="134" spans="3:16" x14ac:dyDescent="0.3">
      <c r="C134" s="67"/>
      <c r="D134" s="66"/>
      <c r="E134" s="66"/>
      <c r="F134" s="66"/>
      <c r="G134" s="66"/>
      <c r="H134" s="66"/>
      <c r="I134" s="66"/>
      <c r="J134" s="66"/>
      <c r="K134" s="66"/>
      <c r="L134" s="66"/>
      <c r="M134" s="66"/>
      <c r="N134" s="66"/>
      <c r="O134" s="66"/>
      <c r="P134" s="66"/>
    </row>
    <row r="135" spans="3:16" x14ac:dyDescent="0.3">
      <c r="C135" s="67"/>
      <c r="D135" s="66"/>
      <c r="E135" s="66"/>
      <c r="F135" s="66"/>
      <c r="G135" s="66"/>
      <c r="H135" s="66"/>
      <c r="I135" s="66"/>
      <c r="J135" s="66"/>
      <c r="K135" s="66"/>
      <c r="L135" s="66"/>
      <c r="M135" s="66"/>
      <c r="N135" s="66"/>
      <c r="O135" s="66"/>
      <c r="P135" s="66"/>
    </row>
    <row r="136" spans="3:16" x14ac:dyDescent="0.3">
      <c r="C136" s="67"/>
      <c r="D136" s="66"/>
      <c r="E136" s="66"/>
      <c r="F136" s="66"/>
      <c r="G136" s="66"/>
      <c r="H136" s="66"/>
      <c r="I136" s="66"/>
      <c r="J136" s="66"/>
      <c r="K136" s="66"/>
      <c r="L136" s="66"/>
      <c r="M136" s="66"/>
      <c r="N136" s="66"/>
      <c r="O136" s="66"/>
      <c r="P136" s="66"/>
    </row>
    <row r="137" spans="3:16" x14ac:dyDescent="0.3">
      <c r="C137" s="67"/>
      <c r="D137" s="66"/>
      <c r="E137" s="66"/>
      <c r="F137" s="66"/>
      <c r="G137" s="66"/>
      <c r="H137" s="66"/>
      <c r="I137" s="66"/>
      <c r="J137" s="66"/>
      <c r="K137" s="66"/>
      <c r="L137" s="66"/>
      <c r="M137" s="66"/>
      <c r="N137" s="66"/>
      <c r="O137" s="66"/>
      <c r="P137" s="66"/>
    </row>
    <row r="138" spans="3:16" x14ac:dyDescent="0.3">
      <c r="C138" s="67"/>
      <c r="D138" s="66"/>
      <c r="E138" s="66"/>
      <c r="F138" s="66"/>
      <c r="G138" s="66"/>
      <c r="H138" s="66"/>
      <c r="I138" s="66"/>
      <c r="J138" s="66"/>
      <c r="K138" s="66"/>
      <c r="L138" s="66"/>
      <c r="M138" s="66"/>
      <c r="N138" s="66"/>
      <c r="O138" s="66"/>
      <c r="P138" s="66"/>
    </row>
    <row r="139" spans="3:16" x14ac:dyDescent="0.3">
      <c r="C139" s="67"/>
      <c r="D139" s="66"/>
      <c r="E139" s="66"/>
      <c r="F139" s="66"/>
      <c r="G139" s="66"/>
      <c r="H139" s="66"/>
      <c r="I139" s="66"/>
      <c r="J139" s="66"/>
      <c r="K139" s="66"/>
      <c r="L139" s="66"/>
      <c r="M139" s="66"/>
      <c r="N139" s="66"/>
      <c r="O139" s="66"/>
      <c r="P139" s="66"/>
    </row>
    <row r="140" spans="3:16" x14ac:dyDescent="0.3">
      <c r="C140" s="67"/>
      <c r="D140" s="66"/>
      <c r="E140" s="66"/>
      <c r="F140" s="66"/>
      <c r="G140" s="66"/>
      <c r="H140" s="66"/>
      <c r="I140" s="66"/>
      <c r="J140" s="66"/>
      <c r="K140" s="66"/>
      <c r="L140" s="66"/>
      <c r="M140" s="66"/>
      <c r="N140" s="66"/>
      <c r="O140" s="66"/>
      <c r="P140" s="66"/>
    </row>
    <row r="141" spans="3:16" x14ac:dyDescent="0.3">
      <c r="C141" s="67"/>
      <c r="D141" s="66"/>
      <c r="E141" s="66"/>
      <c r="F141" s="66"/>
      <c r="G141" s="66"/>
      <c r="H141" s="66"/>
      <c r="I141" s="66"/>
      <c r="J141" s="66"/>
      <c r="K141" s="66"/>
      <c r="L141" s="66"/>
      <c r="M141" s="66"/>
      <c r="N141" s="66"/>
      <c r="O141" s="66"/>
      <c r="P141" s="66"/>
    </row>
    <row r="142" spans="3:16" x14ac:dyDescent="0.3">
      <c r="C142" s="67"/>
      <c r="D142" s="66"/>
      <c r="E142" s="66"/>
      <c r="F142" s="66"/>
      <c r="G142" s="66"/>
      <c r="H142" s="66"/>
      <c r="I142" s="66"/>
      <c r="J142" s="66"/>
      <c r="K142" s="66"/>
      <c r="L142" s="66"/>
      <c r="M142" s="66"/>
      <c r="N142" s="66"/>
      <c r="O142" s="66"/>
      <c r="P142" s="66"/>
    </row>
    <row r="143" spans="3:16" x14ac:dyDescent="0.3">
      <c r="C143" s="67"/>
      <c r="D143" s="66"/>
      <c r="E143" s="66"/>
      <c r="F143" s="66"/>
      <c r="G143" s="66"/>
      <c r="H143" s="66"/>
      <c r="I143" s="66"/>
      <c r="J143" s="66"/>
      <c r="K143" s="66"/>
      <c r="L143" s="66"/>
      <c r="M143" s="66"/>
      <c r="N143" s="66"/>
      <c r="O143" s="66"/>
      <c r="P143" s="66"/>
    </row>
    <row r="144" spans="3:16" x14ac:dyDescent="0.3">
      <c r="C144" s="67"/>
      <c r="D144" s="66"/>
      <c r="E144" s="66"/>
      <c r="F144" s="66"/>
      <c r="G144" s="66"/>
      <c r="H144" s="66"/>
      <c r="I144" s="66"/>
      <c r="J144" s="66"/>
      <c r="K144" s="66"/>
      <c r="L144" s="66"/>
      <c r="M144" s="66"/>
      <c r="N144" s="66"/>
      <c r="O144" s="66"/>
      <c r="P144" s="66"/>
    </row>
  </sheetData>
  <mergeCells count="6">
    <mergeCell ref="B1:P1"/>
    <mergeCell ref="R7:AI7"/>
    <mergeCell ref="C3:L3"/>
    <mergeCell ref="B5:P5"/>
    <mergeCell ref="B2:P2"/>
    <mergeCell ref="B7:P7"/>
  </mergeCells>
  <pageMargins left="0.7" right="0.7" top="0.75" bottom="0.75" header="0.3" footer="0.3"/>
  <pageSetup scale="63" fitToWidth="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88FE1-E534-48B6-AAA5-B3C420DA8ED4}">
  <sheetPr>
    <tabColor theme="6" tint="0.79998168889431442"/>
  </sheetPr>
  <dimension ref="B1:I31"/>
  <sheetViews>
    <sheetView zoomScaleNormal="100" workbookViewId="0">
      <selection activeCell="B16" sqref="B16"/>
    </sheetView>
  </sheetViews>
  <sheetFormatPr defaultColWidth="9" defaultRowHeight="15.6" x14ac:dyDescent="0.3"/>
  <cols>
    <col min="1" max="1" width="2.19921875" style="57" customWidth="1"/>
    <col min="2" max="2" width="61.8984375" style="57" bestFit="1" customWidth="1"/>
    <col min="3" max="8" width="13.59765625" style="57" customWidth="1"/>
    <col min="9" max="16384" width="9" style="57"/>
  </cols>
  <sheetData>
    <row r="1" spans="2:9" s="6" customFormat="1" x14ac:dyDescent="0.3">
      <c r="B1" s="285" t="s">
        <v>413</v>
      </c>
      <c r="C1" s="285"/>
      <c r="D1" s="285"/>
      <c r="E1" s="285"/>
      <c r="F1" s="285"/>
      <c r="G1" s="285"/>
      <c r="H1" s="285"/>
      <c r="I1" s="285"/>
    </row>
    <row r="2" spans="2:9" s="7" customFormat="1" ht="13.2" x14ac:dyDescent="0.25">
      <c r="B2" s="310" t="str">
        <f>'Admin Info'!B6</f>
        <v>Southern California Gas</v>
      </c>
      <c r="C2" s="310"/>
      <c r="D2" s="310"/>
      <c r="E2" s="310"/>
      <c r="F2" s="310"/>
      <c r="G2" s="310"/>
      <c r="H2" s="310"/>
      <c r="I2" s="310"/>
    </row>
    <row r="3" spans="2:9" s="7" customFormat="1" ht="13.2" x14ac:dyDescent="0.25">
      <c r="B3" s="310"/>
      <c r="C3" s="310"/>
      <c r="D3" s="310"/>
      <c r="E3" s="310"/>
      <c r="F3" s="310"/>
      <c r="G3" s="310"/>
      <c r="H3" s="310"/>
      <c r="I3" s="310"/>
    </row>
    <row r="4" spans="2:9" s="7" customFormat="1" ht="13.2" x14ac:dyDescent="0.25">
      <c r="B4" s="310"/>
      <c r="C4" s="310"/>
      <c r="D4" s="310"/>
      <c r="E4" s="310"/>
      <c r="F4" s="310"/>
      <c r="G4" s="310"/>
      <c r="H4" s="310"/>
      <c r="I4" s="310"/>
    </row>
    <row r="5" spans="2:9" s="6" customFormat="1" ht="30.75" customHeight="1" x14ac:dyDescent="0.25">
      <c r="B5" s="288" t="s">
        <v>414</v>
      </c>
      <c r="C5" s="288"/>
      <c r="D5" s="288"/>
      <c r="E5" s="288"/>
      <c r="F5" s="288"/>
      <c r="G5" s="288"/>
      <c r="H5" s="288"/>
      <c r="I5" s="288"/>
    </row>
    <row r="7" spans="2:9" x14ac:dyDescent="0.3">
      <c r="B7" s="191"/>
      <c r="C7" s="191"/>
      <c r="D7" s="191"/>
      <c r="E7" s="191"/>
      <c r="F7" s="191"/>
      <c r="G7" s="191"/>
      <c r="H7" s="191"/>
      <c r="I7" s="191"/>
    </row>
    <row r="8" spans="2:9" x14ac:dyDescent="0.3">
      <c r="B8" s="76" t="s">
        <v>415</v>
      </c>
      <c r="C8" s="355" t="s">
        <v>416</v>
      </c>
      <c r="D8" s="356"/>
      <c r="E8" s="355" t="s">
        <v>417</v>
      </c>
      <c r="F8" s="357"/>
      <c r="G8" s="357"/>
      <c r="H8" s="356"/>
      <c r="I8" s="76"/>
    </row>
    <row r="9" spans="2:9" ht="30" customHeight="1" x14ac:dyDescent="0.3">
      <c r="B9" s="192"/>
      <c r="C9" s="192" t="s">
        <v>418</v>
      </c>
      <c r="D9" s="192" t="s">
        <v>419</v>
      </c>
      <c r="E9" s="192" t="s">
        <v>420</v>
      </c>
      <c r="F9" s="192" t="s">
        <v>421</v>
      </c>
      <c r="G9" s="192" t="s">
        <v>422</v>
      </c>
      <c r="H9" s="192" t="s">
        <v>423</v>
      </c>
      <c r="I9" s="191"/>
    </row>
    <row r="10" spans="2:9" x14ac:dyDescent="0.3">
      <c r="B10" s="193" t="s">
        <v>424</v>
      </c>
      <c r="C10" s="194">
        <v>9393109.3839966245</v>
      </c>
      <c r="D10" s="194">
        <v>9880039.3839966245</v>
      </c>
      <c r="E10" s="194">
        <v>12342169.990455657</v>
      </c>
      <c r="F10" s="194"/>
      <c r="G10" s="194"/>
      <c r="H10" s="194"/>
      <c r="I10" s="191"/>
    </row>
    <row r="11" spans="2:9" x14ac:dyDescent="0.3">
      <c r="B11" s="193"/>
      <c r="C11" s="193"/>
      <c r="D11" s="193"/>
      <c r="E11" s="193"/>
      <c r="F11" s="193"/>
      <c r="G11" s="193"/>
      <c r="H11" s="193"/>
      <c r="I11" s="191"/>
    </row>
    <row r="12" spans="2:9" x14ac:dyDescent="0.3">
      <c r="B12" s="193"/>
      <c r="C12" s="193"/>
      <c r="D12" s="193"/>
      <c r="E12" s="193"/>
      <c r="F12" s="193"/>
      <c r="G12" s="193"/>
      <c r="H12" s="193"/>
      <c r="I12" s="191"/>
    </row>
    <row r="13" spans="2:9" x14ac:dyDescent="0.3">
      <c r="B13" s="193"/>
      <c r="C13" s="193"/>
      <c r="D13" s="193"/>
      <c r="E13" s="193"/>
      <c r="F13" s="193"/>
      <c r="G13" s="193"/>
      <c r="H13" s="193"/>
      <c r="I13" s="191"/>
    </row>
    <row r="14" spans="2:9" x14ac:dyDescent="0.3">
      <c r="B14" s="191"/>
      <c r="C14" s="191"/>
      <c r="D14" s="191"/>
      <c r="E14" s="191"/>
      <c r="F14" s="191"/>
      <c r="G14" s="191"/>
      <c r="H14" s="191"/>
      <c r="I14" s="191"/>
    </row>
    <row r="15" spans="2:9" x14ac:dyDescent="0.3">
      <c r="B15" s="76" t="s">
        <v>425</v>
      </c>
      <c r="C15" s="191"/>
      <c r="D15" s="191"/>
      <c r="E15" s="191"/>
      <c r="F15" s="191"/>
      <c r="G15" s="191"/>
      <c r="H15" s="191"/>
      <c r="I15" s="191"/>
    </row>
    <row r="16" spans="2:9" x14ac:dyDescent="0.3">
      <c r="B16" s="191"/>
      <c r="C16" s="191"/>
      <c r="D16" s="191"/>
      <c r="E16" s="191"/>
      <c r="F16" s="191"/>
      <c r="G16" s="191"/>
      <c r="H16" s="191"/>
      <c r="I16" s="191"/>
    </row>
    <row r="30" spans="2:9" x14ac:dyDescent="0.3">
      <c r="B30" s="74"/>
      <c r="C30" s="74"/>
      <c r="D30" s="66"/>
      <c r="E30" s="66"/>
      <c r="F30" s="66"/>
      <c r="G30" s="66"/>
      <c r="H30" s="66"/>
      <c r="I30" s="66"/>
    </row>
    <row r="31" spans="2:9" x14ac:dyDescent="0.3">
      <c r="B31" s="74"/>
      <c r="C31" s="74"/>
      <c r="D31" s="66"/>
      <c r="E31" s="66"/>
      <c r="F31" s="66"/>
      <c r="G31" s="66"/>
      <c r="H31" s="66"/>
      <c r="I31" s="66"/>
    </row>
  </sheetData>
  <mergeCells count="7">
    <mergeCell ref="C8:D8"/>
    <mergeCell ref="E8:H8"/>
    <mergeCell ref="B5:I5"/>
    <mergeCell ref="B1:I1"/>
    <mergeCell ref="B2:I2"/>
    <mergeCell ref="B3:I3"/>
    <mergeCell ref="B4:I4"/>
  </mergeCells>
  <phoneticPr fontId="43" type="noConversion"/>
  <pageMargins left="0.7" right="0.7" top="0.75" bottom="0.75" header="0.3" footer="0.3"/>
  <pageSetup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A786A-D062-4E1B-9F5B-7CCA63DC16AC}">
  <sheetPr>
    <tabColor theme="6" tint="0.79998168889431442"/>
  </sheetPr>
  <dimension ref="B1:N165"/>
  <sheetViews>
    <sheetView zoomScaleNormal="100" workbookViewId="0"/>
  </sheetViews>
  <sheetFormatPr defaultColWidth="9" defaultRowHeight="15.6" x14ac:dyDescent="0.3"/>
  <cols>
    <col min="1" max="1" width="2.3984375" style="57" customWidth="1"/>
    <col min="2" max="2" width="9" style="57"/>
    <col min="3" max="3" width="31.09765625" style="57" bestFit="1" customWidth="1"/>
    <col min="4" max="4" width="11.3984375" style="57" bestFit="1" customWidth="1"/>
    <col min="5" max="8" width="9" style="57"/>
    <col min="9" max="9" width="11.5" style="57" customWidth="1"/>
    <col min="10" max="16384" width="9" style="57"/>
  </cols>
  <sheetData>
    <row r="1" spans="2:14" s="6" customFormat="1" x14ac:dyDescent="0.3">
      <c r="B1" s="285" t="s">
        <v>426</v>
      </c>
      <c r="C1" s="285"/>
      <c r="D1" s="285"/>
      <c r="E1" s="285"/>
      <c r="F1" s="285"/>
      <c r="G1" s="285"/>
      <c r="H1" s="285"/>
      <c r="I1" s="285"/>
      <c r="J1" s="285"/>
    </row>
    <row r="2" spans="2:14" s="7" customFormat="1" ht="13.2" x14ac:dyDescent="0.25">
      <c r="B2" s="310" t="str">
        <f>'Admin Info'!B6</f>
        <v>Southern California Gas</v>
      </c>
      <c r="C2" s="310"/>
      <c r="D2" s="310"/>
      <c r="E2" s="310"/>
      <c r="F2" s="310"/>
      <c r="G2" s="310"/>
      <c r="H2" s="310"/>
      <c r="I2" s="310"/>
      <c r="J2" s="310"/>
    </row>
    <row r="3" spans="2:14" s="7" customFormat="1" ht="13.2" x14ac:dyDescent="0.25">
      <c r="B3" s="310"/>
      <c r="C3" s="310"/>
      <c r="D3" s="310"/>
      <c r="E3" s="310"/>
      <c r="F3" s="310"/>
      <c r="G3" s="310"/>
      <c r="H3" s="310"/>
      <c r="I3" s="310"/>
      <c r="J3" s="310"/>
    </row>
    <row r="4" spans="2:14" s="7" customFormat="1" ht="13.2" x14ac:dyDescent="0.25">
      <c r="B4" s="310"/>
      <c r="C4" s="310"/>
      <c r="D4" s="310"/>
      <c r="E4" s="310"/>
      <c r="F4" s="310"/>
      <c r="G4" s="310"/>
      <c r="H4" s="310"/>
      <c r="I4" s="310"/>
      <c r="J4" s="310"/>
      <c r="K4" s="190"/>
    </row>
    <row r="5" spans="2:14" s="6" customFormat="1" ht="30.75" customHeight="1" x14ac:dyDescent="0.25">
      <c r="B5" s="288" t="s">
        <v>427</v>
      </c>
      <c r="C5" s="288"/>
      <c r="D5" s="288"/>
      <c r="E5" s="288"/>
      <c r="F5" s="288"/>
      <c r="G5" s="288"/>
      <c r="H5" s="288"/>
      <c r="I5" s="288"/>
      <c r="J5" s="288"/>
    </row>
    <row r="8" spans="2:14" x14ac:dyDescent="0.3">
      <c r="B8" s="76"/>
      <c r="C8" s="76"/>
      <c r="D8" s="76"/>
      <c r="E8" s="70"/>
      <c r="F8" s="70"/>
      <c r="G8" s="70"/>
      <c r="H8" s="70"/>
      <c r="I8" s="70"/>
      <c r="J8" s="70"/>
    </row>
    <row r="9" spans="2:14" ht="21.6" x14ac:dyDescent="0.3">
      <c r="B9" s="181"/>
      <c r="C9" s="181"/>
      <c r="D9" s="181"/>
      <c r="E9" s="181" t="s">
        <v>353</v>
      </c>
      <c r="F9" s="181" t="s">
        <v>354</v>
      </c>
      <c r="G9" s="181" t="s">
        <v>355</v>
      </c>
      <c r="H9" s="181" t="s">
        <v>356</v>
      </c>
      <c r="I9" s="181" t="s">
        <v>357</v>
      </c>
      <c r="J9" s="181" t="s">
        <v>131</v>
      </c>
      <c r="K9"/>
      <c r="L9"/>
      <c r="M9" s="68"/>
      <c r="N9" s="68"/>
    </row>
    <row r="10" spans="2:14" x14ac:dyDescent="0.3">
      <c r="B10" s="182" t="s">
        <v>94</v>
      </c>
      <c r="C10" s="183" t="s">
        <v>428</v>
      </c>
      <c r="D10" s="183">
        <v>2023</v>
      </c>
      <c r="E10" s="369">
        <v>562</v>
      </c>
      <c r="F10" s="370"/>
      <c r="G10" s="184">
        <v>0</v>
      </c>
      <c r="H10" s="186">
        <v>11281</v>
      </c>
      <c r="I10" s="185">
        <v>6162876</v>
      </c>
      <c r="J10" s="184" t="s">
        <v>24</v>
      </c>
      <c r="K10"/>
      <c r="L10" s="171"/>
      <c r="M10" s="66"/>
      <c r="N10" s="66"/>
    </row>
    <row r="11" spans="2:14" x14ac:dyDescent="0.3">
      <c r="B11" s="182" t="s">
        <v>94</v>
      </c>
      <c r="C11" s="183" t="s">
        <v>429</v>
      </c>
      <c r="D11" s="187"/>
      <c r="E11" s="369" t="s">
        <v>24</v>
      </c>
      <c r="F11" s="375"/>
      <c r="G11" s="375"/>
      <c r="H11" s="375"/>
      <c r="I11" s="375"/>
      <c r="J11" s="370"/>
      <c r="K11"/>
      <c r="L11" s="171"/>
      <c r="M11" s="66"/>
      <c r="N11" s="66"/>
    </row>
    <row r="12" spans="2:14" x14ac:dyDescent="0.3">
      <c r="B12" s="182" t="s">
        <v>94</v>
      </c>
      <c r="C12" s="183" t="s">
        <v>430</v>
      </c>
      <c r="D12" s="183">
        <v>2025</v>
      </c>
      <c r="E12" s="371">
        <v>0.5633999999999999</v>
      </c>
      <c r="F12" s="372"/>
      <c r="G12" s="188">
        <v>0</v>
      </c>
      <c r="H12" s="189">
        <v>81.3</v>
      </c>
      <c r="I12" s="188" t="s">
        <v>24</v>
      </c>
      <c r="J12" s="188" t="s">
        <v>24</v>
      </c>
      <c r="K12"/>
      <c r="L12" s="172"/>
      <c r="M12" s="66"/>
      <c r="N12" s="66"/>
    </row>
    <row r="13" spans="2:14" x14ac:dyDescent="0.3">
      <c r="B13" s="182" t="s">
        <v>94</v>
      </c>
      <c r="C13" s="183" t="s">
        <v>430</v>
      </c>
      <c r="D13" s="183">
        <v>2026</v>
      </c>
      <c r="E13" s="373">
        <v>0.06</v>
      </c>
      <c r="F13" s="374"/>
      <c r="G13" s="188">
        <v>0</v>
      </c>
      <c r="H13" s="189">
        <v>108.3</v>
      </c>
      <c r="I13" s="188" t="s">
        <v>24</v>
      </c>
      <c r="J13" s="188" t="s">
        <v>24</v>
      </c>
      <c r="K13"/>
      <c r="L13" s="172"/>
      <c r="M13" s="66"/>
      <c r="N13" s="66"/>
    </row>
    <row r="14" spans="2:14" x14ac:dyDescent="0.3">
      <c r="B14" s="182" t="s">
        <v>94</v>
      </c>
      <c r="C14" s="183" t="s">
        <v>430</v>
      </c>
      <c r="D14" s="183">
        <v>2027</v>
      </c>
      <c r="E14" s="371">
        <v>0.06</v>
      </c>
      <c r="F14" s="372"/>
      <c r="G14" s="188">
        <v>0</v>
      </c>
      <c r="H14" s="189">
        <v>134.30000000000001</v>
      </c>
      <c r="I14" s="188" t="s">
        <v>24</v>
      </c>
      <c r="J14" s="188" t="s">
        <v>24</v>
      </c>
      <c r="K14"/>
      <c r="L14" s="172"/>
      <c r="M14" s="66"/>
      <c r="N14" s="66"/>
    </row>
    <row r="15" spans="2:14" x14ac:dyDescent="0.3">
      <c r="B15" s="182" t="s">
        <v>94</v>
      </c>
      <c r="C15" s="183" t="s">
        <v>430</v>
      </c>
      <c r="D15" s="183">
        <v>2028</v>
      </c>
      <c r="E15" s="362">
        <v>14.15</v>
      </c>
      <c r="F15" s="362"/>
      <c r="G15" s="188">
        <v>0</v>
      </c>
      <c r="H15" s="189">
        <v>118.9</v>
      </c>
      <c r="I15" s="188" t="s">
        <v>24</v>
      </c>
      <c r="J15" s="188" t="s">
        <v>24</v>
      </c>
      <c r="K15"/>
      <c r="L15" s="172"/>
      <c r="M15" s="66"/>
      <c r="N15" s="66"/>
    </row>
    <row r="16" spans="2:14" x14ac:dyDescent="0.3">
      <c r="B16" s="182" t="s">
        <v>94</v>
      </c>
      <c r="C16" s="183" t="s">
        <v>430</v>
      </c>
      <c r="D16" s="183">
        <v>2029</v>
      </c>
      <c r="E16" s="362">
        <v>3.58</v>
      </c>
      <c r="F16" s="362"/>
      <c r="G16" s="188">
        <v>0</v>
      </c>
      <c r="H16" s="189">
        <v>118.9</v>
      </c>
      <c r="I16" s="188" t="s">
        <v>24</v>
      </c>
      <c r="J16" s="188" t="s">
        <v>24</v>
      </c>
      <c r="K16"/>
      <c r="L16" s="172"/>
      <c r="M16" s="66"/>
      <c r="N16" s="66"/>
    </row>
    <row r="17" spans="2:14" x14ac:dyDescent="0.3">
      <c r="B17" s="182" t="s">
        <v>94</v>
      </c>
      <c r="C17" s="183" t="s">
        <v>430</v>
      </c>
      <c r="D17" s="183">
        <v>2030</v>
      </c>
      <c r="E17" s="362">
        <v>13.56</v>
      </c>
      <c r="F17" s="362"/>
      <c r="G17" s="188">
        <v>0</v>
      </c>
      <c r="H17" s="189">
        <v>118.9</v>
      </c>
      <c r="I17" s="188" t="s">
        <v>24</v>
      </c>
      <c r="J17" s="188" t="s">
        <v>24</v>
      </c>
      <c r="K17"/>
      <c r="L17" s="172"/>
      <c r="M17" s="66"/>
      <c r="N17" s="66"/>
    </row>
    <row r="18" spans="2:14" x14ac:dyDescent="0.3">
      <c r="B18" s="182" t="s">
        <v>94</v>
      </c>
      <c r="C18" s="183" t="s">
        <v>430</v>
      </c>
      <c r="D18" s="183">
        <v>2031</v>
      </c>
      <c r="E18" s="362">
        <v>49.6</v>
      </c>
      <c r="F18" s="362"/>
      <c r="G18" s="188">
        <v>0</v>
      </c>
      <c r="H18" s="189">
        <v>118.9</v>
      </c>
      <c r="I18" s="188" t="s">
        <v>24</v>
      </c>
      <c r="J18" s="188" t="s">
        <v>24</v>
      </c>
      <c r="K18"/>
      <c r="L18" s="172"/>
      <c r="M18" s="66"/>
      <c r="N18" s="66"/>
    </row>
    <row r="19" spans="2:14" x14ac:dyDescent="0.3">
      <c r="B19" s="182" t="s">
        <v>94</v>
      </c>
      <c r="C19" s="183" t="s">
        <v>431</v>
      </c>
      <c r="D19" s="183">
        <v>2025</v>
      </c>
      <c r="E19" s="363">
        <v>0</v>
      </c>
      <c r="F19" s="363"/>
      <c r="G19" s="188">
        <v>0</v>
      </c>
      <c r="H19" s="188">
        <v>0</v>
      </c>
      <c r="I19" s="188" t="s">
        <v>24</v>
      </c>
      <c r="J19" s="188" t="s">
        <v>24</v>
      </c>
      <c r="K19"/>
      <c r="L19" s="172"/>
      <c r="M19" s="66"/>
      <c r="N19" s="66"/>
    </row>
    <row r="20" spans="2:14" x14ac:dyDescent="0.3">
      <c r="B20" s="182" t="s">
        <v>94</v>
      </c>
      <c r="C20" s="183" t="s">
        <v>431</v>
      </c>
      <c r="D20" s="183">
        <v>2026</v>
      </c>
      <c r="E20" s="363">
        <v>0</v>
      </c>
      <c r="F20" s="363"/>
      <c r="G20" s="188">
        <v>0</v>
      </c>
      <c r="H20" s="188">
        <v>0</v>
      </c>
      <c r="I20" s="188" t="s">
        <v>24</v>
      </c>
      <c r="J20" s="188" t="s">
        <v>24</v>
      </c>
      <c r="K20"/>
      <c r="L20" s="172"/>
      <c r="M20" s="66"/>
      <c r="N20" s="66"/>
    </row>
    <row r="21" spans="2:14" x14ac:dyDescent="0.3">
      <c r="B21" s="182" t="s">
        <v>94</v>
      </c>
      <c r="C21" s="183" t="s">
        <v>431</v>
      </c>
      <c r="D21" s="183">
        <v>2027</v>
      </c>
      <c r="E21" s="363">
        <v>0</v>
      </c>
      <c r="F21" s="363"/>
      <c r="G21" s="188">
        <v>0</v>
      </c>
      <c r="H21" s="188">
        <v>0</v>
      </c>
      <c r="I21" s="188" t="s">
        <v>24</v>
      </c>
      <c r="J21" s="188" t="s">
        <v>24</v>
      </c>
      <c r="K21"/>
      <c r="L21" s="172"/>
      <c r="M21" s="66"/>
      <c r="N21" s="66"/>
    </row>
    <row r="22" spans="2:14" x14ac:dyDescent="0.3">
      <c r="B22" s="182" t="s">
        <v>94</v>
      </c>
      <c r="C22" s="183" t="s">
        <v>431</v>
      </c>
      <c r="D22" s="183">
        <v>2028</v>
      </c>
      <c r="E22" s="363">
        <v>0</v>
      </c>
      <c r="F22" s="363"/>
      <c r="G22" s="188">
        <v>0</v>
      </c>
      <c r="H22" s="188">
        <v>0</v>
      </c>
      <c r="I22" s="188" t="s">
        <v>24</v>
      </c>
      <c r="J22" s="188" t="s">
        <v>24</v>
      </c>
      <c r="K22"/>
      <c r="L22" s="172"/>
      <c r="M22" s="66"/>
      <c r="N22" s="66"/>
    </row>
    <row r="23" spans="2:14" x14ac:dyDescent="0.3">
      <c r="B23" s="182" t="s">
        <v>94</v>
      </c>
      <c r="C23" s="183" t="s">
        <v>431</v>
      </c>
      <c r="D23" s="183">
        <v>2029</v>
      </c>
      <c r="E23" s="363">
        <v>0</v>
      </c>
      <c r="F23" s="363"/>
      <c r="G23" s="188">
        <v>0</v>
      </c>
      <c r="H23" s="188">
        <v>0</v>
      </c>
      <c r="I23" s="188" t="s">
        <v>24</v>
      </c>
      <c r="J23" s="188" t="s">
        <v>24</v>
      </c>
      <c r="K23"/>
      <c r="L23" s="172"/>
      <c r="M23" s="66"/>
      <c r="N23" s="66"/>
    </row>
    <row r="24" spans="2:14" x14ac:dyDescent="0.3">
      <c r="B24" s="182" t="s">
        <v>94</v>
      </c>
      <c r="C24" s="183" t="s">
        <v>431</v>
      </c>
      <c r="D24" s="183">
        <v>2030</v>
      </c>
      <c r="E24" s="363">
        <v>0</v>
      </c>
      <c r="F24" s="363"/>
      <c r="G24" s="188">
        <v>0</v>
      </c>
      <c r="H24" s="188">
        <v>0</v>
      </c>
      <c r="I24" s="188" t="s">
        <v>24</v>
      </c>
      <c r="J24" s="188" t="s">
        <v>24</v>
      </c>
      <c r="K24"/>
      <c r="L24" s="172"/>
      <c r="M24" s="66"/>
      <c r="N24" s="66"/>
    </row>
    <row r="25" spans="2:14" x14ac:dyDescent="0.3">
      <c r="B25" s="182" t="s">
        <v>94</v>
      </c>
      <c r="C25" s="183" t="s">
        <v>431</v>
      </c>
      <c r="D25" s="183">
        <v>2031</v>
      </c>
      <c r="E25" s="364">
        <v>0</v>
      </c>
      <c r="F25" s="364"/>
      <c r="G25" s="188">
        <v>0</v>
      </c>
      <c r="H25" s="188">
        <v>0</v>
      </c>
      <c r="I25" s="188" t="s">
        <v>24</v>
      </c>
      <c r="J25" s="188" t="s">
        <v>24</v>
      </c>
      <c r="K25"/>
      <c r="L25" s="172"/>
      <c r="M25" s="66"/>
      <c r="N25" s="66"/>
    </row>
    <row r="26" spans="2:14" x14ac:dyDescent="0.3">
      <c r="B26" s="182" t="s">
        <v>94</v>
      </c>
      <c r="C26" s="183" t="s">
        <v>432</v>
      </c>
      <c r="D26" s="183">
        <v>2024</v>
      </c>
      <c r="E26" s="363">
        <v>952</v>
      </c>
      <c r="F26" s="363"/>
      <c r="G26" s="184">
        <v>13</v>
      </c>
      <c r="H26" s="184">
        <v>158</v>
      </c>
      <c r="I26" s="188" t="s">
        <v>24</v>
      </c>
      <c r="J26" s="188" t="s">
        <v>24</v>
      </c>
      <c r="K26"/>
      <c r="L26" s="171"/>
      <c r="M26" s="66"/>
      <c r="N26" s="66"/>
    </row>
    <row r="27" spans="2:14" x14ac:dyDescent="0.3">
      <c r="B27" s="176"/>
      <c r="C27" s="176"/>
      <c r="D27" s="176"/>
      <c r="E27" s="176"/>
      <c r="F27" s="176"/>
      <c r="G27" s="176"/>
      <c r="H27" s="176"/>
      <c r="I27" s="173"/>
      <c r="J27" s="176"/>
      <c r="K27"/>
      <c r="L27"/>
      <c r="M27" s="66"/>
      <c r="N27" s="66"/>
    </row>
    <row r="28" spans="2:14" x14ac:dyDescent="0.3">
      <c r="B28" s="174" t="s">
        <v>433</v>
      </c>
      <c r="C28"/>
      <c r="D28"/>
      <c r="E28"/>
      <c r="F28"/>
      <c r="G28"/>
      <c r="H28"/>
      <c r="I28"/>
      <c r="J28"/>
      <c r="K28"/>
      <c r="L28"/>
      <c r="M28" s="66"/>
      <c r="N28" s="66"/>
    </row>
    <row r="29" spans="2:14" ht="33.75" customHeight="1" x14ac:dyDescent="0.3">
      <c r="B29" s="175">
        <v>1</v>
      </c>
      <c r="C29" s="368" t="s">
        <v>434</v>
      </c>
      <c r="D29" s="368"/>
      <c r="E29" s="368"/>
      <c r="F29" s="368"/>
      <c r="G29" s="368"/>
      <c r="H29" s="368"/>
      <c r="I29" s="368"/>
      <c r="J29" s="368"/>
      <c r="K29" s="368"/>
      <c r="L29" s="368"/>
      <c r="M29" s="66"/>
      <c r="N29" s="66"/>
    </row>
    <row r="30" spans="2:14" ht="33.75" customHeight="1" x14ac:dyDescent="0.3">
      <c r="B30" s="175">
        <v>2</v>
      </c>
      <c r="C30" s="368" t="s">
        <v>435</v>
      </c>
      <c r="D30" s="368"/>
      <c r="E30" s="368"/>
      <c r="F30" s="368"/>
      <c r="G30" s="368"/>
      <c r="H30" s="368"/>
      <c r="I30" s="368"/>
      <c r="J30" s="368"/>
      <c r="K30" s="368"/>
      <c r="L30" s="368"/>
      <c r="M30" s="66"/>
      <c r="N30" s="66"/>
    </row>
    <row r="31" spans="2:14" ht="33.75" customHeight="1" x14ac:dyDescent="0.3">
      <c r="B31" s="175">
        <v>3</v>
      </c>
      <c r="C31" s="368" t="s">
        <v>436</v>
      </c>
      <c r="D31" s="368"/>
      <c r="E31" s="368"/>
      <c r="F31" s="368"/>
      <c r="G31" s="368"/>
      <c r="H31" s="368"/>
      <c r="I31" s="368"/>
      <c r="J31" s="368"/>
      <c r="K31" s="368"/>
      <c r="L31" s="368"/>
      <c r="M31" s="66"/>
      <c r="N31" s="66"/>
    </row>
    <row r="32" spans="2:14" ht="50.25" customHeight="1" x14ac:dyDescent="0.3">
      <c r="B32" s="175">
        <v>4</v>
      </c>
      <c r="C32" s="368" t="s">
        <v>437</v>
      </c>
      <c r="D32" s="368"/>
      <c r="E32" s="368"/>
      <c r="F32" s="368"/>
      <c r="G32" s="368"/>
      <c r="H32" s="368"/>
      <c r="I32" s="368"/>
      <c r="J32" s="368"/>
      <c r="K32" s="368"/>
      <c r="L32" s="368"/>
      <c r="M32" s="66"/>
      <c r="N32" s="66"/>
    </row>
    <row r="33" spans="2:14" x14ac:dyDescent="0.3">
      <c r="B33" s="177"/>
      <c r="C33" s="74"/>
      <c r="D33" s="74"/>
      <c r="E33" s="367"/>
      <c r="F33" s="367"/>
      <c r="G33" s="178"/>
      <c r="H33" s="179"/>
      <c r="I33" s="178"/>
      <c r="J33" s="178"/>
      <c r="K33"/>
      <c r="L33" s="172"/>
      <c r="M33" s="66"/>
      <c r="N33" s="66"/>
    </row>
    <row r="34" spans="2:14" x14ac:dyDescent="0.3">
      <c r="B34" s="177"/>
      <c r="C34" s="74"/>
      <c r="D34" s="74"/>
      <c r="E34" s="367"/>
      <c r="F34" s="367"/>
      <c r="G34" s="178"/>
      <c r="H34" s="179"/>
      <c r="I34" s="178"/>
      <c r="J34" s="178"/>
      <c r="K34"/>
      <c r="L34" s="172"/>
      <c r="M34" s="66"/>
      <c r="N34" s="66"/>
    </row>
    <row r="35" spans="2:14" x14ac:dyDescent="0.3">
      <c r="B35" s="177"/>
      <c r="C35" s="74"/>
      <c r="D35" s="74"/>
      <c r="E35" s="367"/>
      <c r="F35" s="367"/>
      <c r="G35" s="178"/>
      <c r="H35" s="179"/>
      <c r="I35" s="178"/>
      <c r="J35" s="178"/>
      <c r="K35"/>
      <c r="L35" s="172"/>
      <c r="M35" s="66"/>
      <c r="N35" s="66"/>
    </row>
    <row r="36" spans="2:14" x14ac:dyDescent="0.3">
      <c r="B36" s="177"/>
      <c r="C36" s="74"/>
      <c r="D36" s="74"/>
      <c r="E36" s="367"/>
      <c r="F36" s="367"/>
      <c r="G36" s="178"/>
      <c r="H36" s="179"/>
      <c r="I36" s="178"/>
      <c r="J36" s="178"/>
      <c r="K36"/>
      <c r="L36" s="172"/>
      <c r="M36" s="66"/>
      <c r="N36" s="66"/>
    </row>
    <row r="37" spans="2:14" x14ac:dyDescent="0.3">
      <c r="B37" s="177"/>
      <c r="C37" s="74"/>
      <c r="D37" s="74"/>
      <c r="E37" s="365"/>
      <c r="F37" s="365"/>
      <c r="G37" s="178"/>
      <c r="H37" s="178"/>
      <c r="I37" s="178"/>
      <c r="J37" s="178"/>
      <c r="K37"/>
      <c r="L37" s="172"/>
      <c r="M37" s="66"/>
      <c r="N37" s="66"/>
    </row>
    <row r="38" spans="2:14" x14ac:dyDescent="0.3">
      <c r="B38" s="177"/>
      <c r="C38" s="74"/>
      <c r="D38" s="74"/>
      <c r="E38" s="365"/>
      <c r="F38" s="365"/>
      <c r="G38" s="178"/>
      <c r="H38" s="178"/>
      <c r="I38" s="178"/>
      <c r="J38" s="178"/>
      <c r="K38"/>
      <c r="L38" s="172"/>
      <c r="M38" s="66"/>
      <c r="N38" s="66"/>
    </row>
    <row r="39" spans="2:14" x14ac:dyDescent="0.3">
      <c r="B39" s="177"/>
      <c r="C39" s="74"/>
      <c r="D39" s="74"/>
      <c r="E39" s="365"/>
      <c r="F39" s="365"/>
      <c r="G39" s="178"/>
      <c r="H39" s="178"/>
      <c r="I39" s="178"/>
      <c r="J39" s="178"/>
      <c r="K39"/>
      <c r="L39" s="172"/>
      <c r="M39" s="66"/>
      <c r="N39" s="66"/>
    </row>
    <row r="40" spans="2:14" x14ac:dyDescent="0.3">
      <c r="B40" s="177"/>
      <c r="C40" s="74"/>
      <c r="D40" s="74"/>
      <c r="E40" s="365"/>
      <c r="F40" s="365"/>
      <c r="G40" s="178"/>
      <c r="H40" s="178"/>
      <c r="I40" s="178"/>
      <c r="J40" s="178"/>
      <c r="K40"/>
      <c r="L40" s="172"/>
      <c r="M40" s="66"/>
      <c r="N40" s="66"/>
    </row>
    <row r="41" spans="2:14" x14ac:dyDescent="0.3">
      <c r="B41" s="177"/>
      <c r="C41" s="74"/>
      <c r="D41" s="74"/>
      <c r="E41" s="365"/>
      <c r="F41" s="365"/>
      <c r="G41" s="178"/>
      <c r="H41" s="178"/>
      <c r="I41" s="178"/>
      <c r="J41" s="178"/>
      <c r="K41"/>
      <c r="L41" s="172"/>
      <c r="M41" s="66"/>
      <c r="N41" s="66"/>
    </row>
    <row r="42" spans="2:14" x14ac:dyDescent="0.3">
      <c r="B42" s="177"/>
      <c r="C42" s="74"/>
      <c r="D42" s="74"/>
      <c r="E42" s="365"/>
      <c r="F42" s="365"/>
      <c r="G42" s="178"/>
      <c r="H42" s="178"/>
      <c r="I42" s="178"/>
      <c r="J42" s="178"/>
      <c r="K42"/>
      <c r="L42" s="172"/>
      <c r="M42" s="66"/>
      <c r="N42" s="66"/>
    </row>
    <row r="43" spans="2:14" x14ac:dyDescent="0.3">
      <c r="B43" s="177"/>
      <c r="C43" s="74"/>
      <c r="D43" s="74"/>
      <c r="E43" s="366"/>
      <c r="F43" s="366"/>
      <c r="G43" s="178"/>
      <c r="H43" s="178"/>
      <c r="I43" s="178"/>
      <c r="J43" s="178"/>
      <c r="K43"/>
      <c r="L43" s="172"/>
      <c r="M43" s="66"/>
      <c r="N43" s="66"/>
    </row>
    <row r="44" spans="2:14" x14ac:dyDescent="0.3">
      <c r="B44" s="177"/>
      <c r="C44" s="74"/>
      <c r="D44" s="74"/>
      <c r="E44" s="365"/>
      <c r="F44" s="365"/>
      <c r="G44" s="180"/>
      <c r="H44" s="180"/>
      <c r="I44" s="178"/>
      <c r="J44" s="178"/>
      <c r="K44"/>
      <c r="L44" s="171"/>
      <c r="M44" s="66"/>
      <c r="N44" s="66"/>
    </row>
    <row r="45" spans="2:14" x14ac:dyDescent="0.3">
      <c r="B45" s="177"/>
      <c r="C45" s="74"/>
      <c r="D45" s="74"/>
      <c r="E45" s="365"/>
      <c r="F45" s="365"/>
      <c r="G45" s="180"/>
      <c r="H45" s="180"/>
      <c r="I45" s="178"/>
      <c r="J45" s="178"/>
      <c r="K45"/>
      <c r="L45" s="171"/>
      <c r="M45" s="66"/>
      <c r="N45" s="66"/>
    </row>
    <row r="46" spans="2:14" x14ac:dyDescent="0.3">
      <c r="I46" s="173"/>
      <c r="K46"/>
      <c r="L46"/>
      <c r="M46" s="66"/>
      <c r="N46" s="66"/>
    </row>
    <row r="47" spans="2:14" x14ac:dyDescent="0.3">
      <c r="B47" s="174"/>
      <c r="C47"/>
      <c r="D47"/>
      <c r="E47"/>
      <c r="F47"/>
      <c r="G47"/>
      <c r="H47"/>
      <c r="I47"/>
      <c r="J47"/>
      <c r="K47"/>
      <c r="L47"/>
      <c r="M47" s="66"/>
      <c r="N47" s="66"/>
    </row>
    <row r="48" spans="2:14" x14ac:dyDescent="0.3">
      <c r="B48" s="175"/>
      <c r="C48" s="358"/>
      <c r="D48" s="358"/>
      <c r="E48" s="358"/>
      <c r="F48" s="358"/>
      <c r="G48" s="358"/>
      <c r="H48" s="358"/>
      <c r="I48" s="358"/>
      <c r="J48" s="358"/>
      <c r="K48" s="358"/>
      <c r="L48" s="358"/>
      <c r="M48" s="66"/>
      <c r="N48" s="66"/>
    </row>
    <row r="49" spans="2:14" x14ac:dyDescent="0.3">
      <c r="B49" s="175"/>
      <c r="C49" s="358"/>
      <c r="D49" s="359"/>
      <c r="E49" s="359"/>
      <c r="F49" s="359"/>
      <c r="G49" s="359"/>
      <c r="H49" s="359"/>
      <c r="I49" s="359"/>
      <c r="J49" s="359"/>
      <c r="K49" s="359"/>
      <c r="L49" s="359"/>
      <c r="M49" s="66"/>
      <c r="N49" s="66"/>
    </row>
    <row r="50" spans="2:14" x14ac:dyDescent="0.3">
      <c r="B50" s="175"/>
      <c r="C50" s="358"/>
      <c r="D50" s="359"/>
      <c r="E50" s="359"/>
      <c r="F50" s="359"/>
      <c r="G50" s="359"/>
      <c r="H50" s="359"/>
      <c r="I50" s="359"/>
      <c r="J50" s="359"/>
      <c r="K50" s="359"/>
      <c r="L50" s="359"/>
      <c r="M50" s="66"/>
      <c r="N50" s="66"/>
    </row>
    <row r="51" spans="2:14" x14ac:dyDescent="0.3">
      <c r="B51" s="175"/>
      <c r="C51" s="360"/>
      <c r="D51" s="361"/>
      <c r="E51" s="361"/>
      <c r="F51" s="361"/>
      <c r="G51" s="361"/>
      <c r="H51" s="361"/>
      <c r="I51" s="361"/>
      <c r="J51" s="361"/>
      <c r="K51" s="361"/>
      <c r="L51" s="361"/>
      <c r="M51" s="66"/>
      <c r="N51" s="66"/>
    </row>
    <row r="52" spans="2:14" x14ac:dyDescent="0.3">
      <c r="K52" s="66"/>
      <c r="L52" s="66"/>
      <c r="M52" s="66"/>
      <c r="N52" s="66"/>
    </row>
    <row r="53" spans="2:14" x14ac:dyDescent="0.3">
      <c r="K53" s="66"/>
      <c r="L53" s="66"/>
      <c r="M53" s="66"/>
      <c r="N53" s="66"/>
    </row>
    <row r="54" spans="2:14" x14ac:dyDescent="0.3">
      <c r="K54" s="66"/>
      <c r="L54" s="66"/>
      <c r="M54" s="66"/>
      <c r="N54" s="66"/>
    </row>
    <row r="55" spans="2:14" x14ac:dyDescent="0.3">
      <c r="K55" s="66"/>
      <c r="L55" s="66"/>
      <c r="M55" s="66"/>
      <c r="N55" s="66"/>
    </row>
    <row r="56" spans="2:14" x14ac:dyDescent="0.3">
      <c r="K56" s="66"/>
      <c r="L56" s="66"/>
      <c r="M56" s="66"/>
      <c r="N56" s="66"/>
    </row>
    <row r="57" spans="2:14" x14ac:dyDescent="0.3">
      <c r="K57" s="66"/>
      <c r="L57" s="66"/>
      <c r="M57" s="66"/>
      <c r="N57" s="66"/>
    </row>
    <row r="58" spans="2:14" x14ac:dyDescent="0.3">
      <c r="K58" s="66"/>
      <c r="L58" s="66"/>
      <c r="M58" s="66"/>
      <c r="N58" s="66"/>
    </row>
    <row r="59" spans="2:14" x14ac:dyDescent="0.3">
      <c r="K59" s="66"/>
      <c r="L59" s="66"/>
      <c r="M59" s="66"/>
      <c r="N59" s="66"/>
    </row>
    <row r="60" spans="2:14" x14ac:dyDescent="0.3">
      <c r="K60" s="66"/>
      <c r="L60" s="66"/>
      <c r="M60" s="66"/>
      <c r="N60" s="66"/>
    </row>
    <row r="61" spans="2:14" x14ac:dyDescent="0.3">
      <c r="K61" s="66"/>
      <c r="L61" s="66"/>
      <c r="M61" s="66"/>
      <c r="N61" s="66"/>
    </row>
    <row r="62" spans="2:14" x14ac:dyDescent="0.3">
      <c r="K62" s="66"/>
      <c r="L62" s="66"/>
      <c r="M62" s="66"/>
      <c r="N62" s="66"/>
    </row>
    <row r="63" spans="2:14" x14ac:dyDescent="0.3">
      <c r="K63" s="66"/>
      <c r="L63" s="66"/>
      <c r="M63" s="66"/>
      <c r="N63" s="66"/>
    </row>
    <row r="64" spans="2:14" x14ac:dyDescent="0.3">
      <c r="K64" s="66"/>
      <c r="L64" s="66"/>
      <c r="M64" s="66"/>
      <c r="N64" s="66"/>
    </row>
    <row r="65" spans="11:14" x14ac:dyDescent="0.3">
      <c r="K65" s="66"/>
      <c r="L65" s="66"/>
      <c r="M65" s="66"/>
      <c r="N65" s="66"/>
    </row>
    <row r="66" spans="11:14" x14ac:dyDescent="0.3">
      <c r="K66" s="66"/>
      <c r="L66" s="66"/>
      <c r="M66" s="66"/>
      <c r="N66" s="66"/>
    </row>
    <row r="67" spans="11:14" x14ac:dyDescent="0.3">
      <c r="K67" s="66"/>
      <c r="L67" s="66"/>
      <c r="M67" s="66"/>
      <c r="N67" s="66"/>
    </row>
    <row r="68" spans="11:14" x14ac:dyDescent="0.3">
      <c r="K68" s="66"/>
      <c r="L68" s="66"/>
      <c r="M68" s="66"/>
      <c r="N68" s="66"/>
    </row>
    <row r="69" spans="11:14" x14ac:dyDescent="0.3">
      <c r="K69" s="66"/>
      <c r="L69" s="66"/>
      <c r="M69" s="66"/>
      <c r="N69" s="66"/>
    </row>
    <row r="70" spans="11:14" x14ac:dyDescent="0.3">
      <c r="K70" s="66"/>
      <c r="L70" s="66"/>
      <c r="M70" s="66"/>
      <c r="N70" s="66"/>
    </row>
    <row r="71" spans="11:14" x14ac:dyDescent="0.3">
      <c r="K71" s="66"/>
      <c r="L71" s="66"/>
      <c r="M71" s="66"/>
      <c r="N71" s="66"/>
    </row>
    <row r="72" spans="11:14" x14ac:dyDescent="0.3">
      <c r="K72" s="66"/>
      <c r="L72" s="66"/>
      <c r="M72" s="66"/>
      <c r="N72" s="66"/>
    </row>
    <row r="73" spans="11:14" x14ac:dyDescent="0.3">
      <c r="K73" s="66"/>
      <c r="L73" s="66"/>
      <c r="M73" s="66"/>
      <c r="N73" s="66"/>
    </row>
    <row r="74" spans="11:14" x14ac:dyDescent="0.3">
      <c r="K74" s="66"/>
      <c r="L74" s="66"/>
      <c r="M74" s="66"/>
      <c r="N74" s="66"/>
    </row>
    <row r="75" spans="11:14" x14ac:dyDescent="0.3">
      <c r="K75" s="66"/>
      <c r="L75" s="66"/>
      <c r="M75" s="66"/>
      <c r="N75" s="66"/>
    </row>
    <row r="76" spans="11:14" x14ac:dyDescent="0.3">
      <c r="K76" s="66"/>
      <c r="L76" s="66"/>
      <c r="M76" s="66"/>
      <c r="N76" s="66"/>
    </row>
    <row r="77" spans="11:14" x14ac:dyDescent="0.3">
      <c r="K77" s="66"/>
      <c r="L77" s="66"/>
      <c r="M77" s="66"/>
      <c r="N77" s="66"/>
    </row>
    <row r="78" spans="11:14" x14ac:dyDescent="0.3">
      <c r="K78" s="66"/>
      <c r="L78" s="66"/>
      <c r="M78" s="66"/>
      <c r="N78" s="66"/>
    </row>
    <row r="79" spans="11:14" x14ac:dyDescent="0.3">
      <c r="K79" s="66"/>
      <c r="L79" s="66"/>
      <c r="M79" s="66"/>
      <c r="N79" s="66"/>
    </row>
    <row r="80" spans="11:14" x14ac:dyDescent="0.3">
      <c r="K80" s="66"/>
      <c r="L80" s="66"/>
      <c r="M80" s="66"/>
      <c r="N80" s="66"/>
    </row>
    <row r="81" spans="11:14" x14ac:dyDescent="0.3">
      <c r="K81" s="66"/>
      <c r="L81" s="66"/>
      <c r="M81" s="66"/>
      <c r="N81" s="66"/>
    </row>
    <row r="82" spans="11:14" x14ac:dyDescent="0.3">
      <c r="K82" s="66"/>
      <c r="L82" s="66"/>
      <c r="M82" s="66"/>
      <c r="N82" s="66"/>
    </row>
    <row r="83" spans="11:14" x14ac:dyDescent="0.3">
      <c r="K83" s="66"/>
      <c r="L83" s="66"/>
      <c r="M83" s="66"/>
      <c r="N83" s="66"/>
    </row>
    <row r="84" spans="11:14" x14ac:dyDescent="0.3">
      <c r="K84" s="66"/>
      <c r="L84" s="66"/>
      <c r="M84" s="66"/>
      <c r="N84" s="66"/>
    </row>
    <row r="85" spans="11:14" x14ac:dyDescent="0.3">
      <c r="K85" s="66"/>
      <c r="L85" s="66"/>
      <c r="M85" s="66"/>
      <c r="N85" s="66"/>
    </row>
    <row r="86" spans="11:14" x14ac:dyDescent="0.3">
      <c r="K86" s="66"/>
      <c r="L86" s="66"/>
      <c r="M86" s="66"/>
      <c r="N86" s="66"/>
    </row>
    <row r="87" spans="11:14" x14ac:dyDescent="0.3">
      <c r="K87" s="66"/>
      <c r="L87" s="66"/>
      <c r="M87" s="66"/>
      <c r="N87" s="66"/>
    </row>
    <row r="88" spans="11:14" x14ac:dyDescent="0.3">
      <c r="K88" s="66"/>
      <c r="L88" s="66"/>
      <c r="M88" s="66"/>
      <c r="N88" s="66"/>
    </row>
    <row r="89" spans="11:14" x14ac:dyDescent="0.3">
      <c r="K89" s="66"/>
      <c r="L89" s="66"/>
      <c r="M89" s="66"/>
      <c r="N89" s="66"/>
    </row>
    <row r="90" spans="11:14" x14ac:dyDescent="0.3">
      <c r="K90" s="66"/>
      <c r="L90" s="66"/>
      <c r="M90" s="66"/>
      <c r="N90" s="66"/>
    </row>
    <row r="91" spans="11:14" x14ac:dyDescent="0.3">
      <c r="K91" s="66"/>
      <c r="L91" s="66"/>
      <c r="M91" s="66"/>
      <c r="N91" s="66"/>
    </row>
    <row r="92" spans="11:14" x14ac:dyDescent="0.3">
      <c r="K92" s="66"/>
      <c r="L92" s="66"/>
      <c r="M92" s="66"/>
      <c r="N92" s="66"/>
    </row>
    <row r="93" spans="11:14" x14ac:dyDescent="0.3">
      <c r="K93" s="66"/>
      <c r="L93" s="66"/>
      <c r="M93" s="66"/>
      <c r="N93" s="66"/>
    </row>
    <row r="94" spans="11:14" x14ac:dyDescent="0.3">
      <c r="K94" s="66"/>
      <c r="L94" s="66"/>
      <c r="M94" s="66"/>
      <c r="N94" s="66"/>
    </row>
    <row r="95" spans="11:14" x14ac:dyDescent="0.3">
      <c r="K95" s="66"/>
      <c r="L95" s="66"/>
      <c r="M95" s="66"/>
      <c r="N95" s="66"/>
    </row>
    <row r="96" spans="11:14" x14ac:dyDescent="0.3">
      <c r="K96" s="66"/>
      <c r="L96" s="66"/>
      <c r="M96" s="66"/>
      <c r="N96" s="66"/>
    </row>
    <row r="97" spans="11:14" x14ac:dyDescent="0.3">
      <c r="K97" s="66"/>
      <c r="L97" s="66"/>
      <c r="M97" s="66"/>
      <c r="N97" s="66"/>
    </row>
    <row r="98" spans="11:14" x14ac:dyDescent="0.3">
      <c r="K98" s="66"/>
      <c r="L98" s="66"/>
      <c r="M98" s="66"/>
      <c r="N98" s="66"/>
    </row>
    <row r="99" spans="11:14" x14ac:dyDescent="0.3">
      <c r="K99" s="66"/>
      <c r="L99" s="66"/>
      <c r="M99" s="66"/>
      <c r="N99" s="66"/>
    </row>
    <row r="100" spans="11:14" x14ac:dyDescent="0.3">
      <c r="K100" s="66"/>
      <c r="L100" s="66"/>
      <c r="M100" s="66"/>
      <c r="N100" s="66"/>
    </row>
    <row r="101" spans="11:14" x14ac:dyDescent="0.3">
      <c r="K101" s="66"/>
      <c r="L101" s="66"/>
      <c r="M101" s="66"/>
      <c r="N101" s="66"/>
    </row>
    <row r="102" spans="11:14" x14ac:dyDescent="0.3">
      <c r="K102" s="66"/>
      <c r="L102" s="66"/>
      <c r="M102" s="66"/>
      <c r="N102" s="66"/>
    </row>
    <row r="103" spans="11:14" x14ac:dyDescent="0.3">
      <c r="K103" s="66"/>
      <c r="L103" s="66"/>
      <c r="M103" s="66"/>
      <c r="N103" s="66"/>
    </row>
    <row r="104" spans="11:14" x14ac:dyDescent="0.3">
      <c r="K104" s="66"/>
      <c r="L104" s="66"/>
      <c r="M104" s="66"/>
      <c r="N104" s="66"/>
    </row>
    <row r="105" spans="11:14" x14ac:dyDescent="0.3">
      <c r="K105" s="66"/>
      <c r="L105" s="66"/>
      <c r="M105" s="66"/>
      <c r="N105" s="66"/>
    </row>
    <row r="106" spans="11:14" x14ac:dyDescent="0.3">
      <c r="K106" s="66"/>
      <c r="L106" s="66"/>
      <c r="M106" s="66"/>
      <c r="N106" s="66"/>
    </row>
    <row r="107" spans="11:14" x14ac:dyDescent="0.3">
      <c r="K107" s="66"/>
      <c r="L107" s="66"/>
      <c r="M107" s="66"/>
      <c r="N107" s="66"/>
    </row>
    <row r="108" spans="11:14" x14ac:dyDescent="0.3">
      <c r="K108" s="66"/>
      <c r="L108" s="66"/>
      <c r="M108" s="66"/>
      <c r="N108" s="66"/>
    </row>
    <row r="109" spans="11:14" x14ac:dyDescent="0.3">
      <c r="K109" s="66"/>
      <c r="L109" s="66"/>
      <c r="M109" s="66"/>
      <c r="N109" s="66"/>
    </row>
    <row r="110" spans="11:14" x14ac:dyDescent="0.3">
      <c r="K110" s="66"/>
      <c r="L110" s="66"/>
      <c r="M110" s="66"/>
      <c r="N110" s="66"/>
    </row>
    <row r="111" spans="11:14" x14ac:dyDescent="0.3">
      <c r="K111" s="66"/>
      <c r="L111" s="66"/>
      <c r="M111" s="66"/>
      <c r="N111" s="66"/>
    </row>
    <row r="112" spans="11:14" x14ac:dyDescent="0.3">
      <c r="K112" s="66"/>
      <c r="L112" s="66"/>
      <c r="M112" s="66"/>
      <c r="N112" s="66"/>
    </row>
    <row r="113" spans="11:14" x14ac:dyDescent="0.3">
      <c r="K113" s="66"/>
      <c r="L113" s="66"/>
      <c r="M113" s="66"/>
      <c r="N113" s="66"/>
    </row>
    <row r="114" spans="11:14" x14ac:dyDescent="0.3">
      <c r="K114" s="66"/>
      <c r="L114" s="66"/>
      <c r="M114" s="66"/>
      <c r="N114" s="66"/>
    </row>
    <row r="115" spans="11:14" x14ac:dyDescent="0.3">
      <c r="K115" s="66"/>
      <c r="L115" s="66"/>
      <c r="M115" s="66"/>
      <c r="N115" s="66"/>
    </row>
    <row r="116" spans="11:14" x14ac:dyDescent="0.3">
      <c r="K116" s="66"/>
      <c r="L116" s="66"/>
      <c r="M116" s="66"/>
      <c r="N116" s="66"/>
    </row>
    <row r="117" spans="11:14" x14ac:dyDescent="0.3">
      <c r="K117" s="66"/>
      <c r="L117" s="66"/>
      <c r="M117" s="66"/>
      <c r="N117" s="66"/>
    </row>
    <row r="118" spans="11:14" x14ac:dyDescent="0.3">
      <c r="K118" s="66"/>
      <c r="L118" s="66"/>
      <c r="M118" s="66"/>
      <c r="N118" s="66"/>
    </row>
    <row r="119" spans="11:14" x14ac:dyDescent="0.3">
      <c r="K119" s="66"/>
      <c r="L119" s="66"/>
      <c r="M119" s="66"/>
      <c r="N119" s="66"/>
    </row>
    <row r="120" spans="11:14" x14ac:dyDescent="0.3">
      <c r="K120" s="66"/>
      <c r="L120" s="66"/>
      <c r="M120" s="66"/>
      <c r="N120" s="66"/>
    </row>
    <row r="121" spans="11:14" x14ac:dyDescent="0.3">
      <c r="K121" s="66"/>
      <c r="L121" s="66"/>
      <c r="M121" s="66"/>
      <c r="N121" s="66"/>
    </row>
    <row r="122" spans="11:14" x14ac:dyDescent="0.3">
      <c r="K122" s="66"/>
      <c r="L122" s="66"/>
      <c r="M122" s="66"/>
      <c r="N122" s="66"/>
    </row>
    <row r="123" spans="11:14" x14ac:dyDescent="0.3">
      <c r="K123" s="66"/>
      <c r="L123" s="66"/>
      <c r="M123" s="66"/>
      <c r="N123" s="66"/>
    </row>
    <row r="124" spans="11:14" x14ac:dyDescent="0.3">
      <c r="K124" s="66"/>
      <c r="L124" s="66"/>
      <c r="M124" s="66"/>
      <c r="N124" s="66"/>
    </row>
    <row r="125" spans="11:14" x14ac:dyDescent="0.3">
      <c r="K125" s="66"/>
      <c r="L125" s="66"/>
      <c r="M125" s="66"/>
      <c r="N125" s="66"/>
    </row>
    <row r="126" spans="11:14" x14ac:dyDescent="0.3">
      <c r="K126" s="66"/>
      <c r="L126" s="66"/>
      <c r="M126" s="66"/>
      <c r="N126" s="66"/>
    </row>
    <row r="127" spans="11:14" x14ac:dyDescent="0.3">
      <c r="K127" s="66"/>
      <c r="L127" s="66"/>
      <c r="M127" s="66"/>
      <c r="N127" s="66"/>
    </row>
    <row r="128" spans="11:14" x14ac:dyDescent="0.3">
      <c r="K128" s="66"/>
      <c r="L128" s="66"/>
      <c r="M128" s="66"/>
      <c r="N128" s="66"/>
    </row>
    <row r="129" spans="11:14" x14ac:dyDescent="0.3">
      <c r="K129" s="66"/>
      <c r="L129" s="66"/>
      <c r="M129" s="66"/>
      <c r="N129" s="66"/>
    </row>
    <row r="130" spans="11:14" x14ac:dyDescent="0.3">
      <c r="K130" s="66"/>
      <c r="L130" s="66"/>
      <c r="M130" s="66"/>
      <c r="N130" s="66"/>
    </row>
    <row r="131" spans="11:14" x14ac:dyDescent="0.3">
      <c r="K131" s="66"/>
      <c r="L131" s="66"/>
      <c r="M131" s="66"/>
      <c r="N131" s="66"/>
    </row>
    <row r="132" spans="11:14" x14ac:dyDescent="0.3">
      <c r="K132" s="66"/>
      <c r="L132" s="66"/>
      <c r="M132" s="66"/>
      <c r="N132" s="66"/>
    </row>
    <row r="133" spans="11:14" x14ac:dyDescent="0.3">
      <c r="K133" s="66"/>
      <c r="L133" s="66"/>
      <c r="M133" s="66"/>
      <c r="N133" s="66"/>
    </row>
    <row r="134" spans="11:14" x14ac:dyDescent="0.3">
      <c r="K134" s="66"/>
      <c r="L134" s="66"/>
      <c r="M134" s="66"/>
      <c r="N134" s="66"/>
    </row>
    <row r="135" spans="11:14" x14ac:dyDescent="0.3">
      <c r="K135" s="66"/>
      <c r="L135" s="66"/>
      <c r="M135" s="66"/>
      <c r="N135" s="66"/>
    </row>
    <row r="136" spans="11:14" x14ac:dyDescent="0.3">
      <c r="K136" s="66"/>
      <c r="L136" s="66"/>
      <c r="M136" s="66"/>
      <c r="N136" s="66"/>
    </row>
    <row r="137" spans="11:14" x14ac:dyDescent="0.3">
      <c r="K137" s="66"/>
      <c r="L137" s="66"/>
      <c r="M137" s="66"/>
      <c r="N137" s="66"/>
    </row>
    <row r="138" spans="11:14" x14ac:dyDescent="0.3">
      <c r="K138" s="66"/>
      <c r="L138" s="66"/>
      <c r="M138" s="66"/>
      <c r="N138" s="66"/>
    </row>
    <row r="139" spans="11:14" x14ac:dyDescent="0.3">
      <c r="K139" s="66"/>
      <c r="L139" s="66"/>
      <c r="M139" s="66"/>
      <c r="N139" s="66"/>
    </row>
    <row r="140" spans="11:14" x14ac:dyDescent="0.3">
      <c r="K140" s="66"/>
      <c r="L140" s="66"/>
      <c r="M140" s="66"/>
      <c r="N140" s="66"/>
    </row>
    <row r="141" spans="11:14" x14ac:dyDescent="0.3">
      <c r="K141" s="66"/>
      <c r="L141" s="66"/>
      <c r="M141" s="66"/>
      <c r="N141" s="66"/>
    </row>
    <row r="142" spans="11:14" x14ac:dyDescent="0.3">
      <c r="K142" s="66"/>
      <c r="L142" s="66"/>
      <c r="M142" s="66"/>
      <c r="N142" s="66"/>
    </row>
    <row r="143" spans="11:14" x14ac:dyDescent="0.3">
      <c r="K143" s="66"/>
      <c r="L143" s="66"/>
      <c r="M143" s="66"/>
      <c r="N143" s="66"/>
    </row>
    <row r="144" spans="11:14" x14ac:dyDescent="0.3">
      <c r="K144" s="66"/>
      <c r="L144" s="66"/>
      <c r="M144" s="66"/>
      <c r="N144" s="66"/>
    </row>
    <row r="145" spans="11:14" x14ac:dyDescent="0.3">
      <c r="K145" s="66"/>
      <c r="L145" s="66"/>
      <c r="M145" s="66"/>
      <c r="N145" s="66"/>
    </row>
    <row r="146" spans="11:14" x14ac:dyDescent="0.3">
      <c r="K146" s="66"/>
      <c r="L146" s="66"/>
      <c r="M146" s="66"/>
      <c r="N146" s="66"/>
    </row>
    <row r="147" spans="11:14" x14ac:dyDescent="0.3">
      <c r="K147" s="66"/>
      <c r="L147" s="66"/>
      <c r="M147" s="66"/>
      <c r="N147" s="66"/>
    </row>
    <row r="148" spans="11:14" x14ac:dyDescent="0.3">
      <c r="K148" s="66"/>
      <c r="L148" s="66"/>
      <c r="M148" s="66"/>
      <c r="N148" s="66"/>
    </row>
    <row r="149" spans="11:14" x14ac:dyDescent="0.3">
      <c r="K149" s="66"/>
      <c r="L149" s="66"/>
      <c r="M149" s="66"/>
      <c r="N149" s="66"/>
    </row>
    <row r="150" spans="11:14" x14ac:dyDescent="0.3">
      <c r="K150" s="66"/>
      <c r="L150" s="66"/>
      <c r="M150" s="66"/>
      <c r="N150" s="66"/>
    </row>
    <row r="151" spans="11:14" x14ac:dyDescent="0.3">
      <c r="K151" s="66"/>
      <c r="L151" s="66"/>
      <c r="M151" s="66"/>
      <c r="N151" s="66"/>
    </row>
    <row r="152" spans="11:14" x14ac:dyDescent="0.3">
      <c r="K152" s="66"/>
      <c r="L152" s="66"/>
      <c r="M152" s="66"/>
      <c r="N152" s="66"/>
    </row>
    <row r="153" spans="11:14" x14ac:dyDescent="0.3">
      <c r="K153" s="66"/>
      <c r="L153" s="66"/>
      <c r="M153" s="66"/>
      <c r="N153" s="66"/>
    </row>
    <row r="154" spans="11:14" x14ac:dyDescent="0.3">
      <c r="K154" s="66"/>
      <c r="L154" s="66"/>
      <c r="M154" s="66"/>
      <c r="N154" s="66"/>
    </row>
    <row r="155" spans="11:14" x14ac:dyDescent="0.3">
      <c r="K155" s="66"/>
      <c r="L155" s="66"/>
      <c r="M155" s="66"/>
      <c r="N155" s="66"/>
    </row>
    <row r="156" spans="11:14" x14ac:dyDescent="0.3">
      <c r="K156" s="66"/>
      <c r="L156" s="66"/>
      <c r="M156" s="66"/>
      <c r="N156" s="66"/>
    </row>
    <row r="157" spans="11:14" x14ac:dyDescent="0.3">
      <c r="K157" s="66"/>
      <c r="L157" s="66"/>
      <c r="M157" s="66"/>
      <c r="N157" s="66"/>
    </row>
    <row r="158" spans="11:14" x14ac:dyDescent="0.3">
      <c r="K158" s="66"/>
      <c r="L158" s="66"/>
      <c r="M158" s="66"/>
      <c r="N158" s="66"/>
    </row>
    <row r="159" spans="11:14" x14ac:dyDescent="0.3">
      <c r="K159" s="66"/>
      <c r="L159" s="66"/>
      <c r="M159" s="66"/>
      <c r="N159" s="66"/>
    </row>
    <row r="160" spans="11:14" x14ac:dyDescent="0.3">
      <c r="K160" s="66"/>
      <c r="L160" s="66"/>
      <c r="M160" s="66"/>
      <c r="N160" s="66"/>
    </row>
    <row r="161" spans="11:14" x14ac:dyDescent="0.3">
      <c r="K161" s="66"/>
      <c r="L161" s="66"/>
      <c r="M161" s="66"/>
      <c r="N161" s="66"/>
    </row>
    <row r="162" spans="11:14" x14ac:dyDescent="0.3">
      <c r="K162" s="66"/>
      <c r="L162" s="66"/>
      <c r="M162" s="66"/>
      <c r="N162" s="66"/>
    </row>
    <row r="163" spans="11:14" x14ac:dyDescent="0.3">
      <c r="K163" s="66"/>
      <c r="L163" s="66"/>
      <c r="M163" s="66"/>
      <c r="N163" s="66"/>
    </row>
    <row r="164" spans="11:14" x14ac:dyDescent="0.3">
      <c r="K164" s="66"/>
      <c r="L164" s="66"/>
      <c r="M164" s="66"/>
      <c r="N164" s="66"/>
    </row>
    <row r="165" spans="11:14" x14ac:dyDescent="0.3">
      <c r="K165" s="66"/>
      <c r="L165" s="66"/>
      <c r="M165" s="66"/>
      <c r="N165" s="66"/>
    </row>
  </sheetData>
  <mergeCells count="43">
    <mergeCell ref="C29:L29"/>
    <mergeCell ref="C30:L30"/>
    <mergeCell ref="C31:L31"/>
    <mergeCell ref="B1:J1"/>
    <mergeCell ref="B2:J2"/>
    <mergeCell ref="B3:J3"/>
    <mergeCell ref="B4:J4"/>
    <mergeCell ref="B5:J5"/>
    <mergeCell ref="E10:F10"/>
    <mergeCell ref="E12:F12"/>
    <mergeCell ref="E13:F13"/>
    <mergeCell ref="E14:F14"/>
    <mergeCell ref="E11:J11"/>
    <mergeCell ref="E33:F33"/>
    <mergeCell ref="E34:F34"/>
    <mergeCell ref="E35:F35"/>
    <mergeCell ref="E36:F36"/>
    <mergeCell ref="C32:L32"/>
    <mergeCell ref="E43:F43"/>
    <mergeCell ref="E44:F44"/>
    <mergeCell ref="E45:F45"/>
    <mergeCell ref="C48:L48"/>
    <mergeCell ref="E37:F37"/>
    <mergeCell ref="E38:F38"/>
    <mergeCell ref="E39:F39"/>
    <mergeCell ref="E40:F40"/>
    <mergeCell ref="E41:F41"/>
    <mergeCell ref="C49:L49"/>
    <mergeCell ref="C50:L50"/>
    <mergeCell ref="C51:L51"/>
    <mergeCell ref="E15:F15"/>
    <mergeCell ref="E16:F16"/>
    <mergeCell ref="E17:F17"/>
    <mergeCell ref="E18:F18"/>
    <mergeCell ref="E19:F19"/>
    <mergeCell ref="E20:F20"/>
    <mergeCell ref="E21:F21"/>
    <mergeCell ref="E22:F22"/>
    <mergeCell ref="E23:F23"/>
    <mergeCell ref="E24:F24"/>
    <mergeCell ref="E25:F25"/>
    <mergeCell ref="E26:F26"/>
    <mergeCell ref="E42:F42"/>
  </mergeCells>
  <pageMargins left="0.7" right="0.7" top="0.75" bottom="0.75" header="0.3" footer="0.3"/>
  <pageSetup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78318-AA71-49EF-97FF-97F67681FABA}">
  <sheetPr>
    <tabColor theme="6" tint="0.79998168889431442"/>
    <pageSetUpPr fitToPage="1"/>
  </sheetPr>
  <dimension ref="B1:I133"/>
  <sheetViews>
    <sheetView zoomScaleNormal="100" workbookViewId="0">
      <selection activeCell="B133" sqref="B133"/>
    </sheetView>
  </sheetViews>
  <sheetFormatPr defaultRowHeight="15.6" x14ac:dyDescent="0.3"/>
  <cols>
    <col min="1" max="1" width="1.69921875" customWidth="1"/>
    <col min="3" max="7" width="12.3984375" customWidth="1"/>
    <col min="8" max="9" width="10.59765625" customWidth="1"/>
  </cols>
  <sheetData>
    <row r="1" spans="2:9" s="6" customFormat="1" x14ac:dyDescent="0.3">
      <c r="B1" s="285" t="s">
        <v>438</v>
      </c>
      <c r="C1" s="285"/>
      <c r="D1" s="285"/>
      <c r="E1" s="285"/>
      <c r="F1" s="285"/>
      <c r="G1" s="285"/>
      <c r="H1" s="285"/>
      <c r="I1" s="285"/>
    </row>
    <row r="2" spans="2:9" s="7" customFormat="1" ht="15.75" customHeight="1" x14ac:dyDescent="0.25">
      <c r="B2" s="287" t="str">
        <f>'Admin Info'!B6</f>
        <v>Southern California Gas</v>
      </c>
      <c r="C2" s="287"/>
      <c r="D2" s="287"/>
      <c r="E2" s="287"/>
      <c r="F2" s="287"/>
      <c r="G2" s="287"/>
      <c r="H2" s="287"/>
      <c r="I2" s="287"/>
    </row>
    <row r="3" spans="2:9" s="7" customFormat="1" ht="13.2" x14ac:dyDescent="0.25">
      <c r="C3" s="310"/>
      <c r="D3" s="310"/>
      <c r="E3" s="310"/>
      <c r="F3" s="310"/>
      <c r="G3" s="310"/>
      <c r="H3" s="310"/>
      <c r="I3" s="310"/>
    </row>
    <row r="4" spans="2:9" s="7" customFormat="1" ht="13.2" x14ac:dyDescent="0.25">
      <c r="C4" s="24"/>
      <c r="D4" s="24"/>
      <c r="E4" s="24"/>
      <c r="F4" s="24"/>
      <c r="G4" s="24"/>
      <c r="H4" s="24"/>
      <c r="I4" s="24"/>
    </row>
    <row r="5" spans="2:9" s="6" customFormat="1" ht="30.75" customHeight="1" x14ac:dyDescent="0.25">
      <c r="B5" s="376" t="s">
        <v>439</v>
      </c>
      <c r="C5" s="376"/>
      <c r="D5" s="376"/>
      <c r="E5" s="376"/>
      <c r="F5" s="376"/>
      <c r="G5" s="376"/>
      <c r="H5" s="376"/>
      <c r="I5" s="376"/>
    </row>
    <row r="9" spans="2:9" x14ac:dyDescent="0.3">
      <c r="B9" s="281" t="s">
        <v>440</v>
      </c>
      <c r="C9" s="282"/>
      <c r="D9" s="282"/>
      <c r="E9" s="282"/>
      <c r="F9" s="282"/>
      <c r="G9" s="282"/>
      <c r="H9" s="282"/>
      <c r="I9" s="283"/>
    </row>
    <row r="10" spans="2:9" ht="31.8" x14ac:dyDescent="0.3">
      <c r="B10" s="10" t="s">
        <v>76</v>
      </c>
      <c r="C10" s="10" t="s">
        <v>77</v>
      </c>
      <c r="D10" s="10" t="s">
        <v>441</v>
      </c>
      <c r="E10" s="10" t="s">
        <v>442</v>
      </c>
      <c r="F10" s="10" t="s">
        <v>443</v>
      </c>
      <c r="G10" s="10" t="s">
        <v>444</v>
      </c>
      <c r="H10" s="10" t="s">
        <v>445</v>
      </c>
      <c r="I10" s="10" t="s">
        <v>446</v>
      </c>
    </row>
    <row r="11" spans="2:9" x14ac:dyDescent="0.3">
      <c r="B11" s="95">
        <v>2025</v>
      </c>
      <c r="C11" s="95">
        <v>1</v>
      </c>
      <c r="D11" s="17"/>
      <c r="E11" s="17"/>
      <c r="F11" s="17"/>
      <c r="G11" s="17"/>
      <c r="H11" s="17"/>
      <c r="I11" s="17"/>
    </row>
    <row r="12" spans="2:9" x14ac:dyDescent="0.3">
      <c r="B12" s="95">
        <v>2025</v>
      </c>
      <c r="C12" s="95">
        <v>2</v>
      </c>
      <c r="D12" s="17"/>
      <c r="E12" s="17"/>
      <c r="F12" s="17"/>
      <c r="G12" s="17"/>
      <c r="H12" s="17"/>
      <c r="I12" s="17"/>
    </row>
    <row r="13" spans="2:9" x14ac:dyDescent="0.3">
      <c r="B13" s="95">
        <v>2025</v>
      </c>
      <c r="C13" s="95">
        <v>3</v>
      </c>
      <c r="D13" s="17"/>
      <c r="E13" s="17"/>
      <c r="F13" s="17"/>
      <c r="G13" s="17"/>
      <c r="H13" s="17"/>
      <c r="I13" s="17"/>
    </row>
    <row r="14" spans="2:9" x14ac:dyDescent="0.3">
      <c r="B14" s="95">
        <v>2025</v>
      </c>
      <c r="C14" s="95">
        <v>4</v>
      </c>
      <c r="D14" s="17"/>
      <c r="E14" s="17"/>
      <c r="F14" s="17"/>
      <c r="G14" s="17"/>
      <c r="H14" s="17"/>
      <c r="I14" s="17"/>
    </row>
    <row r="15" spans="2:9" x14ac:dyDescent="0.3">
      <c r="B15" s="95">
        <v>2025</v>
      </c>
      <c r="C15" s="95">
        <v>5</v>
      </c>
      <c r="D15" s="17"/>
      <c r="E15" s="17"/>
      <c r="F15" s="17"/>
      <c r="G15" s="17"/>
      <c r="H15" s="17"/>
      <c r="I15" s="17"/>
    </row>
    <row r="16" spans="2:9" x14ac:dyDescent="0.3">
      <c r="B16" s="95">
        <v>2025</v>
      </c>
      <c r="C16" s="95">
        <v>6</v>
      </c>
      <c r="D16" s="17"/>
      <c r="E16" s="17"/>
      <c r="F16" s="17"/>
      <c r="G16" s="17"/>
      <c r="H16" s="17"/>
      <c r="I16" s="17"/>
    </row>
    <row r="17" spans="2:9" x14ac:dyDescent="0.3">
      <c r="B17" s="95">
        <v>2025</v>
      </c>
      <c r="C17" s="95">
        <v>7</v>
      </c>
      <c r="D17" s="17"/>
      <c r="E17" s="17"/>
      <c r="F17" s="17"/>
      <c r="G17" s="17"/>
      <c r="H17" s="17"/>
      <c r="I17" s="17"/>
    </row>
    <row r="18" spans="2:9" x14ac:dyDescent="0.3">
      <c r="B18" s="95">
        <v>2025</v>
      </c>
      <c r="C18" s="95">
        <v>8</v>
      </c>
      <c r="D18" s="17"/>
      <c r="E18" s="17"/>
      <c r="F18" s="17"/>
      <c r="G18" s="17"/>
      <c r="H18" s="17"/>
      <c r="I18" s="17"/>
    </row>
    <row r="19" spans="2:9" x14ac:dyDescent="0.3">
      <c r="B19" s="95">
        <v>2025</v>
      </c>
      <c r="C19" s="95">
        <v>9</v>
      </c>
      <c r="D19" s="17"/>
      <c r="E19" s="17"/>
      <c r="F19" s="17"/>
      <c r="G19" s="17"/>
      <c r="H19" s="17"/>
      <c r="I19" s="17"/>
    </row>
    <row r="20" spans="2:9" x14ac:dyDescent="0.3">
      <c r="B20" s="95">
        <v>2025</v>
      </c>
      <c r="C20" s="95">
        <v>10</v>
      </c>
      <c r="D20" s="17"/>
      <c r="E20" s="17"/>
      <c r="F20" s="17"/>
      <c r="G20" s="17"/>
      <c r="H20" s="17"/>
      <c r="I20" s="17"/>
    </row>
    <row r="21" spans="2:9" x14ac:dyDescent="0.3">
      <c r="B21" s="95">
        <v>2025</v>
      </c>
      <c r="C21" s="95">
        <v>11</v>
      </c>
      <c r="D21" s="17"/>
      <c r="E21" s="17"/>
      <c r="F21" s="17"/>
      <c r="G21" s="17"/>
      <c r="H21" s="17"/>
      <c r="I21" s="17"/>
    </row>
    <row r="22" spans="2:9" x14ac:dyDescent="0.3">
      <c r="B22" s="95">
        <v>2025</v>
      </c>
      <c r="C22" s="95">
        <v>12</v>
      </c>
      <c r="D22" s="17"/>
      <c r="E22" s="17"/>
      <c r="F22" s="17"/>
      <c r="G22" s="17"/>
      <c r="H22" s="17"/>
      <c r="I22" s="17"/>
    </row>
    <row r="23" spans="2:9" x14ac:dyDescent="0.3">
      <c r="B23" s="95">
        <v>2026</v>
      </c>
      <c r="C23" s="95">
        <v>1</v>
      </c>
      <c r="D23" s="17"/>
      <c r="E23" s="17"/>
      <c r="F23" s="17"/>
      <c r="G23" s="17"/>
      <c r="H23" s="17"/>
      <c r="I23" s="17"/>
    </row>
    <row r="24" spans="2:9" x14ac:dyDescent="0.3">
      <c r="B24" s="95">
        <v>2026</v>
      </c>
      <c r="C24" s="95">
        <v>2</v>
      </c>
      <c r="D24" s="17"/>
      <c r="E24" s="17"/>
      <c r="F24" s="17"/>
      <c r="G24" s="17"/>
      <c r="H24" s="17"/>
      <c r="I24" s="17"/>
    </row>
    <row r="25" spans="2:9" x14ac:dyDescent="0.3">
      <c r="B25" s="95">
        <v>2026</v>
      </c>
      <c r="C25" s="95">
        <v>3</v>
      </c>
      <c r="D25" s="17"/>
      <c r="E25" s="17"/>
      <c r="F25" s="17"/>
      <c r="G25" s="17"/>
      <c r="H25" s="17"/>
      <c r="I25" s="17"/>
    </row>
    <row r="26" spans="2:9" x14ac:dyDescent="0.3">
      <c r="B26" s="95">
        <v>2026</v>
      </c>
      <c r="C26" s="95">
        <v>4</v>
      </c>
      <c r="D26" s="17"/>
      <c r="E26" s="17"/>
      <c r="F26" s="17"/>
      <c r="G26" s="17"/>
      <c r="H26" s="17"/>
      <c r="I26" s="17"/>
    </row>
    <row r="27" spans="2:9" x14ac:dyDescent="0.3">
      <c r="B27" s="95">
        <v>2026</v>
      </c>
      <c r="C27" s="95">
        <v>5</v>
      </c>
      <c r="D27" s="17"/>
      <c r="E27" s="17"/>
      <c r="F27" s="17"/>
      <c r="G27" s="17"/>
      <c r="H27" s="17"/>
      <c r="I27" s="17"/>
    </row>
    <row r="28" spans="2:9" x14ac:dyDescent="0.3">
      <c r="B28" s="95">
        <v>2026</v>
      </c>
      <c r="C28" s="95">
        <v>6</v>
      </c>
      <c r="D28" s="17"/>
      <c r="E28" s="17"/>
      <c r="F28" s="17"/>
      <c r="G28" s="17"/>
      <c r="H28" s="17"/>
      <c r="I28" s="17"/>
    </row>
    <row r="29" spans="2:9" x14ac:dyDescent="0.3">
      <c r="B29" s="95">
        <v>2026</v>
      </c>
      <c r="C29" s="95">
        <v>7</v>
      </c>
      <c r="D29" s="17"/>
      <c r="E29" s="17"/>
      <c r="F29" s="17"/>
      <c r="G29" s="17"/>
      <c r="H29" s="17"/>
      <c r="I29" s="17"/>
    </row>
    <row r="30" spans="2:9" x14ac:dyDescent="0.3">
      <c r="B30" s="95">
        <v>2026</v>
      </c>
      <c r="C30" s="95">
        <v>8</v>
      </c>
      <c r="D30" s="17"/>
      <c r="E30" s="17"/>
      <c r="F30" s="17"/>
      <c r="G30" s="17"/>
      <c r="H30" s="17"/>
      <c r="I30" s="17"/>
    </row>
    <row r="31" spans="2:9" x14ac:dyDescent="0.3">
      <c r="B31" s="95">
        <v>2026</v>
      </c>
      <c r="C31" s="95">
        <v>9</v>
      </c>
      <c r="D31" s="17"/>
      <c r="E31" s="17"/>
      <c r="F31" s="17"/>
      <c r="G31" s="17"/>
      <c r="H31" s="17"/>
      <c r="I31" s="17"/>
    </row>
    <row r="32" spans="2:9" x14ac:dyDescent="0.3">
      <c r="B32" s="95">
        <v>2026</v>
      </c>
      <c r="C32" s="95">
        <v>10</v>
      </c>
      <c r="D32" s="17"/>
      <c r="E32" s="17"/>
      <c r="F32" s="17"/>
      <c r="G32" s="17"/>
      <c r="H32" s="17"/>
      <c r="I32" s="17"/>
    </row>
    <row r="33" spans="2:9" x14ac:dyDescent="0.3">
      <c r="B33" s="95">
        <v>2026</v>
      </c>
      <c r="C33" s="95">
        <v>11</v>
      </c>
      <c r="D33" s="17"/>
      <c r="E33" s="17"/>
      <c r="F33" s="17"/>
      <c r="G33" s="17"/>
      <c r="H33" s="17"/>
      <c r="I33" s="17"/>
    </row>
    <row r="34" spans="2:9" x14ac:dyDescent="0.3">
      <c r="B34" s="95">
        <v>2026</v>
      </c>
      <c r="C34" s="95">
        <v>12</v>
      </c>
      <c r="D34" s="17"/>
      <c r="E34" s="17"/>
      <c r="F34" s="17"/>
      <c r="G34" s="17"/>
      <c r="H34" s="17"/>
      <c r="I34" s="17"/>
    </row>
    <row r="35" spans="2:9" x14ac:dyDescent="0.3">
      <c r="B35" s="95">
        <v>2027</v>
      </c>
      <c r="C35" s="95">
        <v>1</v>
      </c>
      <c r="D35" s="17"/>
      <c r="E35" s="17"/>
      <c r="F35" s="17"/>
      <c r="G35" s="17"/>
      <c r="H35" s="17"/>
      <c r="I35" s="17"/>
    </row>
    <row r="36" spans="2:9" x14ac:dyDescent="0.3">
      <c r="B36" s="95">
        <v>2027</v>
      </c>
      <c r="C36" s="95">
        <v>2</v>
      </c>
      <c r="D36" s="17"/>
      <c r="E36" s="17"/>
      <c r="F36" s="17"/>
      <c r="G36" s="17"/>
      <c r="H36" s="17"/>
      <c r="I36" s="17"/>
    </row>
    <row r="37" spans="2:9" x14ac:dyDescent="0.3">
      <c r="B37" s="95">
        <v>2027</v>
      </c>
      <c r="C37" s="95">
        <v>3</v>
      </c>
      <c r="D37" s="17"/>
      <c r="E37" s="17"/>
      <c r="F37" s="17"/>
      <c r="G37" s="17"/>
      <c r="H37" s="17"/>
      <c r="I37" s="17"/>
    </row>
    <row r="38" spans="2:9" x14ac:dyDescent="0.3">
      <c r="B38" s="95">
        <v>2027</v>
      </c>
      <c r="C38" s="95">
        <v>4</v>
      </c>
      <c r="D38" s="17"/>
      <c r="E38" s="17"/>
      <c r="F38" s="17"/>
      <c r="G38" s="17"/>
      <c r="H38" s="17"/>
      <c r="I38" s="17"/>
    </row>
    <row r="39" spans="2:9" x14ac:dyDescent="0.3">
      <c r="B39" s="95">
        <v>2027</v>
      </c>
      <c r="C39" s="95">
        <v>5</v>
      </c>
      <c r="D39" s="17"/>
      <c r="E39" s="17"/>
      <c r="F39" s="17"/>
      <c r="G39" s="17"/>
      <c r="H39" s="17"/>
      <c r="I39" s="17"/>
    </row>
    <row r="40" spans="2:9" x14ac:dyDescent="0.3">
      <c r="B40" s="95">
        <v>2027</v>
      </c>
      <c r="C40" s="95">
        <v>6</v>
      </c>
      <c r="D40" s="17"/>
      <c r="E40" s="17"/>
      <c r="F40" s="17"/>
      <c r="G40" s="17"/>
      <c r="H40" s="17"/>
      <c r="I40" s="17"/>
    </row>
    <row r="41" spans="2:9" x14ac:dyDescent="0.3">
      <c r="B41" s="95">
        <v>2027</v>
      </c>
      <c r="C41" s="95">
        <v>7</v>
      </c>
      <c r="D41" s="17"/>
      <c r="E41" s="17"/>
      <c r="F41" s="17"/>
      <c r="G41" s="17"/>
      <c r="H41" s="17"/>
      <c r="I41" s="17"/>
    </row>
    <row r="42" spans="2:9" x14ac:dyDescent="0.3">
      <c r="B42" s="95">
        <v>2027</v>
      </c>
      <c r="C42" s="95">
        <v>8</v>
      </c>
      <c r="D42" s="17"/>
      <c r="E42" s="17"/>
      <c r="F42" s="17"/>
      <c r="G42" s="17"/>
      <c r="H42" s="17"/>
      <c r="I42" s="17"/>
    </row>
    <row r="43" spans="2:9" x14ac:dyDescent="0.3">
      <c r="B43" s="95">
        <v>2027</v>
      </c>
      <c r="C43" s="95">
        <v>9</v>
      </c>
      <c r="D43" s="17"/>
      <c r="E43" s="17"/>
      <c r="F43" s="17"/>
      <c r="G43" s="17"/>
      <c r="H43" s="17"/>
      <c r="I43" s="17"/>
    </row>
    <row r="44" spans="2:9" x14ac:dyDescent="0.3">
      <c r="B44" s="95">
        <v>2027</v>
      </c>
      <c r="C44" s="95">
        <v>10</v>
      </c>
      <c r="D44" s="17"/>
      <c r="E44" s="17"/>
      <c r="F44" s="17"/>
      <c r="G44" s="17"/>
      <c r="H44" s="17"/>
      <c r="I44" s="17"/>
    </row>
    <row r="45" spans="2:9" x14ac:dyDescent="0.3">
      <c r="B45" s="95">
        <v>2027</v>
      </c>
      <c r="C45" s="95">
        <v>11</v>
      </c>
      <c r="D45" s="17"/>
      <c r="E45" s="17"/>
      <c r="F45" s="17"/>
      <c r="G45" s="17"/>
      <c r="H45" s="17"/>
      <c r="I45" s="17"/>
    </row>
    <row r="46" spans="2:9" x14ac:dyDescent="0.3">
      <c r="B46" s="95">
        <v>2027</v>
      </c>
      <c r="C46" s="95">
        <v>12</v>
      </c>
      <c r="D46" s="17"/>
      <c r="E46" s="17"/>
      <c r="F46" s="17"/>
      <c r="G46" s="17"/>
      <c r="H46" s="17"/>
      <c r="I46" s="17"/>
    </row>
    <row r="47" spans="2:9" x14ac:dyDescent="0.3">
      <c r="B47" s="95">
        <v>2028</v>
      </c>
      <c r="C47" s="95">
        <v>1</v>
      </c>
      <c r="D47" s="17"/>
      <c r="E47" s="17"/>
      <c r="F47" s="17"/>
      <c r="G47" s="17"/>
      <c r="H47" s="17"/>
      <c r="I47" s="17"/>
    </row>
    <row r="48" spans="2:9" x14ac:dyDescent="0.3">
      <c r="B48" s="95">
        <v>2028</v>
      </c>
      <c r="C48" s="95">
        <v>2</v>
      </c>
      <c r="D48" s="17"/>
      <c r="E48" s="17"/>
      <c r="F48" s="17"/>
      <c r="G48" s="17"/>
      <c r="H48" s="17"/>
      <c r="I48" s="17"/>
    </row>
    <row r="49" spans="2:9" x14ac:dyDescent="0.3">
      <c r="B49" s="95">
        <v>2028</v>
      </c>
      <c r="C49" s="95">
        <v>3</v>
      </c>
      <c r="D49" s="17"/>
      <c r="E49" s="17"/>
      <c r="F49" s="17"/>
      <c r="G49" s="17"/>
      <c r="H49" s="17"/>
      <c r="I49" s="17"/>
    </row>
    <row r="50" spans="2:9" x14ac:dyDescent="0.3">
      <c r="B50" s="95">
        <v>2028</v>
      </c>
      <c r="C50" s="95">
        <v>4</v>
      </c>
      <c r="D50" s="17"/>
      <c r="E50" s="17"/>
      <c r="F50" s="17"/>
      <c r="G50" s="17"/>
      <c r="H50" s="17"/>
      <c r="I50" s="17"/>
    </row>
    <row r="51" spans="2:9" x14ac:dyDescent="0.3">
      <c r="B51" s="95">
        <v>2028</v>
      </c>
      <c r="C51" s="95">
        <v>5</v>
      </c>
      <c r="D51" s="17"/>
      <c r="E51" s="17"/>
      <c r="F51" s="17"/>
      <c r="G51" s="17"/>
      <c r="H51" s="17"/>
      <c r="I51" s="17"/>
    </row>
    <row r="52" spans="2:9" x14ac:dyDescent="0.3">
      <c r="B52" s="95">
        <v>2028</v>
      </c>
      <c r="C52" s="95">
        <v>6</v>
      </c>
      <c r="D52" s="17"/>
      <c r="E52" s="17"/>
      <c r="F52" s="17"/>
      <c r="G52" s="17"/>
      <c r="H52" s="17"/>
      <c r="I52" s="17"/>
    </row>
    <row r="53" spans="2:9" x14ac:dyDescent="0.3">
      <c r="B53" s="95">
        <v>2028</v>
      </c>
      <c r="C53" s="95">
        <v>7</v>
      </c>
      <c r="D53" s="17"/>
      <c r="E53" s="17"/>
      <c r="F53" s="17"/>
      <c r="G53" s="17"/>
      <c r="H53" s="17"/>
      <c r="I53" s="17"/>
    </row>
    <row r="54" spans="2:9" x14ac:dyDescent="0.3">
      <c r="B54" s="95">
        <v>2028</v>
      </c>
      <c r="C54" s="95">
        <v>8</v>
      </c>
      <c r="D54" s="17"/>
      <c r="E54" s="17"/>
      <c r="F54" s="17"/>
      <c r="G54" s="17"/>
      <c r="H54" s="17"/>
      <c r="I54" s="17"/>
    </row>
    <row r="55" spans="2:9" x14ac:dyDescent="0.3">
      <c r="B55" s="95">
        <v>2028</v>
      </c>
      <c r="C55" s="95">
        <v>9</v>
      </c>
      <c r="D55" s="17"/>
      <c r="E55" s="17"/>
      <c r="F55" s="17"/>
      <c r="G55" s="17"/>
      <c r="H55" s="17"/>
      <c r="I55" s="17"/>
    </row>
    <row r="56" spans="2:9" x14ac:dyDescent="0.3">
      <c r="B56" s="95">
        <v>2028</v>
      </c>
      <c r="C56" s="95">
        <v>10</v>
      </c>
      <c r="D56" s="17"/>
      <c r="E56" s="17"/>
      <c r="F56" s="17"/>
      <c r="G56" s="17"/>
      <c r="H56" s="17"/>
      <c r="I56" s="17"/>
    </row>
    <row r="57" spans="2:9" x14ac:dyDescent="0.3">
      <c r="B57" s="95">
        <v>2028</v>
      </c>
      <c r="C57" s="95">
        <v>11</v>
      </c>
      <c r="D57" s="17"/>
      <c r="E57" s="17"/>
      <c r="F57" s="17"/>
      <c r="G57" s="17"/>
      <c r="H57" s="17"/>
      <c r="I57" s="17"/>
    </row>
    <row r="58" spans="2:9" x14ac:dyDescent="0.3">
      <c r="B58" s="95">
        <v>2028</v>
      </c>
      <c r="C58" s="95">
        <v>12</v>
      </c>
      <c r="D58" s="17"/>
      <c r="E58" s="17"/>
      <c r="F58" s="17"/>
      <c r="G58" s="17"/>
      <c r="H58" s="17"/>
      <c r="I58" s="17"/>
    </row>
    <row r="59" spans="2:9" x14ac:dyDescent="0.3">
      <c r="B59" s="95">
        <v>2029</v>
      </c>
      <c r="C59" s="95">
        <v>1</v>
      </c>
      <c r="D59" s="17"/>
      <c r="E59" s="17"/>
      <c r="F59" s="17"/>
      <c r="G59" s="17"/>
      <c r="H59" s="17"/>
      <c r="I59" s="17"/>
    </row>
    <row r="60" spans="2:9" x14ac:dyDescent="0.3">
      <c r="B60" s="95">
        <v>2029</v>
      </c>
      <c r="C60" s="95">
        <v>2</v>
      </c>
      <c r="D60" s="17"/>
      <c r="E60" s="17"/>
      <c r="F60" s="17"/>
      <c r="G60" s="17"/>
      <c r="H60" s="17"/>
      <c r="I60" s="17"/>
    </row>
    <row r="61" spans="2:9" x14ac:dyDescent="0.3">
      <c r="B61" s="95">
        <v>2029</v>
      </c>
      <c r="C61" s="95">
        <v>3</v>
      </c>
      <c r="D61" s="17"/>
      <c r="E61" s="17"/>
      <c r="F61" s="17"/>
      <c r="G61" s="17"/>
      <c r="H61" s="17"/>
      <c r="I61" s="17"/>
    </row>
    <row r="62" spans="2:9" x14ac:dyDescent="0.3">
      <c r="B62" s="95">
        <v>2029</v>
      </c>
      <c r="C62" s="95">
        <v>4</v>
      </c>
      <c r="D62" s="17"/>
      <c r="E62" s="17"/>
      <c r="F62" s="17"/>
      <c r="G62" s="17"/>
      <c r="H62" s="17"/>
      <c r="I62" s="17"/>
    </row>
    <row r="63" spans="2:9" x14ac:dyDescent="0.3">
      <c r="B63" s="95">
        <v>2029</v>
      </c>
      <c r="C63" s="95">
        <v>5</v>
      </c>
      <c r="D63" s="17"/>
      <c r="E63" s="17"/>
      <c r="F63" s="17"/>
      <c r="G63" s="17"/>
      <c r="H63" s="17"/>
      <c r="I63" s="17"/>
    </row>
    <row r="64" spans="2:9" x14ac:dyDescent="0.3">
      <c r="B64" s="95">
        <v>2029</v>
      </c>
      <c r="C64" s="95">
        <v>6</v>
      </c>
      <c r="D64" s="17"/>
      <c r="E64" s="17"/>
      <c r="F64" s="17"/>
      <c r="G64" s="17"/>
      <c r="H64" s="17"/>
      <c r="I64" s="17"/>
    </row>
    <row r="65" spans="2:9" x14ac:dyDescent="0.3">
      <c r="B65" s="95">
        <v>2029</v>
      </c>
      <c r="C65" s="95">
        <v>7</v>
      </c>
      <c r="D65" s="17"/>
      <c r="E65" s="17"/>
      <c r="F65" s="17"/>
      <c r="G65" s="17"/>
      <c r="H65" s="17"/>
      <c r="I65" s="17"/>
    </row>
    <row r="66" spans="2:9" x14ac:dyDescent="0.3">
      <c r="B66" s="95">
        <v>2029</v>
      </c>
      <c r="C66" s="95">
        <v>8</v>
      </c>
      <c r="D66" s="17"/>
      <c r="E66" s="17"/>
      <c r="F66" s="17"/>
      <c r="G66" s="17"/>
      <c r="H66" s="17"/>
      <c r="I66" s="17"/>
    </row>
    <row r="67" spans="2:9" x14ac:dyDescent="0.3">
      <c r="B67" s="95">
        <v>2029</v>
      </c>
      <c r="C67" s="95">
        <v>9</v>
      </c>
      <c r="D67" s="17"/>
      <c r="E67" s="17"/>
      <c r="F67" s="17"/>
      <c r="G67" s="17"/>
      <c r="H67" s="17"/>
      <c r="I67" s="17"/>
    </row>
    <row r="68" spans="2:9" x14ac:dyDescent="0.3">
      <c r="B68" s="95">
        <v>2029</v>
      </c>
      <c r="C68" s="95">
        <v>10</v>
      </c>
      <c r="D68" s="17"/>
      <c r="E68" s="17"/>
      <c r="F68" s="17"/>
      <c r="G68" s="17"/>
      <c r="H68" s="17"/>
      <c r="I68" s="17"/>
    </row>
    <row r="69" spans="2:9" x14ac:dyDescent="0.3">
      <c r="B69" s="95">
        <v>2029</v>
      </c>
      <c r="C69" s="95">
        <v>11</v>
      </c>
      <c r="D69" s="17"/>
      <c r="E69" s="17"/>
      <c r="F69" s="17"/>
      <c r="G69" s="17"/>
      <c r="H69" s="17"/>
      <c r="I69" s="17"/>
    </row>
    <row r="70" spans="2:9" x14ac:dyDescent="0.3">
      <c r="B70" s="95">
        <v>2029</v>
      </c>
      <c r="C70" s="95">
        <v>12</v>
      </c>
      <c r="D70" s="17"/>
      <c r="E70" s="17"/>
      <c r="F70" s="17"/>
      <c r="G70" s="17"/>
      <c r="H70" s="17"/>
      <c r="I70" s="17"/>
    </row>
    <row r="71" spans="2:9" x14ac:dyDescent="0.3">
      <c r="B71" s="95">
        <v>2030</v>
      </c>
      <c r="C71" s="95">
        <v>1</v>
      </c>
      <c r="D71" s="17"/>
      <c r="E71" s="17"/>
      <c r="F71" s="17"/>
      <c r="G71" s="17"/>
      <c r="H71" s="17"/>
      <c r="I71" s="17"/>
    </row>
    <row r="72" spans="2:9" x14ac:dyDescent="0.3">
      <c r="B72" s="95">
        <v>2030</v>
      </c>
      <c r="C72" s="95">
        <v>2</v>
      </c>
      <c r="D72" s="17"/>
      <c r="E72" s="17"/>
      <c r="F72" s="17"/>
      <c r="G72" s="17"/>
      <c r="H72" s="17"/>
      <c r="I72" s="17"/>
    </row>
    <row r="73" spans="2:9" x14ac:dyDescent="0.3">
      <c r="B73" s="95">
        <v>2030</v>
      </c>
      <c r="C73" s="95">
        <v>3</v>
      </c>
      <c r="D73" s="17"/>
      <c r="E73" s="17"/>
      <c r="F73" s="17"/>
      <c r="G73" s="17"/>
      <c r="H73" s="17"/>
      <c r="I73" s="17"/>
    </row>
    <row r="74" spans="2:9" x14ac:dyDescent="0.3">
      <c r="B74" s="95">
        <v>2030</v>
      </c>
      <c r="C74" s="95">
        <v>4</v>
      </c>
      <c r="D74" s="17"/>
      <c r="E74" s="17"/>
      <c r="F74" s="17"/>
      <c r="G74" s="17"/>
      <c r="H74" s="17"/>
      <c r="I74" s="17"/>
    </row>
    <row r="75" spans="2:9" x14ac:dyDescent="0.3">
      <c r="B75" s="95">
        <v>2030</v>
      </c>
      <c r="C75" s="95">
        <v>5</v>
      </c>
      <c r="D75" s="17"/>
      <c r="E75" s="17"/>
      <c r="F75" s="17"/>
      <c r="G75" s="17"/>
      <c r="H75" s="17"/>
      <c r="I75" s="17"/>
    </row>
    <row r="76" spans="2:9" x14ac:dyDescent="0.3">
      <c r="B76" s="95">
        <v>2030</v>
      </c>
      <c r="C76" s="95">
        <v>6</v>
      </c>
      <c r="D76" s="17"/>
      <c r="E76" s="17"/>
      <c r="F76" s="17"/>
      <c r="G76" s="17"/>
      <c r="H76" s="17"/>
      <c r="I76" s="17"/>
    </row>
    <row r="77" spans="2:9" x14ac:dyDescent="0.3">
      <c r="B77" s="95">
        <v>2030</v>
      </c>
      <c r="C77" s="95">
        <v>7</v>
      </c>
      <c r="D77" s="17"/>
      <c r="E77" s="17"/>
      <c r="F77" s="17"/>
      <c r="G77" s="17"/>
      <c r="H77" s="17"/>
      <c r="I77" s="17"/>
    </row>
    <row r="78" spans="2:9" x14ac:dyDescent="0.3">
      <c r="B78" s="95">
        <v>2030</v>
      </c>
      <c r="C78" s="95">
        <v>8</v>
      </c>
      <c r="D78" s="17"/>
      <c r="E78" s="17"/>
      <c r="F78" s="17"/>
      <c r="G78" s="17"/>
      <c r="H78" s="17"/>
      <c r="I78" s="17"/>
    </row>
    <row r="79" spans="2:9" x14ac:dyDescent="0.3">
      <c r="B79" s="95">
        <v>2030</v>
      </c>
      <c r="C79" s="95">
        <v>9</v>
      </c>
      <c r="D79" s="17"/>
      <c r="E79" s="17"/>
      <c r="F79" s="17"/>
      <c r="G79" s="17"/>
      <c r="H79" s="17"/>
      <c r="I79" s="17"/>
    </row>
    <row r="80" spans="2:9" x14ac:dyDescent="0.3">
      <c r="B80" s="95">
        <v>2030</v>
      </c>
      <c r="C80" s="95">
        <v>10</v>
      </c>
      <c r="D80" s="17"/>
      <c r="E80" s="17"/>
      <c r="F80" s="17"/>
      <c r="G80" s="17"/>
      <c r="H80" s="17"/>
      <c r="I80" s="17"/>
    </row>
    <row r="81" spans="2:9" x14ac:dyDescent="0.3">
      <c r="B81" s="95">
        <v>2030</v>
      </c>
      <c r="C81" s="95">
        <v>11</v>
      </c>
      <c r="D81" s="17"/>
      <c r="E81" s="17"/>
      <c r="F81" s="17"/>
      <c r="G81" s="17"/>
      <c r="H81" s="17"/>
      <c r="I81" s="17"/>
    </row>
    <row r="82" spans="2:9" x14ac:dyDescent="0.3">
      <c r="B82" s="95">
        <v>2030</v>
      </c>
      <c r="C82" s="95">
        <v>12</v>
      </c>
      <c r="D82" s="17"/>
      <c r="E82" s="17"/>
      <c r="F82" s="17"/>
      <c r="G82" s="17"/>
      <c r="H82" s="17"/>
      <c r="I82" s="17"/>
    </row>
    <row r="83" spans="2:9" x14ac:dyDescent="0.3">
      <c r="B83" s="95">
        <v>2031</v>
      </c>
      <c r="C83" s="95">
        <v>1</v>
      </c>
      <c r="D83" s="17"/>
      <c r="E83" s="17"/>
      <c r="F83" s="17"/>
      <c r="G83" s="17"/>
      <c r="H83" s="17"/>
      <c r="I83" s="17"/>
    </row>
    <row r="84" spans="2:9" x14ac:dyDescent="0.3">
      <c r="B84" s="95">
        <v>2031</v>
      </c>
      <c r="C84" s="95">
        <v>2</v>
      </c>
      <c r="D84" s="17"/>
      <c r="E84" s="17"/>
      <c r="F84" s="17"/>
      <c r="G84" s="17"/>
      <c r="H84" s="17"/>
      <c r="I84" s="17"/>
    </row>
    <row r="85" spans="2:9" x14ac:dyDescent="0.3">
      <c r="B85" s="95">
        <v>2031</v>
      </c>
      <c r="C85" s="95">
        <v>3</v>
      </c>
      <c r="D85" s="17"/>
      <c r="E85" s="17"/>
      <c r="F85" s="17"/>
      <c r="G85" s="17"/>
      <c r="H85" s="17"/>
      <c r="I85" s="17"/>
    </row>
    <row r="86" spans="2:9" x14ac:dyDescent="0.3">
      <c r="B86" s="95">
        <v>2031</v>
      </c>
      <c r="C86" s="95">
        <v>4</v>
      </c>
      <c r="D86" s="17"/>
      <c r="E86" s="17"/>
      <c r="F86" s="17"/>
      <c r="G86" s="17"/>
      <c r="H86" s="17"/>
      <c r="I86" s="17"/>
    </row>
    <row r="87" spans="2:9" x14ac:dyDescent="0.3">
      <c r="B87" s="95">
        <v>2031</v>
      </c>
      <c r="C87" s="95">
        <v>5</v>
      </c>
      <c r="D87" s="17"/>
      <c r="E87" s="17"/>
      <c r="F87" s="17"/>
      <c r="G87" s="17"/>
      <c r="H87" s="17"/>
      <c r="I87" s="17"/>
    </row>
    <row r="88" spans="2:9" x14ac:dyDescent="0.3">
      <c r="B88" s="95">
        <v>2031</v>
      </c>
      <c r="C88" s="95">
        <v>6</v>
      </c>
      <c r="D88" s="17"/>
      <c r="E88" s="17"/>
      <c r="F88" s="17"/>
      <c r="G88" s="17"/>
      <c r="H88" s="17"/>
      <c r="I88" s="17"/>
    </row>
    <row r="89" spans="2:9" x14ac:dyDescent="0.3">
      <c r="B89" s="95">
        <v>2031</v>
      </c>
      <c r="C89" s="95">
        <v>7</v>
      </c>
      <c r="D89" s="17"/>
      <c r="E89" s="17"/>
      <c r="F89" s="17"/>
      <c r="G89" s="17"/>
      <c r="H89" s="17"/>
      <c r="I89" s="17"/>
    </row>
    <row r="90" spans="2:9" x14ac:dyDescent="0.3">
      <c r="B90" s="95">
        <v>2031</v>
      </c>
      <c r="C90" s="95">
        <v>8</v>
      </c>
      <c r="D90" s="17"/>
      <c r="E90" s="17"/>
      <c r="F90" s="17"/>
      <c r="G90" s="17"/>
      <c r="H90" s="17"/>
      <c r="I90" s="17"/>
    </row>
    <row r="91" spans="2:9" x14ac:dyDescent="0.3">
      <c r="B91" s="95">
        <v>2031</v>
      </c>
      <c r="C91" s="95">
        <v>9</v>
      </c>
      <c r="D91" s="17"/>
      <c r="E91" s="17"/>
      <c r="F91" s="17"/>
      <c r="G91" s="17"/>
      <c r="H91" s="17"/>
      <c r="I91" s="17"/>
    </row>
    <row r="92" spans="2:9" x14ac:dyDescent="0.3">
      <c r="B92" s="95">
        <v>2031</v>
      </c>
      <c r="C92" s="95">
        <v>10</v>
      </c>
      <c r="D92" s="17"/>
      <c r="E92" s="17"/>
      <c r="F92" s="17"/>
      <c r="G92" s="17"/>
      <c r="H92" s="17"/>
      <c r="I92" s="17"/>
    </row>
    <row r="93" spans="2:9" x14ac:dyDescent="0.3">
      <c r="B93" s="95">
        <v>2031</v>
      </c>
      <c r="C93" s="95">
        <v>11</v>
      </c>
      <c r="D93" s="17"/>
      <c r="E93" s="17"/>
      <c r="F93" s="17"/>
      <c r="G93" s="17"/>
      <c r="H93" s="17"/>
      <c r="I93" s="17"/>
    </row>
    <row r="94" spans="2:9" x14ac:dyDescent="0.3">
      <c r="B94" s="95">
        <v>2031</v>
      </c>
      <c r="C94" s="95">
        <v>12</v>
      </c>
      <c r="D94" s="17"/>
      <c r="E94" s="17"/>
      <c r="F94" s="17"/>
      <c r="G94" s="17"/>
      <c r="H94" s="17"/>
      <c r="I94" s="17"/>
    </row>
    <row r="95" spans="2:9" x14ac:dyDescent="0.3">
      <c r="B95" s="95">
        <v>2032</v>
      </c>
      <c r="C95" s="95">
        <v>1</v>
      </c>
      <c r="D95" s="17"/>
      <c r="E95" s="17"/>
      <c r="F95" s="17"/>
      <c r="G95" s="17"/>
      <c r="H95" s="17"/>
      <c r="I95" s="17"/>
    </row>
    <row r="96" spans="2:9" x14ac:dyDescent="0.3">
      <c r="B96" s="95">
        <v>2032</v>
      </c>
      <c r="C96" s="95">
        <v>2</v>
      </c>
      <c r="D96" s="17"/>
      <c r="E96" s="17"/>
      <c r="F96" s="17"/>
      <c r="G96" s="17"/>
      <c r="H96" s="17"/>
      <c r="I96" s="17"/>
    </row>
    <row r="97" spans="2:9" x14ac:dyDescent="0.3">
      <c r="B97" s="95">
        <v>2032</v>
      </c>
      <c r="C97" s="95">
        <v>3</v>
      </c>
      <c r="D97" s="17"/>
      <c r="E97" s="17"/>
      <c r="F97" s="17"/>
      <c r="G97" s="17"/>
      <c r="H97" s="17"/>
      <c r="I97" s="17"/>
    </row>
    <row r="98" spans="2:9" x14ac:dyDescent="0.3">
      <c r="B98" s="95">
        <v>2032</v>
      </c>
      <c r="C98" s="95">
        <v>4</v>
      </c>
      <c r="D98" s="17"/>
      <c r="E98" s="17"/>
      <c r="F98" s="17"/>
      <c r="G98" s="17"/>
      <c r="H98" s="17"/>
      <c r="I98" s="17"/>
    </row>
    <row r="99" spans="2:9" x14ac:dyDescent="0.3">
      <c r="B99" s="95">
        <v>2032</v>
      </c>
      <c r="C99" s="95">
        <v>5</v>
      </c>
      <c r="D99" s="17"/>
      <c r="E99" s="17"/>
      <c r="F99" s="17"/>
      <c r="G99" s="17"/>
      <c r="H99" s="17"/>
      <c r="I99" s="17"/>
    </row>
    <row r="100" spans="2:9" x14ac:dyDescent="0.3">
      <c r="B100" s="95">
        <v>2032</v>
      </c>
      <c r="C100" s="95">
        <v>6</v>
      </c>
      <c r="D100" s="17"/>
      <c r="E100" s="17"/>
      <c r="F100" s="17"/>
      <c r="G100" s="17"/>
      <c r="H100" s="17"/>
      <c r="I100" s="17"/>
    </row>
    <row r="101" spans="2:9" x14ac:dyDescent="0.3">
      <c r="B101" s="95">
        <v>2032</v>
      </c>
      <c r="C101" s="95">
        <v>7</v>
      </c>
      <c r="D101" s="17"/>
      <c r="E101" s="17"/>
      <c r="F101" s="17"/>
      <c r="G101" s="17"/>
      <c r="H101" s="17"/>
      <c r="I101" s="17"/>
    </row>
    <row r="102" spans="2:9" x14ac:dyDescent="0.3">
      <c r="B102" s="95">
        <v>2032</v>
      </c>
      <c r="C102" s="95">
        <v>8</v>
      </c>
      <c r="D102" s="17"/>
      <c r="E102" s="17"/>
      <c r="F102" s="17"/>
      <c r="G102" s="17"/>
      <c r="H102" s="17"/>
      <c r="I102" s="17"/>
    </row>
    <row r="103" spans="2:9" x14ac:dyDescent="0.3">
      <c r="B103" s="95">
        <v>2032</v>
      </c>
      <c r="C103" s="95">
        <v>9</v>
      </c>
      <c r="D103" s="17"/>
      <c r="E103" s="17"/>
      <c r="F103" s="17"/>
      <c r="G103" s="17"/>
      <c r="H103" s="17"/>
      <c r="I103" s="17"/>
    </row>
    <row r="104" spans="2:9" x14ac:dyDescent="0.3">
      <c r="B104" s="95">
        <v>2032</v>
      </c>
      <c r="C104" s="95">
        <v>10</v>
      </c>
      <c r="D104" s="17"/>
      <c r="E104" s="17"/>
      <c r="F104" s="17"/>
      <c r="G104" s="17"/>
      <c r="H104" s="17"/>
      <c r="I104" s="17"/>
    </row>
    <row r="105" spans="2:9" x14ac:dyDescent="0.3">
      <c r="B105" s="95">
        <v>2032</v>
      </c>
      <c r="C105" s="95">
        <v>11</v>
      </c>
      <c r="D105" s="17"/>
      <c r="E105" s="17"/>
      <c r="F105" s="17"/>
      <c r="G105" s="17"/>
      <c r="H105" s="17"/>
      <c r="I105" s="17"/>
    </row>
    <row r="106" spans="2:9" x14ac:dyDescent="0.3">
      <c r="B106" s="95">
        <v>2032</v>
      </c>
      <c r="C106" s="95">
        <v>12</v>
      </c>
      <c r="D106" s="17"/>
      <c r="E106" s="17"/>
      <c r="F106" s="17"/>
      <c r="G106" s="17"/>
      <c r="H106" s="17"/>
      <c r="I106" s="17"/>
    </row>
    <row r="107" spans="2:9" x14ac:dyDescent="0.3">
      <c r="B107" s="19">
        <v>2033</v>
      </c>
      <c r="C107" s="19">
        <v>1</v>
      </c>
      <c r="D107" s="17"/>
      <c r="E107" s="17"/>
      <c r="F107" s="17"/>
      <c r="G107" s="17"/>
      <c r="H107" s="17"/>
      <c r="I107" s="17"/>
    </row>
    <row r="108" spans="2:9" x14ac:dyDescent="0.3">
      <c r="B108" s="19">
        <v>2033</v>
      </c>
      <c r="C108" s="19">
        <v>2</v>
      </c>
      <c r="D108" s="17"/>
      <c r="E108" s="17"/>
      <c r="F108" s="17"/>
      <c r="G108" s="17"/>
      <c r="H108" s="17"/>
      <c r="I108" s="17"/>
    </row>
    <row r="109" spans="2:9" x14ac:dyDescent="0.3">
      <c r="B109" s="19">
        <v>2033</v>
      </c>
      <c r="C109" s="19">
        <v>3</v>
      </c>
      <c r="D109" s="17"/>
      <c r="E109" s="17"/>
      <c r="F109" s="17"/>
      <c r="G109" s="17"/>
      <c r="H109" s="17"/>
      <c r="I109" s="17"/>
    </row>
    <row r="110" spans="2:9" x14ac:dyDescent="0.3">
      <c r="B110" s="19">
        <v>2033</v>
      </c>
      <c r="C110" s="19">
        <v>4</v>
      </c>
      <c r="D110" s="17"/>
      <c r="E110" s="17"/>
      <c r="F110" s="17"/>
      <c r="G110" s="17"/>
      <c r="H110" s="17"/>
      <c r="I110" s="17"/>
    </row>
    <row r="111" spans="2:9" x14ac:dyDescent="0.3">
      <c r="B111" s="19">
        <v>2033</v>
      </c>
      <c r="C111" s="19">
        <v>5</v>
      </c>
      <c r="D111" s="17"/>
      <c r="E111" s="17"/>
      <c r="F111" s="17"/>
      <c r="G111" s="17"/>
      <c r="H111" s="17"/>
      <c r="I111" s="17"/>
    </row>
    <row r="112" spans="2:9" x14ac:dyDescent="0.3">
      <c r="B112" s="19">
        <v>2033</v>
      </c>
      <c r="C112" s="19">
        <v>6</v>
      </c>
      <c r="D112" s="17"/>
      <c r="E112" s="17"/>
      <c r="F112" s="17"/>
      <c r="G112" s="17"/>
      <c r="H112" s="17"/>
      <c r="I112" s="17"/>
    </row>
    <row r="113" spans="2:9" x14ac:dyDescent="0.3">
      <c r="B113" s="19">
        <v>2033</v>
      </c>
      <c r="C113" s="19">
        <v>7</v>
      </c>
      <c r="D113" s="17"/>
      <c r="E113" s="17"/>
      <c r="F113" s="17"/>
      <c r="G113" s="17"/>
      <c r="H113" s="17"/>
      <c r="I113" s="17"/>
    </row>
    <row r="114" spans="2:9" x14ac:dyDescent="0.3">
      <c r="B114" s="19">
        <v>2033</v>
      </c>
      <c r="C114" s="19">
        <v>8</v>
      </c>
      <c r="D114" s="17"/>
      <c r="E114" s="17"/>
      <c r="F114" s="17"/>
      <c r="G114" s="17"/>
      <c r="H114" s="17"/>
      <c r="I114" s="17"/>
    </row>
    <row r="115" spans="2:9" x14ac:dyDescent="0.3">
      <c r="B115" s="19">
        <v>2033</v>
      </c>
      <c r="C115" s="19">
        <v>9</v>
      </c>
      <c r="D115" s="17"/>
      <c r="E115" s="17"/>
      <c r="F115" s="17"/>
      <c r="G115" s="17"/>
      <c r="H115" s="17"/>
      <c r="I115" s="17"/>
    </row>
    <row r="116" spans="2:9" x14ac:dyDescent="0.3">
      <c r="B116" s="19">
        <v>2033</v>
      </c>
      <c r="C116" s="19">
        <v>10</v>
      </c>
      <c r="D116" s="17"/>
      <c r="E116" s="17"/>
      <c r="F116" s="17"/>
      <c r="G116" s="17"/>
      <c r="H116" s="17"/>
      <c r="I116" s="17"/>
    </row>
    <row r="117" spans="2:9" x14ac:dyDescent="0.3">
      <c r="B117" s="19">
        <v>2033</v>
      </c>
      <c r="C117" s="19">
        <v>11</v>
      </c>
      <c r="D117" s="17"/>
      <c r="E117" s="17"/>
      <c r="F117" s="17"/>
      <c r="G117" s="17"/>
      <c r="H117" s="17"/>
      <c r="I117" s="17"/>
    </row>
    <row r="118" spans="2:9" x14ac:dyDescent="0.3">
      <c r="B118" s="19">
        <v>2033</v>
      </c>
      <c r="C118" s="19">
        <v>12</v>
      </c>
      <c r="D118" s="17"/>
      <c r="E118" s="17"/>
      <c r="F118" s="17"/>
      <c r="G118" s="17"/>
      <c r="H118" s="17"/>
      <c r="I118" s="17"/>
    </row>
    <row r="119" spans="2:9" x14ac:dyDescent="0.3">
      <c r="B119" s="19">
        <v>2034</v>
      </c>
      <c r="C119" s="19">
        <v>1</v>
      </c>
      <c r="D119" s="17"/>
      <c r="E119" s="17"/>
      <c r="F119" s="17"/>
      <c r="G119" s="17"/>
      <c r="H119" s="17"/>
      <c r="I119" s="17"/>
    </row>
    <row r="120" spans="2:9" x14ac:dyDescent="0.3">
      <c r="B120" s="19">
        <v>2034</v>
      </c>
      <c r="C120" s="19">
        <v>2</v>
      </c>
      <c r="D120" s="17"/>
      <c r="E120" s="17"/>
      <c r="F120" s="17"/>
      <c r="G120" s="17"/>
      <c r="H120" s="17"/>
      <c r="I120" s="17"/>
    </row>
    <row r="121" spans="2:9" x14ac:dyDescent="0.3">
      <c r="B121" s="19">
        <v>2034</v>
      </c>
      <c r="C121" s="19">
        <v>3</v>
      </c>
      <c r="D121" s="17"/>
      <c r="E121" s="17"/>
      <c r="F121" s="17"/>
      <c r="G121" s="17"/>
      <c r="H121" s="17"/>
      <c r="I121" s="17"/>
    </row>
    <row r="122" spans="2:9" x14ac:dyDescent="0.3">
      <c r="B122" s="19">
        <v>2034</v>
      </c>
      <c r="C122" s="19">
        <v>4</v>
      </c>
      <c r="D122" s="17"/>
      <c r="E122" s="17"/>
      <c r="F122" s="17"/>
      <c r="G122" s="17"/>
      <c r="H122" s="17"/>
      <c r="I122" s="17"/>
    </row>
    <row r="123" spans="2:9" x14ac:dyDescent="0.3">
      <c r="B123" s="19">
        <v>2034</v>
      </c>
      <c r="C123" s="19">
        <v>5</v>
      </c>
      <c r="D123" s="17"/>
      <c r="E123" s="17"/>
      <c r="F123" s="17"/>
      <c r="G123" s="17"/>
      <c r="H123" s="17"/>
      <c r="I123" s="17"/>
    </row>
    <row r="124" spans="2:9" x14ac:dyDescent="0.3">
      <c r="B124" s="19">
        <v>2034</v>
      </c>
      <c r="C124" s="19">
        <v>6</v>
      </c>
      <c r="D124" s="17"/>
      <c r="E124" s="17"/>
      <c r="F124" s="17"/>
      <c r="G124" s="17"/>
      <c r="H124" s="17"/>
      <c r="I124" s="17"/>
    </row>
    <row r="125" spans="2:9" x14ac:dyDescent="0.3">
      <c r="B125" s="19">
        <v>2034</v>
      </c>
      <c r="C125" s="19">
        <v>7</v>
      </c>
      <c r="D125" s="17"/>
      <c r="E125" s="17"/>
      <c r="F125" s="17"/>
      <c r="G125" s="17"/>
      <c r="H125" s="17"/>
      <c r="I125" s="17"/>
    </row>
    <row r="126" spans="2:9" x14ac:dyDescent="0.3">
      <c r="B126" s="19">
        <v>2034</v>
      </c>
      <c r="C126" s="19">
        <v>8</v>
      </c>
      <c r="D126" s="17"/>
      <c r="E126" s="17"/>
      <c r="F126" s="17"/>
      <c r="G126" s="17"/>
      <c r="H126" s="17"/>
      <c r="I126" s="17"/>
    </row>
    <row r="127" spans="2:9" x14ac:dyDescent="0.3">
      <c r="B127" s="19">
        <v>2034</v>
      </c>
      <c r="C127" s="19">
        <v>9</v>
      </c>
      <c r="D127" s="17"/>
      <c r="E127" s="17"/>
      <c r="F127" s="17"/>
      <c r="G127" s="17"/>
      <c r="H127" s="17"/>
      <c r="I127" s="17"/>
    </row>
    <row r="128" spans="2:9" x14ac:dyDescent="0.3">
      <c r="B128" s="19">
        <v>2034</v>
      </c>
      <c r="C128" s="19">
        <v>10</v>
      </c>
      <c r="D128" s="17"/>
      <c r="E128" s="17"/>
      <c r="F128" s="17"/>
      <c r="G128" s="17"/>
      <c r="H128" s="17"/>
      <c r="I128" s="17"/>
    </row>
    <row r="129" spans="2:9" x14ac:dyDescent="0.3">
      <c r="B129" s="19">
        <v>2034</v>
      </c>
      <c r="C129" s="19">
        <v>11</v>
      </c>
      <c r="D129" s="17"/>
      <c r="E129" s="17"/>
      <c r="F129" s="17"/>
      <c r="G129" s="17"/>
      <c r="H129" s="17"/>
      <c r="I129" s="17"/>
    </row>
    <row r="130" spans="2:9" x14ac:dyDescent="0.3">
      <c r="B130" s="19">
        <v>2034</v>
      </c>
      <c r="C130" s="19">
        <v>12</v>
      </c>
      <c r="D130" s="17"/>
      <c r="E130" s="17"/>
      <c r="F130" s="17"/>
      <c r="G130" s="17"/>
      <c r="H130" s="17"/>
      <c r="I130" s="17"/>
    </row>
    <row r="132" spans="2:9" ht="16.5" customHeight="1" x14ac:dyDescent="0.3">
      <c r="B132" s="23" t="s">
        <v>451</v>
      </c>
    </row>
    <row r="133" spans="2:9" x14ac:dyDescent="0.3">
      <c r="B133" t="s">
        <v>459</v>
      </c>
    </row>
  </sheetData>
  <mergeCells count="5">
    <mergeCell ref="B9:I9"/>
    <mergeCell ref="B5:I5"/>
    <mergeCell ref="B2:I2"/>
    <mergeCell ref="B1:I1"/>
    <mergeCell ref="C3:I3"/>
  </mergeCells>
  <pageMargins left="0.7" right="0.7" top="0.75" bottom="0.75" header="0.3" footer="0.3"/>
  <pageSetup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6ED35-24B6-41CD-864E-571296155F35}">
  <sheetPr>
    <tabColor rgb="FFFFFF99"/>
    <pageSetUpPr fitToPage="1"/>
  </sheetPr>
  <dimension ref="A1:J56"/>
  <sheetViews>
    <sheetView topLeftCell="A14" zoomScale="50" zoomScaleNormal="50" workbookViewId="0">
      <selection activeCell="E34" sqref="E34"/>
    </sheetView>
  </sheetViews>
  <sheetFormatPr defaultRowHeight="15.6" x14ac:dyDescent="0.3"/>
  <cols>
    <col min="1" max="1" width="11.3984375" customWidth="1"/>
    <col min="2" max="2" width="92.8984375" customWidth="1"/>
    <col min="3" max="3" width="23.19921875" customWidth="1"/>
    <col min="4" max="4" width="18.5" customWidth="1"/>
    <col min="5" max="5" width="34.8984375" customWidth="1"/>
  </cols>
  <sheetData>
    <row r="1" spans="1:10" ht="99.9" customHeight="1" x14ac:dyDescent="0.3"/>
    <row r="2" spans="1:10" s="51" customFormat="1" ht="34.799999999999997" x14ac:dyDescent="0.35">
      <c r="B2" s="105" t="s">
        <v>58</v>
      </c>
      <c r="E2"/>
      <c r="F2"/>
      <c r="G2"/>
      <c r="H2"/>
      <c r="I2"/>
      <c r="J2"/>
    </row>
    <row r="3" spans="1:10" ht="17.399999999999999" x14ac:dyDescent="0.3">
      <c r="B3" s="106"/>
    </row>
    <row r="4" spans="1:10" ht="17.399999999999999" x14ac:dyDescent="0.3">
      <c r="B4" s="106" t="s">
        <v>35</v>
      </c>
    </row>
    <row r="5" spans="1:10" ht="17.399999999999999" x14ac:dyDescent="0.3">
      <c r="B5" s="106" t="s">
        <v>59</v>
      </c>
    </row>
    <row r="6" spans="1:10" ht="17.399999999999999" x14ac:dyDescent="0.3">
      <c r="B6" s="106" t="s">
        <v>60</v>
      </c>
    </row>
    <row r="7" spans="1:10" ht="17.399999999999999" x14ac:dyDescent="0.3">
      <c r="B7" s="106"/>
    </row>
    <row r="8" spans="1:10" ht="79.5" customHeight="1" x14ac:dyDescent="0.3">
      <c r="B8" s="107" t="s">
        <v>61</v>
      </c>
    </row>
    <row r="9" spans="1:10" ht="18.75" customHeight="1" thickBot="1" x14ac:dyDescent="0.35">
      <c r="B9" s="107"/>
    </row>
    <row r="10" spans="1:10" ht="18" thickBot="1" x14ac:dyDescent="0.35">
      <c r="A10" s="120"/>
      <c r="B10" s="121" t="s">
        <v>62</v>
      </c>
      <c r="C10" s="122"/>
      <c r="D10" s="123"/>
    </row>
    <row r="11" spans="1:10" ht="109.8" thickBot="1" x14ac:dyDescent="0.35">
      <c r="A11" s="110" t="s">
        <v>0</v>
      </c>
      <c r="B11" s="110" t="s">
        <v>1</v>
      </c>
      <c r="C11" s="110" t="s">
        <v>63</v>
      </c>
      <c r="D11" s="110" t="s">
        <v>64</v>
      </c>
    </row>
    <row r="12" spans="1:10" ht="16.5" customHeight="1" thickBot="1" x14ac:dyDescent="0.35">
      <c r="A12" s="111" t="s">
        <v>2</v>
      </c>
      <c r="B12" s="112" t="str">
        <f>'Form 1.1'!B5</f>
        <v>AVERAGE YEAR NATURAL GAS DEMAND BY CUSTOMER CLASS AND MONTH (MMcfd)</v>
      </c>
      <c r="C12" s="113" t="s">
        <v>65</v>
      </c>
      <c r="D12" s="109"/>
    </row>
    <row r="13" spans="1:10" ht="17.25" customHeight="1" thickBot="1" x14ac:dyDescent="0.35">
      <c r="A13" s="114" t="s">
        <v>3</v>
      </c>
      <c r="B13" s="112" t="str">
        <f>'Form 1.2'!B5</f>
        <v>COLD YEAR AND DRY HYDRO DEMAND BY CUSTOMER CLASS AND MONTH (MMcfd)</v>
      </c>
      <c r="C13" s="113" t="s">
        <v>65</v>
      </c>
      <c r="D13" s="109"/>
    </row>
    <row r="14" spans="1:10" ht="33" customHeight="1" thickBot="1" x14ac:dyDescent="0.35">
      <c r="A14" s="114" t="s">
        <v>4</v>
      </c>
      <c r="B14" s="112" t="str">
        <f>'Form 1.3'!B5</f>
        <v>HOT YEAR NATURAL GAS DEMAND BY CUSTOMER CLASS AND MONTH (MMcfd)</v>
      </c>
      <c r="C14" s="113" t="s">
        <v>65</v>
      </c>
      <c r="D14" s="109"/>
    </row>
    <row r="15" spans="1:10" s="1" customFormat="1" ht="37.5" customHeight="1" thickBot="1" x14ac:dyDescent="0.35">
      <c r="A15" s="114" t="s">
        <v>5</v>
      </c>
      <c r="B15" s="112" t="str">
        <f>'Form 1.4'!B5</f>
        <v>DAILY RECORDED AND WEATHER NORMALIZED NATURAL GAS DEMAND BY CUSTOMER CLASS AND DAY (MMcfd)</v>
      </c>
      <c r="C15" s="113" t="s">
        <v>65</v>
      </c>
      <c r="D15" s="115"/>
      <c r="E15"/>
      <c r="F15"/>
      <c r="G15"/>
      <c r="H15"/>
      <c r="I15"/>
      <c r="J15"/>
    </row>
    <row r="16" spans="1:10" s="1" customFormat="1" ht="16.2" thickBot="1" x14ac:dyDescent="0.35">
      <c r="A16" s="114" t="s">
        <v>6</v>
      </c>
      <c r="B16" s="112" t="str">
        <f>'Form 1.5'!B5</f>
        <v>PEAK DAY DEMANDS</v>
      </c>
      <c r="C16" s="113" t="s">
        <v>65</v>
      </c>
      <c r="D16" s="115"/>
      <c r="E16"/>
      <c r="F16"/>
      <c r="G16"/>
      <c r="H16"/>
      <c r="I16"/>
      <c r="J16"/>
    </row>
    <row r="17" spans="1:10" s="1" customFormat="1" ht="53.25" customHeight="1" thickBot="1" x14ac:dyDescent="0.35">
      <c r="A17" s="114" t="s">
        <v>7</v>
      </c>
      <c r="B17" s="112" t="str">
        <f>'Form 1.6'!B5</f>
        <v>NATURAL GAS COMMODITY PRICE, ELECTRICITY PRICE, AVERAGE NATURAL GAS TRANSPORTATION RATE BY CUSTOMER CLASS, AND PRICE OF RENEWABLE, SYNTHETIC, OR HYDROGEN</v>
      </c>
      <c r="C17" s="113" t="s">
        <v>65</v>
      </c>
      <c r="D17" s="115"/>
      <c r="E17"/>
      <c r="F17"/>
      <c r="G17"/>
      <c r="H17"/>
      <c r="I17"/>
      <c r="J17"/>
    </row>
    <row r="18" spans="1:10" s="1" customFormat="1" ht="40.5" customHeight="1" thickBot="1" x14ac:dyDescent="0.35">
      <c r="A18" s="114" t="s">
        <v>8</v>
      </c>
      <c r="B18" s="112" t="str">
        <f>'Form 1.7'!B5</f>
        <v>HEATING AND COOLING DEGREE DAYS BY MONTH AND YEAR AND TEMPERATURE ZONE IDENTIFICATION</v>
      </c>
      <c r="C18" s="113" t="s">
        <v>65</v>
      </c>
      <c r="D18" s="115"/>
      <c r="E18"/>
      <c r="F18"/>
      <c r="G18"/>
      <c r="H18"/>
      <c r="I18"/>
      <c r="J18"/>
    </row>
    <row r="19" spans="1:10" s="1" customFormat="1" ht="40.200000000000003" thickBot="1" x14ac:dyDescent="0.35">
      <c r="A19" s="114" t="s">
        <v>9</v>
      </c>
      <c r="B19" s="112" t="str">
        <f>'Form 1.8'!B5</f>
        <v>PLANNING AREA MACRO-LEVEL ECONOMIC AND DEMOGRAPHIC ASSUMPTIONS</v>
      </c>
      <c r="C19" s="113" t="s">
        <v>65</v>
      </c>
      <c r="D19" s="115"/>
      <c r="E19" s="278" t="s">
        <v>458</v>
      </c>
      <c r="F19"/>
      <c r="G19"/>
      <c r="H19"/>
      <c r="I19"/>
      <c r="J19"/>
    </row>
    <row r="20" spans="1:10" s="1" customFormat="1" ht="36.75" customHeight="1" thickBot="1" x14ac:dyDescent="0.35">
      <c r="A20" s="114" t="s">
        <v>10</v>
      </c>
      <c r="B20" s="112" t="str">
        <f>'Form 1.9'!B5</f>
        <v>BASE YEAR AND FORECAST OF END-USE EQUIPMENT DATA AND SATURATION BY CUSTOMER CLASS</v>
      </c>
      <c r="C20" s="113" t="s">
        <v>65</v>
      </c>
      <c r="D20" s="115"/>
      <c r="E20"/>
      <c r="F20"/>
      <c r="G20"/>
      <c r="H20"/>
      <c r="I20"/>
      <c r="J20"/>
    </row>
    <row r="21" spans="1:10" s="1" customFormat="1" ht="16.2" thickBot="1" x14ac:dyDescent="0.35">
      <c r="A21" s="114" t="s">
        <v>11</v>
      </c>
      <c r="B21" s="112" t="str">
        <f>'Form 1.10'!B5</f>
        <v>CUMULATIVE INCREMENTAL ENERGY EFFICIENCY AND DEMAND RESPONSE BY SECTOR</v>
      </c>
      <c r="C21" s="113" t="s">
        <v>65</v>
      </c>
      <c r="D21" s="115"/>
      <c r="E21"/>
      <c r="F21"/>
      <c r="G21"/>
      <c r="H21"/>
      <c r="I21"/>
      <c r="J21"/>
    </row>
    <row r="22" spans="1:10" ht="31.2" thickBot="1" x14ac:dyDescent="0.35">
      <c r="A22" s="114" t="s">
        <v>12</v>
      </c>
      <c r="B22" s="112" t="str">
        <f>'Form 1.11'!B5</f>
        <v>CLIMATE CHANGE, ELECTRIFICATION, RNG, HYDROGEN, SYNTHETIC GAS, AND CERTIFIED LOW CARBON GAS</v>
      </c>
      <c r="C22" s="113" t="s">
        <v>65</v>
      </c>
      <c r="D22" s="109"/>
    </row>
    <row r="23" spans="1:10" ht="16.2" thickBot="1" x14ac:dyDescent="0.35">
      <c r="A23" s="114" t="s">
        <v>13</v>
      </c>
      <c r="B23" s="112" t="str">
        <f>'Form 1.12'!B5</f>
        <v xml:space="preserve">NEW BUSINESS </v>
      </c>
      <c r="C23" s="113" t="s">
        <v>65</v>
      </c>
      <c r="D23" s="109"/>
    </row>
    <row r="24" spans="1:10" s="52" customFormat="1" ht="42.75" customHeight="1" thickBot="1" x14ac:dyDescent="0.35">
      <c r="A24" s="114" t="s">
        <v>14</v>
      </c>
      <c r="B24" s="112" t="str">
        <f>'Form 2.1'!B5</f>
        <v>NATURAL GAS REVENUE REQUIREMENT BY FUNCTIONAL ASSET CATEGORY AND CUSTOMER CLASS</v>
      </c>
      <c r="C24" s="113" t="s">
        <v>65</v>
      </c>
      <c r="D24" s="116"/>
      <c r="E24"/>
      <c r="F24"/>
      <c r="G24"/>
      <c r="H24"/>
      <c r="I24"/>
      <c r="J24"/>
    </row>
    <row r="25" spans="1:10" s="53" customFormat="1" ht="16.2" thickBot="1" x14ac:dyDescent="0.35">
      <c r="A25" s="114" t="s">
        <v>15</v>
      </c>
      <c r="B25" s="112" t="str">
        <f>'Form 2.2'!B5</f>
        <v>CUSTOMER COUNT INFORMATION</v>
      </c>
      <c r="C25" s="113" t="s">
        <v>65</v>
      </c>
      <c r="D25" s="117"/>
      <c r="E25"/>
      <c r="F25"/>
      <c r="G25"/>
      <c r="H25"/>
      <c r="I25"/>
      <c r="J25"/>
    </row>
    <row r="26" spans="1:10" ht="33.75" customHeight="1" thickBot="1" x14ac:dyDescent="0.35">
      <c r="A26" s="114" t="s">
        <v>16</v>
      </c>
      <c r="B26" s="112" t="str">
        <f>'Form 2.3'!B5</f>
        <v>TOTAL DOLLARS OF RATEBASE BY FUNCTIONAL CATEGORY SPLIT INTO DEPRECIATED AND UNDEPRECIATED ASSET VALUE</v>
      </c>
      <c r="C26" s="113" t="s">
        <v>65</v>
      </c>
      <c r="D26" s="109"/>
    </row>
    <row r="27" spans="1:10" ht="16.2" thickBot="1" x14ac:dyDescent="0.35">
      <c r="A27" s="114" t="s">
        <v>17</v>
      </c>
      <c r="B27" s="112" t="str">
        <f>'Form 2.4'!B5</f>
        <v>EXPECTED REPLACEMENT AND RETIREMENT OF GAS INFRASTRUCTURE</v>
      </c>
      <c r="C27" s="113" t="s">
        <v>65</v>
      </c>
      <c r="D27" s="109"/>
    </row>
    <row r="28" spans="1:10" ht="63" thickBot="1" x14ac:dyDescent="0.35">
      <c r="A28" s="118" t="s">
        <v>18</v>
      </c>
      <c r="B28" s="112" t="str">
        <f>'Form 3.1'!B5</f>
        <v>PRICE FORECASTS</v>
      </c>
      <c r="C28" s="113" t="s">
        <v>65</v>
      </c>
      <c r="D28" s="113" t="s">
        <v>65</v>
      </c>
      <c r="E28" s="211" t="s">
        <v>459</v>
      </c>
    </row>
    <row r="29" spans="1:10" ht="16.2" thickBot="1" x14ac:dyDescent="0.35">
      <c r="A29" s="128"/>
      <c r="B29" s="55"/>
    </row>
    <row r="30" spans="1:10" ht="116.25" customHeight="1" thickBot="1" x14ac:dyDescent="0.35">
      <c r="A30" s="104"/>
      <c r="B30" s="119" t="s">
        <v>21</v>
      </c>
      <c r="C30" s="110" t="s">
        <v>63</v>
      </c>
      <c r="D30" s="110" t="s">
        <v>64</v>
      </c>
      <c r="E30" s="135" t="s">
        <v>457</v>
      </c>
    </row>
    <row r="31" spans="1:10" ht="30.6" thickBot="1" x14ac:dyDescent="0.35">
      <c r="A31" s="130"/>
      <c r="B31" s="102" t="s">
        <v>22</v>
      </c>
      <c r="C31" s="113" t="s">
        <v>65</v>
      </c>
      <c r="D31" s="109"/>
      <c r="E31" s="136" t="s">
        <v>23</v>
      </c>
    </row>
    <row r="32" spans="1:10" ht="31.2" thickBot="1" x14ac:dyDescent="0.35">
      <c r="A32" s="131"/>
      <c r="B32" s="102" t="s">
        <v>25</v>
      </c>
      <c r="C32" s="113" t="s">
        <v>65</v>
      </c>
      <c r="D32" s="109"/>
      <c r="E32" s="136" t="s">
        <v>474</v>
      </c>
    </row>
    <row r="33" spans="1:5" ht="63" thickBot="1" x14ac:dyDescent="0.35">
      <c r="A33" s="131"/>
      <c r="B33" s="102" t="s">
        <v>26</v>
      </c>
      <c r="C33" s="113" t="s">
        <v>65</v>
      </c>
      <c r="D33" s="109"/>
      <c r="E33" s="211" t="s">
        <v>458</v>
      </c>
    </row>
    <row r="34" spans="1:5" ht="30.6" thickBot="1" x14ac:dyDescent="0.35">
      <c r="A34" s="131"/>
      <c r="B34" s="102" t="s">
        <v>27</v>
      </c>
      <c r="C34" s="113" t="s">
        <v>65</v>
      </c>
      <c r="D34" s="109"/>
      <c r="E34" s="136" t="s">
        <v>477</v>
      </c>
    </row>
    <row r="35" spans="1:5" ht="63" thickBot="1" x14ac:dyDescent="0.35">
      <c r="A35" s="131"/>
      <c r="B35" s="102" t="s">
        <v>28</v>
      </c>
      <c r="C35" s="113" t="s">
        <v>65</v>
      </c>
      <c r="D35" s="109"/>
      <c r="E35" s="211" t="s">
        <v>458</v>
      </c>
    </row>
    <row r="36" spans="1:5" ht="30.6" thickBot="1" x14ac:dyDescent="0.35">
      <c r="A36" s="131"/>
      <c r="B36" s="102" t="s">
        <v>29</v>
      </c>
      <c r="C36" s="113" t="s">
        <v>65</v>
      </c>
      <c r="D36" s="109"/>
      <c r="E36" s="211" t="s">
        <v>471</v>
      </c>
    </row>
    <row r="37" spans="1:5" ht="109.8" thickBot="1" x14ac:dyDescent="0.35">
      <c r="A37" s="131"/>
      <c r="B37" s="102" t="s">
        <v>30</v>
      </c>
      <c r="C37" s="113" t="s">
        <v>65</v>
      </c>
      <c r="D37" s="109"/>
      <c r="E37" s="211" t="s">
        <v>473</v>
      </c>
    </row>
    <row r="38" spans="1:5" ht="30.6" thickBot="1" x14ac:dyDescent="0.35">
      <c r="A38" s="131"/>
      <c r="B38" s="102" t="s">
        <v>31</v>
      </c>
      <c r="C38" s="113" t="s">
        <v>65</v>
      </c>
      <c r="D38" s="109"/>
      <c r="E38" s="211" t="s">
        <v>475</v>
      </c>
    </row>
    <row r="39" spans="1:5" ht="31.2" thickBot="1" x14ac:dyDescent="0.35">
      <c r="A39" s="131"/>
      <c r="B39" s="102" t="s">
        <v>32</v>
      </c>
      <c r="C39" s="113" t="s">
        <v>65</v>
      </c>
      <c r="D39" s="109"/>
      <c r="E39" s="136" t="s">
        <v>476</v>
      </c>
    </row>
    <row r="40" spans="1:5" ht="63" thickBot="1" x14ac:dyDescent="0.35">
      <c r="A40" s="131"/>
      <c r="B40" s="102" t="s">
        <v>33</v>
      </c>
      <c r="C40" s="113" t="s">
        <v>65</v>
      </c>
      <c r="D40" s="113" t="s">
        <v>65</v>
      </c>
      <c r="E40" s="211" t="s">
        <v>458</v>
      </c>
    </row>
    <row r="41" spans="1:5" x14ac:dyDescent="0.3">
      <c r="B41" s="107"/>
      <c r="C41" s="1"/>
    </row>
    <row r="42" spans="1:5" x14ac:dyDescent="0.3">
      <c r="B42" s="108" t="s">
        <v>66</v>
      </c>
      <c r="C42" s="1"/>
    </row>
    <row r="43" spans="1:5" ht="155.25" customHeight="1" x14ac:dyDescent="0.3">
      <c r="B43" s="107" t="s">
        <v>67</v>
      </c>
    </row>
    <row r="45" spans="1:5" x14ac:dyDescent="0.3">
      <c r="A45" s="127"/>
      <c r="B45" s="108" t="s">
        <v>68</v>
      </c>
      <c r="C45" s="52"/>
    </row>
    <row r="46" spans="1:5" ht="90.75" customHeight="1" x14ac:dyDescent="0.3">
      <c r="A46" s="129"/>
      <c r="B46" s="107" t="s">
        <v>69</v>
      </c>
      <c r="C46" s="53"/>
    </row>
    <row r="47" spans="1:5" x14ac:dyDescent="0.3">
      <c r="A47" s="107"/>
      <c r="B47" s="55"/>
    </row>
    <row r="48" spans="1:5" x14ac:dyDescent="0.3">
      <c r="B48" s="108" t="s">
        <v>70</v>
      </c>
    </row>
    <row r="49" spans="1:2" x14ac:dyDescent="0.3">
      <c r="A49" s="107"/>
      <c r="B49" s="124" t="s">
        <v>71</v>
      </c>
    </row>
    <row r="50" spans="1:2" ht="37.5" customHeight="1" x14ac:dyDescent="0.3">
      <c r="A50" s="108"/>
      <c r="B50" s="125" t="s">
        <v>72</v>
      </c>
    </row>
    <row r="51" spans="1:2" x14ac:dyDescent="0.3">
      <c r="A51" s="107"/>
    </row>
    <row r="52" spans="1:2" x14ac:dyDescent="0.3">
      <c r="A52" s="124"/>
    </row>
    <row r="53" spans="1:2" x14ac:dyDescent="0.3">
      <c r="A53" s="108"/>
    </row>
    <row r="54" spans="1:2" x14ac:dyDescent="0.3">
      <c r="A54" s="124"/>
    </row>
    <row r="55" spans="1:2" x14ac:dyDescent="0.3">
      <c r="A55" s="126"/>
    </row>
    <row r="56" spans="1:2" x14ac:dyDescent="0.3">
      <c r="A56" s="125"/>
    </row>
  </sheetData>
  <hyperlinks>
    <hyperlink ref="A12" r:id="rId1" location="'Form 1.1'!A1" xr:uid="{27CECA44-DB6E-40A9-96C3-A55846967D5E}"/>
    <hyperlink ref="A13" r:id="rId2" location="'Form 1.2'!A1" xr:uid="{70F69DF4-23DB-49FB-8383-4600510E129F}"/>
    <hyperlink ref="A14" r:id="rId3" location="'Form 1.3'!A1" xr:uid="{6D590B16-798F-4D1C-B615-FCCA5E841C90}"/>
    <hyperlink ref="A15" r:id="rId4" location="'Form 1.4'!A1" xr:uid="{C96CABEB-9017-4BD0-AE4D-DDF367B798C6}"/>
    <hyperlink ref="A17" r:id="rId5" location="'Form 1.6'!A1" xr:uid="{42BF2E57-B45A-4375-8258-25C39DA6FD4A}"/>
    <hyperlink ref="A18" r:id="rId6" location="'Form 1.7'!A1" xr:uid="{7293E516-D350-4C13-8CB9-2184BAEEDD7C}"/>
    <hyperlink ref="A19" r:id="rId7" location="'Form 1.8'!A1" xr:uid="{37BCE80C-E358-4313-98FD-52DF760FA164}"/>
    <hyperlink ref="A20" r:id="rId8" location="'Form 1.9'!A1" xr:uid="{E28FFAEE-2A4B-49EF-B5B2-C8B9296E1F4F}"/>
    <hyperlink ref="A21" r:id="rId9" location="'Form 1.10'!A1" xr:uid="{6CC8F76D-584D-4BD3-9746-34D0CDB160BE}"/>
    <hyperlink ref="A22" r:id="rId10" location="'Form 1.11'!A1" xr:uid="{2BC1DC36-F3A1-4D8D-82B6-0693670F821D}"/>
    <hyperlink ref="A23" r:id="rId11" location="'Form 1.12'!A1" xr:uid="{4794E79C-A253-4E15-AFDC-5ADFA8922725}"/>
    <hyperlink ref="A24" r:id="rId12" location="'Form 2.1'!A1" xr:uid="{7C63BCB1-40A8-4905-93E1-711D87253E33}"/>
    <hyperlink ref="A25" r:id="rId13" location="'Form 2.2'!A1" xr:uid="{5040907F-0361-479C-9894-C9AF65FA516C}"/>
    <hyperlink ref="A27" r:id="rId14" location="'Form 2.4'!A1" xr:uid="{0CC982C4-BAEB-4FF2-81E3-10680F988484}"/>
    <hyperlink ref="A16" r:id="rId15" location="'Form 1.5'!A1" xr:uid="{058A2F8C-4C6F-495F-BE6D-B74E0900CC34}"/>
    <hyperlink ref="A26" r:id="rId16" location="'Form 2.3'!A1" xr:uid="{66B253EB-347F-4FC3-8A26-EDB433151900}"/>
    <hyperlink ref="A28" r:id="rId17" location="'Form 3.1'!A1" xr:uid="{BC842009-F9BC-4C9B-A7E2-4D6EE089D37C}"/>
  </hyperlinks>
  <printOptions horizontalCentered="1"/>
  <pageMargins left="0.7" right="0.7" top="0.75" bottom="0.75" header="0.3" footer="0.3"/>
  <pageSetup scale="40" orientation="portrait" r:id="rId18"/>
  <drawing r:id="rId1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2F9F0-0FF1-47F4-ADEC-ED7F2AF1A110}">
  <sheetPr>
    <tabColor theme="6" tint="0.79998168889431442"/>
    <pageSetUpPr fitToPage="1"/>
  </sheetPr>
  <dimension ref="B1:W216"/>
  <sheetViews>
    <sheetView zoomScale="80" zoomScaleNormal="80" workbookViewId="0">
      <selection activeCell="J21" sqref="J21"/>
    </sheetView>
  </sheetViews>
  <sheetFormatPr defaultColWidth="9" defaultRowHeight="15.6" x14ac:dyDescent="0.3"/>
  <cols>
    <col min="1" max="1" width="2.59765625" customWidth="1"/>
    <col min="2" max="20" width="9.09765625" customWidth="1"/>
    <col min="21" max="21" width="4.8984375" customWidth="1"/>
    <col min="22" max="40" width="12.8984375" customWidth="1"/>
  </cols>
  <sheetData>
    <row r="1" spans="2:21" s="6" customFormat="1" ht="15.75" customHeight="1" x14ac:dyDescent="0.3">
      <c r="B1" s="285" t="s">
        <v>73</v>
      </c>
      <c r="C1" s="285"/>
      <c r="D1" s="285"/>
      <c r="E1" s="285"/>
      <c r="F1" s="285"/>
      <c r="G1" s="285"/>
      <c r="H1" s="285"/>
      <c r="I1" s="285"/>
      <c r="J1" s="285"/>
      <c r="K1" s="285"/>
      <c r="L1" s="285"/>
      <c r="M1" s="285"/>
      <c r="N1" s="285"/>
      <c r="O1" s="285"/>
      <c r="P1" s="285"/>
      <c r="Q1" s="285"/>
      <c r="R1" s="285"/>
      <c r="S1" s="285"/>
      <c r="T1" s="285"/>
    </row>
    <row r="2" spans="2:21" s="7" customFormat="1" ht="15.75" customHeight="1" x14ac:dyDescent="0.25">
      <c r="B2" s="287" t="str">
        <f>'Admin Info'!B6</f>
        <v>Southern California Gas</v>
      </c>
      <c r="C2" s="287"/>
      <c r="D2" s="287"/>
      <c r="E2" s="287"/>
      <c r="F2" s="287"/>
      <c r="G2" s="287"/>
      <c r="H2" s="287"/>
      <c r="I2" s="287"/>
      <c r="J2" s="287"/>
      <c r="K2" s="287"/>
      <c r="L2" s="287"/>
      <c r="M2" s="287"/>
      <c r="N2" s="287"/>
      <c r="O2" s="287"/>
      <c r="P2" s="287"/>
      <c r="Q2" s="287"/>
      <c r="R2" s="287"/>
      <c r="S2" s="287"/>
      <c r="T2" s="287"/>
    </row>
    <row r="3" spans="2:21" s="7" customFormat="1" ht="15.75" customHeight="1" x14ac:dyDescent="0.25">
      <c r="D3" s="24"/>
      <c r="E3" s="24"/>
      <c r="F3" s="24"/>
      <c r="G3" s="24"/>
      <c r="H3" s="24"/>
      <c r="I3" s="24"/>
      <c r="J3" s="24"/>
      <c r="K3" s="24"/>
      <c r="L3" s="24"/>
      <c r="M3" s="24"/>
    </row>
    <row r="4" spans="2:21" s="7" customFormat="1" ht="15.75" customHeight="1" x14ac:dyDescent="0.25">
      <c r="D4" s="24"/>
      <c r="E4" s="24"/>
      <c r="F4" s="24"/>
      <c r="G4" s="24"/>
      <c r="H4" s="24"/>
      <c r="I4" s="24"/>
      <c r="J4" s="24"/>
      <c r="K4" s="24"/>
      <c r="L4" s="24"/>
      <c r="M4" s="24"/>
    </row>
    <row r="5" spans="2:21" s="6" customFormat="1" ht="15.75" customHeight="1" x14ac:dyDescent="0.25">
      <c r="B5" s="284" t="s">
        <v>74</v>
      </c>
      <c r="C5" s="284"/>
      <c r="D5" s="284"/>
      <c r="E5" s="284"/>
      <c r="F5" s="284"/>
      <c r="G5" s="284"/>
      <c r="H5" s="284"/>
      <c r="I5" s="284"/>
      <c r="J5" s="284"/>
      <c r="K5" s="284"/>
      <c r="L5" s="284"/>
      <c r="M5" s="284"/>
      <c r="N5" s="284"/>
      <c r="O5" s="284"/>
      <c r="P5" s="284"/>
      <c r="Q5" s="284"/>
      <c r="R5" s="284"/>
      <c r="S5" s="284"/>
      <c r="T5" s="284"/>
    </row>
    <row r="6" spans="2:21" s="8" customFormat="1" ht="15.75" customHeight="1" x14ac:dyDescent="0.2">
      <c r="B6" s="286" t="s">
        <v>75</v>
      </c>
      <c r="C6" s="286"/>
      <c r="D6" s="286"/>
      <c r="E6" s="286"/>
      <c r="F6" s="286"/>
      <c r="G6" s="286"/>
      <c r="H6" s="286"/>
      <c r="I6" s="286"/>
      <c r="J6" s="286"/>
      <c r="K6" s="286"/>
      <c r="L6" s="286"/>
      <c r="M6" s="286"/>
      <c r="N6" s="286"/>
      <c r="O6" s="286"/>
      <c r="P6" s="286"/>
      <c r="Q6" s="286"/>
      <c r="R6" s="286"/>
      <c r="S6" s="286"/>
      <c r="T6" s="286"/>
    </row>
    <row r="7" spans="2:21" s="8" customFormat="1" ht="15.75" customHeight="1" x14ac:dyDescent="0.25">
      <c r="E7" s="7"/>
      <c r="F7" s="7"/>
      <c r="G7" s="7"/>
      <c r="H7" s="7"/>
      <c r="I7" s="7"/>
      <c r="J7" s="7"/>
      <c r="K7" s="7"/>
      <c r="L7" s="7"/>
      <c r="M7" s="7"/>
    </row>
    <row r="8" spans="2:21" ht="15.75" customHeight="1" x14ac:dyDescent="0.3">
      <c r="B8" s="281"/>
      <c r="C8" s="282"/>
      <c r="D8" s="282"/>
      <c r="E8" s="282"/>
      <c r="F8" s="282"/>
      <c r="G8" s="282"/>
      <c r="H8" s="282"/>
      <c r="I8" s="282"/>
      <c r="J8" s="282"/>
      <c r="K8" s="282"/>
      <c r="L8" s="282"/>
      <c r="M8" s="282"/>
      <c r="N8" s="282"/>
      <c r="O8" s="282"/>
      <c r="P8" s="282"/>
      <c r="Q8" s="282"/>
      <c r="R8" s="282"/>
      <c r="S8" s="282"/>
      <c r="T8" s="283"/>
    </row>
    <row r="9" spans="2:21" ht="42" x14ac:dyDescent="0.3">
      <c r="B9" s="14" t="s">
        <v>76</v>
      </c>
      <c r="C9" s="14" t="s">
        <v>77</v>
      </c>
      <c r="D9" s="14" t="s">
        <v>78</v>
      </c>
      <c r="E9" s="14" t="s">
        <v>79</v>
      </c>
      <c r="F9" s="14" t="s">
        <v>80</v>
      </c>
      <c r="G9" s="14" t="s">
        <v>81</v>
      </c>
      <c r="H9" s="14" t="s">
        <v>82</v>
      </c>
      <c r="I9" s="14" t="s">
        <v>83</v>
      </c>
      <c r="J9" s="14" t="s">
        <v>84</v>
      </c>
      <c r="K9" s="14" t="s">
        <v>85</v>
      </c>
      <c r="L9" s="14" t="s">
        <v>86</v>
      </c>
      <c r="M9" s="14" t="s">
        <v>87</v>
      </c>
      <c r="N9" s="14" t="s">
        <v>88</v>
      </c>
      <c r="O9" s="14" t="s">
        <v>89</v>
      </c>
      <c r="P9" s="14" t="s">
        <v>90</v>
      </c>
      <c r="Q9" s="56" t="s">
        <v>91</v>
      </c>
      <c r="R9" s="14" t="s">
        <v>92</v>
      </c>
      <c r="S9" s="14" t="s">
        <v>93</v>
      </c>
      <c r="T9" s="10" t="s">
        <v>94</v>
      </c>
    </row>
    <row r="10" spans="2:21" x14ac:dyDescent="0.3">
      <c r="B10" s="19">
        <v>2025</v>
      </c>
      <c r="C10" s="19">
        <v>1</v>
      </c>
      <c r="D10" s="164">
        <v>932.2401771518812</v>
      </c>
      <c r="E10" s="164">
        <v>261.29043289714411</v>
      </c>
      <c r="F10" s="164">
        <v>53.52162192783652</v>
      </c>
      <c r="G10" s="164">
        <v>42.270995136126906</v>
      </c>
      <c r="H10" s="164">
        <v>107.04056098851849</v>
      </c>
      <c r="I10" s="164">
        <v>58.824651026494017</v>
      </c>
      <c r="J10" s="164">
        <v>374.91153849064193</v>
      </c>
      <c r="K10" s="164">
        <v>569.0957225495448</v>
      </c>
      <c r="L10" s="164" t="e">
        <v>#N/A</v>
      </c>
      <c r="M10" s="164">
        <v>23.7392037278806</v>
      </c>
      <c r="N10" s="164" t="e">
        <v>#N/A</v>
      </c>
      <c r="O10" s="164">
        <v>28.954870902817294</v>
      </c>
      <c r="P10" s="164">
        <v>29.460936290549149</v>
      </c>
      <c r="Q10" s="164">
        <v>291.80252143319376</v>
      </c>
      <c r="R10" s="164" t="e">
        <v>#N/A</v>
      </c>
      <c r="S10" s="164" t="e">
        <v>#N/A</v>
      </c>
      <c r="T10" s="164">
        <f t="shared" ref="T10:T41" si="0">SUM(D10:K10)+M10+SUM(O10:Q10)</f>
        <v>2773.153232522629</v>
      </c>
      <c r="U10" s="5"/>
    </row>
    <row r="11" spans="2:21" x14ac:dyDescent="0.3">
      <c r="B11" s="19">
        <v>2025</v>
      </c>
      <c r="C11" s="19">
        <v>2</v>
      </c>
      <c r="D11" s="164">
        <v>897.63815735259175</v>
      </c>
      <c r="E11" s="164">
        <v>271.55176913026321</v>
      </c>
      <c r="F11" s="164">
        <v>57.302741282488078</v>
      </c>
      <c r="G11" s="164">
        <v>45.156332946565783</v>
      </c>
      <c r="H11" s="164">
        <v>120.01169915648106</v>
      </c>
      <c r="I11" s="164">
        <v>58.612775268752493</v>
      </c>
      <c r="J11" s="164">
        <v>376.16398629927346</v>
      </c>
      <c r="K11" s="164">
        <v>465.62173543820774</v>
      </c>
      <c r="L11" s="164" t="e">
        <v>#N/A</v>
      </c>
      <c r="M11" s="164">
        <v>23.7392037278806</v>
      </c>
      <c r="N11" s="164" t="e">
        <v>#N/A</v>
      </c>
      <c r="O11" s="164">
        <v>29.186965943050375</v>
      </c>
      <c r="P11" s="164">
        <v>28.272197972284726</v>
      </c>
      <c r="Q11" s="164">
        <v>287.99991977033829</v>
      </c>
      <c r="R11" s="164" t="e">
        <v>#N/A</v>
      </c>
      <c r="S11" s="164" t="e">
        <v>#N/A</v>
      </c>
      <c r="T11" s="164">
        <f t="shared" si="0"/>
        <v>2661.2574842881772</v>
      </c>
      <c r="U11" s="5"/>
    </row>
    <row r="12" spans="2:21" x14ac:dyDescent="0.3">
      <c r="B12" s="19">
        <v>2025</v>
      </c>
      <c r="C12" s="19">
        <v>3</v>
      </c>
      <c r="D12" s="164">
        <v>705.05452746759647</v>
      </c>
      <c r="E12" s="164">
        <v>222.40111377047154</v>
      </c>
      <c r="F12" s="164">
        <v>52.260870746421809</v>
      </c>
      <c r="G12" s="164">
        <v>47.991830552906627</v>
      </c>
      <c r="H12" s="164">
        <v>109.13040773333222</v>
      </c>
      <c r="I12" s="164">
        <v>53.960037445284279</v>
      </c>
      <c r="J12" s="164">
        <v>370.57423139373748</v>
      </c>
      <c r="K12" s="164">
        <v>465.33012011587459</v>
      </c>
      <c r="L12" s="164" t="e">
        <v>#N/A</v>
      </c>
      <c r="M12" s="164">
        <v>23.7392037278806</v>
      </c>
      <c r="N12" s="164" t="e">
        <v>#N/A</v>
      </c>
      <c r="O12" s="164">
        <v>28.045671169967662</v>
      </c>
      <c r="P12" s="164">
        <v>24.747054644005555</v>
      </c>
      <c r="Q12" s="164">
        <v>226.20123646811817</v>
      </c>
      <c r="R12" s="164" t="e">
        <v>#N/A</v>
      </c>
      <c r="S12" s="164" t="e">
        <v>#N/A</v>
      </c>
      <c r="T12" s="164">
        <f t="shared" si="0"/>
        <v>2329.4363052355975</v>
      </c>
      <c r="U12" s="5"/>
    </row>
    <row r="13" spans="2:21" x14ac:dyDescent="0.3">
      <c r="B13" s="19">
        <v>2025</v>
      </c>
      <c r="C13" s="19">
        <v>4</v>
      </c>
      <c r="D13" s="164">
        <v>584.88265862876528</v>
      </c>
      <c r="E13" s="164">
        <v>210.69136398149976</v>
      </c>
      <c r="F13" s="164">
        <v>52.155498494848331</v>
      </c>
      <c r="G13" s="164">
        <v>49.521247392849212</v>
      </c>
      <c r="H13" s="164">
        <v>87.489522840959637</v>
      </c>
      <c r="I13" s="164">
        <v>49.376955040074009</v>
      </c>
      <c r="J13" s="164">
        <v>368.12766613015822</v>
      </c>
      <c r="K13" s="164">
        <v>471.22327412678726</v>
      </c>
      <c r="L13" s="164" t="e">
        <v>#N/A</v>
      </c>
      <c r="M13" s="164">
        <v>23.7392037278806</v>
      </c>
      <c r="N13" s="164" t="e">
        <v>#N/A</v>
      </c>
      <c r="O13" s="164">
        <v>24.729692322144452</v>
      </c>
      <c r="P13" s="164">
        <v>22.822306549348699</v>
      </c>
      <c r="Q13" s="164">
        <v>203.5006849447303</v>
      </c>
      <c r="R13" s="164" t="e">
        <v>#N/A</v>
      </c>
      <c r="S13" s="164" t="e">
        <v>#N/A</v>
      </c>
      <c r="T13" s="164">
        <f t="shared" si="0"/>
        <v>2148.2600741800456</v>
      </c>
      <c r="U13" s="5"/>
    </row>
    <row r="14" spans="2:21" x14ac:dyDescent="0.3">
      <c r="B14" s="19">
        <v>2025</v>
      </c>
      <c r="C14" s="19">
        <v>5</v>
      </c>
      <c r="D14" s="164">
        <v>415.61350559394168</v>
      </c>
      <c r="E14" s="164">
        <v>174.69965228935067</v>
      </c>
      <c r="F14" s="164">
        <v>46.777223835872199</v>
      </c>
      <c r="G14" s="164">
        <v>47.992773835623765</v>
      </c>
      <c r="H14" s="164">
        <v>65.962633440901939</v>
      </c>
      <c r="I14" s="164">
        <v>45.001043916060723</v>
      </c>
      <c r="J14" s="164">
        <v>376.62727300787105</v>
      </c>
      <c r="K14" s="164">
        <v>419.72697178888637</v>
      </c>
      <c r="L14" s="164" t="e">
        <v>#N/A</v>
      </c>
      <c r="M14" s="164">
        <v>23.7392037278806</v>
      </c>
      <c r="N14" s="164" t="e">
        <v>#N/A</v>
      </c>
      <c r="O14" s="164">
        <v>26.230936341030752</v>
      </c>
      <c r="P14" s="164">
        <v>19.487240294762064</v>
      </c>
      <c r="Q14" s="164">
        <v>172.47236167507236</v>
      </c>
      <c r="R14" s="164" t="e">
        <v>#N/A</v>
      </c>
      <c r="S14" s="164" t="e">
        <v>#N/A</v>
      </c>
      <c r="T14" s="164">
        <f t="shared" si="0"/>
        <v>1834.3308197472541</v>
      </c>
      <c r="U14" s="5"/>
    </row>
    <row r="15" spans="2:21" x14ac:dyDescent="0.3">
      <c r="B15" s="19">
        <v>2025</v>
      </c>
      <c r="C15" s="19">
        <v>6</v>
      </c>
      <c r="D15" s="164">
        <v>333.99157733197751</v>
      </c>
      <c r="E15" s="164">
        <v>166.3913816770193</v>
      </c>
      <c r="F15" s="164">
        <v>47.719764333594426</v>
      </c>
      <c r="G15" s="164">
        <v>51.526483811632446</v>
      </c>
      <c r="H15" s="164">
        <v>64.735369166395174</v>
      </c>
      <c r="I15" s="164">
        <v>41.856062814458419</v>
      </c>
      <c r="J15" s="164">
        <v>367.56453007841276</v>
      </c>
      <c r="K15" s="164">
        <v>464.78241512010499</v>
      </c>
      <c r="L15" s="164" t="e">
        <v>#N/A</v>
      </c>
      <c r="M15" s="164">
        <v>23.7392037278806</v>
      </c>
      <c r="N15" s="164" t="e">
        <v>#N/A</v>
      </c>
      <c r="O15" s="164">
        <v>29.072692661660362</v>
      </c>
      <c r="P15" s="164">
        <v>18.918182669189459</v>
      </c>
      <c r="Q15" s="164">
        <v>170.46785285320104</v>
      </c>
      <c r="R15" s="164" t="e">
        <v>#N/A</v>
      </c>
      <c r="S15" s="164" t="e">
        <v>#N/A</v>
      </c>
      <c r="T15" s="164">
        <f t="shared" si="0"/>
        <v>1780.7655162455264</v>
      </c>
      <c r="U15" s="5"/>
    </row>
    <row r="16" spans="2:21" x14ac:dyDescent="0.3">
      <c r="B16" s="19">
        <v>2025</v>
      </c>
      <c r="C16" s="19">
        <v>7</v>
      </c>
      <c r="D16" s="164">
        <v>310.98192945282648</v>
      </c>
      <c r="E16" s="164">
        <v>158.03290315622684</v>
      </c>
      <c r="F16" s="164">
        <v>44.493370303118198</v>
      </c>
      <c r="G16" s="164">
        <v>51.364538886592221</v>
      </c>
      <c r="H16" s="164">
        <v>58.343421705160075</v>
      </c>
      <c r="I16" s="164">
        <v>39.232975414742704</v>
      </c>
      <c r="J16" s="164">
        <v>372.27900446727705</v>
      </c>
      <c r="K16" s="164">
        <v>844.25465809093259</v>
      </c>
      <c r="L16" s="164" t="e">
        <v>#N/A</v>
      </c>
      <c r="M16" s="164">
        <v>23.7392037278806</v>
      </c>
      <c r="N16" s="164" t="e">
        <v>#N/A</v>
      </c>
      <c r="O16" s="164">
        <v>29.185205149722542</v>
      </c>
      <c r="P16" s="164">
        <v>22.876143810693939</v>
      </c>
      <c r="Q16" s="164">
        <v>198.54441283553822</v>
      </c>
      <c r="R16" s="164" t="e">
        <v>#N/A</v>
      </c>
      <c r="S16" s="164" t="e">
        <v>#N/A</v>
      </c>
      <c r="T16" s="164">
        <f t="shared" si="0"/>
        <v>2153.327767000711</v>
      </c>
      <c r="U16" s="5"/>
    </row>
    <row r="17" spans="2:21" x14ac:dyDescent="0.3">
      <c r="B17" s="19">
        <v>2025</v>
      </c>
      <c r="C17" s="19">
        <v>8</v>
      </c>
      <c r="D17" s="164">
        <v>310.0287658039328</v>
      </c>
      <c r="E17" s="164">
        <v>157.8435036991628</v>
      </c>
      <c r="F17" s="164">
        <v>44.498125200110152</v>
      </c>
      <c r="G17" s="164">
        <v>54.163152716137624</v>
      </c>
      <c r="H17" s="164">
        <v>57.615884275549966</v>
      </c>
      <c r="I17" s="164">
        <v>40.840704213804379</v>
      </c>
      <c r="J17" s="164">
        <v>388.19614794282126</v>
      </c>
      <c r="K17" s="164">
        <v>939.39929340191611</v>
      </c>
      <c r="L17" s="164" t="e">
        <v>#N/A</v>
      </c>
      <c r="M17" s="164">
        <v>23.7392037278806</v>
      </c>
      <c r="N17" s="164" t="e">
        <v>#N/A</v>
      </c>
      <c r="O17" s="164">
        <v>31.025307953854416</v>
      </c>
      <c r="P17" s="164">
        <v>24.905818700360975</v>
      </c>
      <c r="Q17" s="164">
        <v>272.1248328939194</v>
      </c>
      <c r="R17" s="164" t="e">
        <v>#N/A</v>
      </c>
      <c r="S17" s="164" t="e">
        <v>#N/A</v>
      </c>
      <c r="T17" s="164">
        <f t="shared" si="0"/>
        <v>2344.3807405294506</v>
      </c>
      <c r="U17" s="5"/>
    </row>
    <row r="18" spans="2:21" x14ac:dyDescent="0.3">
      <c r="B18" s="19">
        <v>2025</v>
      </c>
      <c r="C18" s="19">
        <v>9</v>
      </c>
      <c r="D18" s="164">
        <v>316.53740353689233</v>
      </c>
      <c r="E18" s="164">
        <v>163.08504356331275</v>
      </c>
      <c r="F18" s="164">
        <v>48.584592472906465</v>
      </c>
      <c r="G18" s="164">
        <v>55.259509526327385</v>
      </c>
      <c r="H18" s="164">
        <v>60.838322840043794</v>
      </c>
      <c r="I18" s="164">
        <v>53.862181144115205</v>
      </c>
      <c r="J18" s="164">
        <v>392.84277688196408</v>
      </c>
      <c r="K18" s="164">
        <v>673.91344089607662</v>
      </c>
      <c r="L18" s="164" t="e">
        <v>#N/A</v>
      </c>
      <c r="M18" s="164">
        <v>23.7392037278806</v>
      </c>
      <c r="N18" s="164" t="e">
        <v>#N/A</v>
      </c>
      <c r="O18" s="164">
        <v>29.403694829227664</v>
      </c>
      <c r="P18" s="164">
        <v>21.789963169689251</v>
      </c>
      <c r="Q18" s="164">
        <v>211.22962397515553</v>
      </c>
      <c r="R18" s="164" t="e">
        <v>#N/A</v>
      </c>
      <c r="S18" s="164" t="e">
        <v>#N/A</v>
      </c>
      <c r="T18" s="164">
        <f t="shared" si="0"/>
        <v>2051.0857565635915</v>
      </c>
      <c r="U18" s="5"/>
    </row>
    <row r="19" spans="2:21" x14ac:dyDescent="0.3">
      <c r="B19" s="19">
        <v>2025</v>
      </c>
      <c r="C19" s="19">
        <v>10</v>
      </c>
      <c r="D19" s="164">
        <v>375.57189976590462</v>
      </c>
      <c r="E19" s="164">
        <v>167.98233850728923</v>
      </c>
      <c r="F19" s="164">
        <v>50.778230531284912</v>
      </c>
      <c r="G19" s="164">
        <v>53.825864648845268</v>
      </c>
      <c r="H19" s="164">
        <v>56.113961059182692</v>
      </c>
      <c r="I19" s="164">
        <v>48.51497240332133</v>
      </c>
      <c r="J19" s="164">
        <v>360.88816293020346</v>
      </c>
      <c r="K19" s="164">
        <v>680.68506571304579</v>
      </c>
      <c r="L19" s="164" t="e">
        <v>#N/A</v>
      </c>
      <c r="M19" s="164">
        <v>23.7392037278806</v>
      </c>
      <c r="N19" s="164" t="e">
        <v>#N/A</v>
      </c>
      <c r="O19" s="164">
        <v>28.318433643582996</v>
      </c>
      <c r="P19" s="164">
        <v>22.034127048426676</v>
      </c>
      <c r="Q19" s="164">
        <v>205.61660353371175</v>
      </c>
      <c r="R19" s="164" t="e">
        <v>#N/A</v>
      </c>
      <c r="S19" s="164" t="e">
        <v>#N/A</v>
      </c>
      <c r="T19" s="164">
        <f t="shared" si="0"/>
        <v>2074.0688635126789</v>
      </c>
      <c r="U19" s="5"/>
    </row>
    <row r="20" spans="2:21" x14ac:dyDescent="0.3">
      <c r="B20" s="19">
        <v>2025</v>
      </c>
      <c r="C20" s="19">
        <v>11</v>
      </c>
      <c r="D20" s="164">
        <v>629.5468089857203</v>
      </c>
      <c r="E20" s="164">
        <v>215.86586628262384</v>
      </c>
      <c r="F20" s="164">
        <v>53.601186652037967</v>
      </c>
      <c r="G20" s="164">
        <v>53.848358807407635</v>
      </c>
      <c r="H20" s="164">
        <v>79.447841514980752</v>
      </c>
      <c r="I20" s="164">
        <v>50.769960941184358</v>
      </c>
      <c r="J20" s="164">
        <v>370.72517801298778</v>
      </c>
      <c r="K20" s="164">
        <v>624.07845693940681</v>
      </c>
      <c r="L20" s="164" t="e">
        <v>#N/A</v>
      </c>
      <c r="M20" s="164">
        <v>23.7392037278806</v>
      </c>
      <c r="N20" s="164" t="e">
        <v>#N/A</v>
      </c>
      <c r="O20" s="164">
        <v>29.272576337830905</v>
      </c>
      <c r="P20" s="164">
        <v>25.483523491842753</v>
      </c>
      <c r="Q20" s="164">
        <v>242.3810386846452</v>
      </c>
      <c r="R20" s="164" t="e">
        <v>#N/A</v>
      </c>
      <c r="S20" s="164" t="e">
        <v>#N/A</v>
      </c>
      <c r="T20" s="164">
        <f t="shared" si="0"/>
        <v>2398.7600003785487</v>
      </c>
      <c r="U20" s="5"/>
    </row>
    <row r="21" spans="2:21" x14ac:dyDescent="0.3">
      <c r="B21" s="19">
        <v>2025</v>
      </c>
      <c r="C21" s="19">
        <v>12</v>
      </c>
      <c r="D21" s="164">
        <v>951.60089432266398</v>
      </c>
      <c r="E21" s="164">
        <v>269.32744046137663</v>
      </c>
      <c r="F21" s="164">
        <v>51.435256616362572</v>
      </c>
      <c r="G21" s="164">
        <v>52.69170724773582</v>
      </c>
      <c r="H21" s="164">
        <v>94.587787302958219</v>
      </c>
      <c r="I21" s="164">
        <v>58.981778385763498</v>
      </c>
      <c r="J21" s="164">
        <v>368.76189652296142</v>
      </c>
      <c r="K21" s="164">
        <v>695.57026739113121</v>
      </c>
      <c r="L21" s="164" t="e">
        <v>#N/A</v>
      </c>
      <c r="M21" s="164">
        <v>23.7392037278806</v>
      </c>
      <c r="N21" s="164" t="e">
        <v>#N/A</v>
      </c>
      <c r="O21" s="164">
        <v>28.46835612652443</v>
      </c>
      <c r="P21" s="164">
        <v>31.428885299054748</v>
      </c>
      <c r="Q21" s="164">
        <v>331.80248530162345</v>
      </c>
      <c r="R21" s="164" t="e">
        <v>#N/A</v>
      </c>
      <c r="S21" s="164" t="e">
        <v>#N/A</v>
      </c>
      <c r="T21" s="164">
        <f t="shared" si="0"/>
        <v>2958.3959587060363</v>
      </c>
      <c r="U21" s="5"/>
    </row>
    <row r="22" spans="2:21" x14ac:dyDescent="0.3">
      <c r="B22" s="19">
        <v>2026</v>
      </c>
      <c r="C22" s="19">
        <v>1</v>
      </c>
      <c r="D22" s="164">
        <v>914.09605744395571</v>
      </c>
      <c r="E22" s="164">
        <v>253.67237642254599</v>
      </c>
      <c r="F22" s="164">
        <v>52.622195793554774</v>
      </c>
      <c r="G22" s="164">
        <v>44.680509538907032</v>
      </c>
      <c r="H22" s="164">
        <v>108.52953418702832</v>
      </c>
      <c r="I22" s="164">
        <v>58.675999205545502</v>
      </c>
      <c r="J22" s="164">
        <v>370.79605687219021</v>
      </c>
      <c r="K22" s="164">
        <v>570.79716893763134</v>
      </c>
      <c r="L22" s="164" t="e">
        <v>#N/A</v>
      </c>
      <c r="M22" s="164">
        <v>23.087097360333004</v>
      </c>
      <c r="N22" s="164" t="e">
        <v>#N/A</v>
      </c>
      <c r="O22" s="164">
        <v>28.350595447764022</v>
      </c>
      <c r="P22" s="164">
        <v>29.111208709336964</v>
      </c>
      <c r="Q22" s="164">
        <v>285.81463118353923</v>
      </c>
      <c r="R22" s="164" t="e">
        <v>#N/A</v>
      </c>
      <c r="S22" s="164" t="e">
        <v>#N/A</v>
      </c>
      <c r="T22" s="164">
        <f t="shared" si="0"/>
        <v>2740.2334311023315</v>
      </c>
      <c r="U22" s="5"/>
    </row>
    <row r="23" spans="2:21" x14ac:dyDescent="0.3">
      <c r="B23" s="19">
        <v>2026</v>
      </c>
      <c r="C23" s="19">
        <v>2</v>
      </c>
      <c r="D23" s="164">
        <v>880.20669635666229</v>
      </c>
      <c r="E23" s="164">
        <v>263.6952653294104</v>
      </c>
      <c r="F23" s="164">
        <v>56.344453693665891</v>
      </c>
      <c r="G23" s="164">
        <v>47.734932890256566</v>
      </c>
      <c r="H23" s="164">
        <v>121.53486248382181</v>
      </c>
      <c r="I23" s="164">
        <v>58.326688313573797</v>
      </c>
      <c r="J23" s="164">
        <v>370.38148484885534</v>
      </c>
      <c r="K23" s="164">
        <v>462.1171529574338</v>
      </c>
      <c r="L23" s="164" t="e">
        <v>#N/A</v>
      </c>
      <c r="M23" s="164">
        <v>23.087097360333008</v>
      </c>
      <c r="N23" s="164" t="e">
        <v>#N/A</v>
      </c>
      <c r="O23" s="164">
        <v>27.428463496240173</v>
      </c>
      <c r="P23" s="164">
        <v>27.84097108207909</v>
      </c>
      <c r="Q23" s="164">
        <v>281.96809710324942</v>
      </c>
      <c r="R23" s="164" t="e">
        <v>#N/A</v>
      </c>
      <c r="S23" s="164" t="e">
        <v>#N/A</v>
      </c>
      <c r="T23" s="164">
        <f t="shared" si="0"/>
        <v>2620.6661659155816</v>
      </c>
      <c r="U23" s="5"/>
    </row>
    <row r="24" spans="2:21" x14ac:dyDescent="0.3">
      <c r="B24" s="19">
        <v>2026</v>
      </c>
      <c r="C24" s="19">
        <v>3</v>
      </c>
      <c r="D24" s="164">
        <v>691.64033595660169</v>
      </c>
      <c r="E24" s="164">
        <v>216.06787111687385</v>
      </c>
      <c r="F24" s="164">
        <v>51.399307702002083</v>
      </c>
      <c r="G24" s="164">
        <v>50.741909975738714</v>
      </c>
      <c r="H24" s="164">
        <v>110.58575276435568</v>
      </c>
      <c r="I24" s="164">
        <v>53.767970057337408</v>
      </c>
      <c r="J24" s="164">
        <v>365.62303055637284</v>
      </c>
      <c r="K24" s="164">
        <v>469.34890327248263</v>
      </c>
      <c r="L24" s="164" t="e">
        <v>#N/A</v>
      </c>
      <c r="M24" s="164">
        <v>23.087097360333004</v>
      </c>
      <c r="N24" s="164" t="e">
        <v>#N/A</v>
      </c>
      <c r="O24" s="164">
        <v>27.918172787142879</v>
      </c>
      <c r="P24" s="164">
        <v>24.460602220033095</v>
      </c>
      <c r="Q24" s="164">
        <v>217.83163050141985</v>
      </c>
      <c r="R24" s="164" t="e">
        <v>#N/A</v>
      </c>
      <c r="S24" s="164" t="e">
        <v>#N/A</v>
      </c>
      <c r="T24" s="164">
        <f t="shared" si="0"/>
        <v>2302.4725842706939</v>
      </c>
      <c r="U24" s="5"/>
    </row>
    <row r="25" spans="2:21" x14ac:dyDescent="0.3">
      <c r="B25" s="19">
        <v>2026</v>
      </c>
      <c r="C25" s="19">
        <v>4</v>
      </c>
      <c r="D25" s="164">
        <v>574.0541158019148</v>
      </c>
      <c r="E25" s="164">
        <v>204.87751810433411</v>
      </c>
      <c r="F25" s="164">
        <v>51.310142020401663</v>
      </c>
      <c r="G25" s="164">
        <v>52.354941629704356</v>
      </c>
      <c r="H25" s="164">
        <v>88.849004513215334</v>
      </c>
      <c r="I25" s="164">
        <v>49.278038118844762</v>
      </c>
      <c r="J25" s="164">
        <v>364.19902470682496</v>
      </c>
      <c r="K25" s="164">
        <v>467.18399415065289</v>
      </c>
      <c r="L25" s="164" t="e">
        <v>#N/A</v>
      </c>
      <c r="M25" s="164">
        <v>23.087097360333008</v>
      </c>
      <c r="N25" s="164" t="e">
        <v>#N/A</v>
      </c>
      <c r="O25" s="164">
        <v>24.40580785453843</v>
      </c>
      <c r="P25" s="164">
        <v>22.52502070593426</v>
      </c>
      <c r="Q25" s="164">
        <v>198.15190020484701</v>
      </c>
      <c r="R25" s="164" t="e">
        <v>#N/A</v>
      </c>
      <c r="S25" s="164" t="e">
        <v>#N/A</v>
      </c>
      <c r="T25" s="164">
        <f t="shared" si="0"/>
        <v>2120.2766051715457</v>
      </c>
      <c r="U25" s="5"/>
    </row>
    <row r="26" spans="2:21" x14ac:dyDescent="0.3">
      <c r="B26" s="19">
        <v>2026</v>
      </c>
      <c r="C26" s="19">
        <v>5</v>
      </c>
      <c r="D26" s="164">
        <v>408.30603967248396</v>
      </c>
      <c r="E26" s="164">
        <v>170.01915650984941</v>
      </c>
      <c r="F26" s="164">
        <v>46.026028789322069</v>
      </c>
      <c r="G26" s="164">
        <v>50.737809920958995</v>
      </c>
      <c r="H26" s="164">
        <v>67.247991043060424</v>
      </c>
      <c r="I26" s="164">
        <v>44.89800910235644</v>
      </c>
      <c r="J26" s="164">
        <v>372.36439936574442</v>
      </c>
      <c r="K26" s="164">
        <v>417.76330106350986</v>
      </c>
      <c r="L26" s="164" t="e">
        <v>#N/A</v>
      </c>
      <c r="M26" s="164">
        <v>23.087097360333004</v>
      </c>
      <c r="N26" s="164" t="e">
        <v>#N/A</v>
      </c>
      <c r="O26" s="164">
        <v>25.57149377002397</v>
      </c>
      <c r="P26" s="164">
        <v>19.261321059498776</v>
      </c>
      <c r="Q26" s="164">
        <v>167.78243052030345</v>
      </c>
      <c r="R26" s="164" t="e">
        <v>#N/A</v>
      </c>
      <c r="S26" s="164" t="e">
        <v>#N/A</v>
      </c>
      <c r="T26" s="164">
        <f t="shared" si="0"/>
        <v>1813.0650781774445</v>
      </c>
      <c r="U26" s="5"/>
    </row>
    <row r="27" spans="2:21" x14ac:dyDescent="0.3">
      <c r="B27" s="19">
        <v>2026</v>
      </c>
      <c r="C27" s="19">
        <v>6</v>
      </c>
      <c r="D27" s="164">
        <v>328.481540361415</v>
      </c>
      <c r="E27" s="164">
        <v>162.07263494715909</v>
      </c>
      <c r="F27" s="164">
        <v>46.960896340873404</v>
      </c>
      <c r="G27" s="164">
        <v>54.479327035121862</v>
      </c>
      <c r="H27" s="164">
        <v>66.010172723687873</v>
      </c>
      <c r="I27" s="164">
        <v>41.800148561134471</v>
      </c>
      <c r="J27" s="164">
        <v>363.80730057304538</v>
      </c>
      <c r="K27" s="164">
        <v>461.26546677901609</v>
      </c>
      <c r="L27" s="164" t="e">
        <v>#N/A</v>
      </c>
      <c r="M27" s="164">
        <v>23.087097360333008</v>
      </c>
      <c r="N27" s="164" t="e">
        <v>#N/A</v>
      </c>
      <c r="O27" s="164">
        <v>29.06578448229412</v>
      </c>
      <c r="P27" s="164">
        <v>18.733602610116829</v>
      </c>
      <c r="Q27" s="164">
        <v>167.62705296066099</v>
      </c>
      <c r="R27" s="164" t="e">
        <v>#N/A</v>
      </c>
      <c r="S27" s="164" t="e">
        <v>#N/A</v>
      </c>
      <c r="T27" s="164">
        <f t="shared" si="0"/>
        <v>1763.3910247348583</v>
      </c>
      <c r="U27" s="5"/>
    </row>
    <row r="28" spans="2:21" x14ac:dyDescent="0.3">
      <c r="B28" s="19">
        <v>2026</v>
      </c>
      <c r="C28" s="19">
        <v>7</v>
      </c>
      <c r="D28" s="164">
        <v>305.94485729028145</v>
      </c>
      <c r="E28" s="164">
        <v>153.9811686918664</v>
      </c>
      <c r="F28" s="164">
        <v>43.78656699727587</v>
      </c>
      <c r="G28" s="164">
        <v>54.309349912486184</v>
      </c>
      <c r="H28" s="164">
        <v>59.539805058663426</v>
      </c>
      <c r="I28" s="164">
        <v>39.202790527002648</v>
      </c>
      <c r="J28" s="164">
        <v>369.32668409419682</v>
      </c>
      <c r="K28" s="164">
        <v>829.69020551769768</v>
      </c>
      <c r="L28" s="164" t="e">
        <v>#N/A</v>
      </c>
      <c r="M28" s="164">
        <v>23.087097360333004</v>
      </c>
      <c r="N28" s="164" t="e">
        <v>#N/A</v>
      </c>
      <c r="O28" s="164">
        <v>29.236568613778854</v>
      </c>
      <c r="P28" s="164">
        <v>22.60095177201978</v>
      </c>
      <c r="Q28" s="164">
        <v>196.71793847173461</v>
      </c>
      <c r="R28" s="164" t="e">
        <v>#N/A</v>
      </c>
      <c r="S28" s="164" t="e">
        <v>#N/A</v>
      </c>
      <c r="T28" s="164">
        <f t="shared" si="0"/>
        <v>2127.4239843073369</v>
      </c>
      <c r="U28" s="5"/>
    </row>
    <row r="29" spans="2:21" x14ac:dyDescent="0.3">
      <c r="B29" s="19">
        <v>2026</v>
      </c>
      <c r="C29" s="19">
        <v>8</v>
      </c>
      <c r="D29" s="164">
        <v>305.00938197938109</v>
      </c>
      <c r="E29" s="164">
        <v>153.79609831039454</v>
      </c>
      <c r="F29" s="164">
        <v>43.791385183603353</v>
      </c>
      <c r="G29" s="164">
        <v>57.275586429925539</v>
      </c>
      <c r="H29" s="164">
        <v>58.81775211741278</v>
      </c>
      <c r="I29" s="164">
        <v>40.819712424009829</v>
      </c>
      <c r="J29" s="164">
        <v>385.39430496233263</v>
      </c>
      <c r="K29" s="164">
        <v>897.44308775831439</v>
      </c>
      <c r="L29" s="164" t="e">
        <v>#N/A</v>
      </c>
      <c r="M29" s="164">
        <v>23.087097360333004</v>
      </c>
      <c r="N29" s="164" t="e">
        <v>#N/A</v>
      </c>
      <c r="O29" s="164">
        <v>29.614936580003537</v>
      </c>
      <c r="P29" s="164">
        <v>24.319486264483025</v>
      </c>
      <c r="Q29" s="164">
        <v>269.8205325196912</v>
      </c>
      <c r="R29" s="164" t="e">
        <v>#N/A</v>
      </c>
      <c r="S29" s="164" t="e">
        <v>#N/A</v>
      </c>
      <c r="T29" s="164">
        <f t="shared" si="0"/>
        <v>2289.1893618898848</v>
      </c>
      <c r="U29" s="5"/>
    </row>
    <row r="30" spans="2:21" x14ac:dyDescent="0.3">
      <c r="B30" s="19">
        <v>2026</v>
      </c>
      <c r="C30" s="19">
        <v>9</v>
      </c>
      <c r="D30" s="164">
        <v>311.37621385326736</v>
      </c>
      <c r="E30" s="164">
        <v>158.86397830313672</v>
      </c>
      <c r="F30" s="164">
        <v>47.813269521876968</v>
      </c>
      <c r="G30" s="164">
        <v>58.43402785283493</v>
      </c>
      <c r="H30" s="164">
        <v>62.073736782820575</v>
      </c>
      <c r="I30" s="164">
        <v>53.879276025823479</v>
      </c>
      <c r="J30" s="164">
        <v>390.66179417459807</v>
      </c>
      <c r="K30" s="164">
        <v>669.71162166809665</v>
      </c>
      <c r="L30" s="164" t="e">
        <v>#N/A</v>
      </c>
      <c r="M30" s="164">
        <v>23.087097360333008</v>
      </c>
      <c r="N30" s="164" t="e">
        <v>#N/A</v>
      </c>
      <c r="O30" s="164">
        <v>29.175974270918175</v>
      </c>
      <c r="P30" s="164">
        <v>21.609700484777893</v>
      </c>
      <c r="Q30" s="164">
        <v>207.43096849540106</v>
      </c>
      <c r="R30" s="164" t="e">
        <v>#N/A</v>
      </c>
      <c r="S30" s="164" t="e">
        <v>#N/A</v>
      </c>
      <c r="T30" s="164">
        <f t="shared" si="0"/>
        <v>2034.1176587938846</v>
      </c>
      <c r="U30" s="5"/>
    </row>
    <row r="31" spans="2:21" x14ac:dyDescent="0.3">
      <c r="B31" s="19">
        <v>2026</v>
      </c>
      <c r="C31" s="19">
        <v>10</v>
      </c>
      <c r="D31" s="164">
        <v>369.10541165644912</v>
      </c>
      <c r="E31" s="164">
        <v>163.52573618753607</v>
      </c>
      <c r="F31" s="164">
        <v>49.969926576475928</v>
      </c>
      <c r="G31" s="164">
        <v>56.926471914534631</v>
      </c>
      <c r="H31" s="164">
        <v>57.39108558812768</v>
      </c>
      <c r="I31" s="164">
        <v>48.510730310174281</v>
      </c>
      <c r="J31" s="164">
        <v>359.11613040599099</v>
      </c>
      <c r="K31" s="164">
        <v>680.3544397392003</v>
      </c>
      <c r="L31" s="164" t="e">
        <v>#N/A</v>
      </c>
      <c r="M31" s="164">
        <v>23.087097360333004</v>
      </c>
      <c r="N31" s="164" t="e">
        <v>#N/A</v>
      </c>
      <c r="O31" s="164">
        <v>27.946327963050251</v>
      </c>
      <c r="P31" s="164">
        <v>21.887801195961469</v>
      </c>
      <c r="Q31" s="164">
        <v>202.47407546865679</v>
      </c>
      <c r="R31" s="164" t="e">
        <v>#N/A</v>
      </c>
      <c r="S31" s="164" t="e">
        <v>#N/A</v>
      </c>
      <c r="T31" s="164">
        <f t="shared" si="0"/>
        <v>2060.2952343664906</v>
      </c>
      <c r="U31" s="5"/>
    </row>
    <row r="32" spans="2:21" x14ac:dyDescent="0.3">
      <c r="B32" s="19">
        <v>2026</v>
      </c>
      <c r="C32" s="19">
        <v>11</v>
      </c>
      <c r="D32" s="164">
        <v>617.79814379631512</v>
      </c>
      <c r="E32" s="164">
        <v>209.83167270669756</v>
      </c>
      <c r="F32" s="164">
        <v>52.727872945289192</v>
      </c>
      <c r="G32" s="164">
        <v>56.960173475228736</v>
      </c>
      <c r="H32" s="164">
        <v>80.853890401294748</v>
      </c>
      <c r="I32" s="164">
        <v>50.728761572150979</v>
      </c>
      <c r="J32" s="164">
        <v>368.91684820381732</v>
      </c>
      <c r="K32" s="164">
        <v>617.41989746919921</v>
      </c>
      <c r="L32" s="164" t="e">
        <v>#N/A</v>
      </c>
      <c r="M32" s="164">
        <v>23.087097360333008</v>
      </c>
      <c r="N32" s="164" t="e">
        <v>#N/A</v>
      </c>
      <c r="O32" s="164">
        <v>28.798063718309997</v>
      </c>
      <c r="P32" s="164">
        <v>25.192605958045895</v>
      </c>
      <c r="Q32" s="164">
        <v>239.06095173160332</v>
      </c>
      <c r="R32" s="164" t="e">
        <v>#N/A</v>
      </c>
      <c r="S32" s="164" t="e">
        <v>#N/A</v>
      </c>
      <c r="T32" s="164">
        <f t="shared" si="0"/>
        <v>2371.3759793382851</v>
      </c>
      <c r="U32" s="5"/>
    </row>
    <row r="33" spans="2:21" x14ac:dyDescent="0.3">
      <c r="B33" s="19">
        <v>2026</v>
      </c>
      <c r="C33" s="19">
        <v>12</v>
      </c>
      <c r="D33" s="164">
        <v>932.65466050753935</v>
      </c>
      <c r="E33" s="164">
        <v>261.44860640181702</v>
      </c>
      <c r="F33" s="164">
        <v>50.565119659151584</v>
      </c>
      <c r="G33" s="164">
        <v>55.736862680081281</v>
      </c>
      <c r="H33" s="164">
        <v>96.092012064187969</v>
      </c>
      <c r="I33" s="164">
        <v>58.924550725160181</v>
      </c>
      <c r="J33" s="164">
        <v>367.44138898812542</v>
      </c>
      <c r="K33" s="164">
        <v>661.5069951885913</v>
      </c>
      <c r="L33" s="164" t="e">
        <v>#N/A</v>
      </c>
      <c r="M33" s="164">
        <v>23.087097360333004</v>
      </c>
      <c r="N33" s="164" t="e">
        <v>#N/A</v>
      </c>
      <c r="O33" s="164">
        <v>28.636222054581243</v>
      </c>
      <c r="P33" s="164">
        <v>30.776506643050041</v>
      </c>
      <c r="Q33" s="164">
        <v>330.11763763102795</v>
      </c>
      <c r="R33" s="164" t="e">
        <v>#N/A</v>
      </c>
      <c r="S33" s="164" t="e">
        <v>#N/A</v>
      </c>
      <c r="T33" s="164">
        <f t="shared" si="0"/>
        <v>2896.9876599036456</v>
      </c>
      <c r="U33" s="5"/>
    </row>
    <row r="34" spans="2:21" x14ac:dyDescent="0.3">
      <c r="B34" s="19">
        <v>2027</v>
      </c>
      <c r="C34" s="19">
        <v>1</v>
      </c>
      <c r="D34" s="164">
        <v>899.4247386688678</v>
      </c>
      <c r="E34" s="164">
        <v>249.11233358426784</v>
      </c>
      <c r="F34" s="164">
        <v>52.087798179288342</v>
      </c>
      <c r="G34" s="164">
        <v>47.262617031624835</v>
      </c>
      <c r="H34" s="164">
        <v>110.07931751737001</v>
      </c>
      <c r="I34" s="164">
        <v>58.69110252095107</v>
      </c>
      <c r="J34" s="164">
        <v>369.95448918312337</v>
      </c>
      <c r="K34" s="164">
        <v>508.17280414241196</v>
      </c>
      <c r="L34" s="164" t="e">
        <v>#N/A</v>
      </c>
      <c r="M34" s="164">
        <v>22.452904092123983</v>
      </c>
      <c r="N34" s="164" t="e">
        <v>#N/A</v>
      </c>
      <c r="O34" s="164">
        <v>27.524119967320519</v>
      </c>
      <c r="P34" s="164">
        <v>28.072511560615343</v>
      </c>
      <c r="Q34" s="164">
        <v>269.62629776983817</v>
      </c>
      <c r="R34" s="164" t="e">
        <v>#N/A</v>
      </c>
      <c r="S34" s="164" t="e">
        <v>#N/A</v>
      </c>
      <c r="T34" s="164">
        <f t="shared" si="0"/>
        <v>2642.461034217803</v>
      </c>
      <c r="U34" s="5"/>
    </row>
    <row r="35" spans="2:21" x14ac:dyDescent="0.3">
      <c r="B35" s="19">
        <v>2027</v>
      </c>
      <c r="C35" s="19">
        <v>2</v>
      </c>
      <c r="D35" s="164">
        <v>866.12278219736709</v>
      </c>
      <c r="E35" s="164">
        <v>259.01337236091098</v>
      </c>
      <c r="F35" s="164">
        <v>55.777313965996868</v>
      </c>
      <c r="G35" s="164">
        <v>50.496114654081943</v>
      </c>
      <c r="H35" s="164">
        <v>123.10424820182304</v>
      </c>
      <c r="I35" s="164">
        <v>58.358579643219002</v>
      </c>
      <c r="J35" s="164">
        <v>369.56015319996993</v>
      </c>
      <c r="K35" s="164">
        <v>451.49689633093959</v>
      </c>
      <c r="L35" s="164" t="e">
        <v>#N/A</v>
      </c>
      <c r="M35" s="164">
        <v>22.45290409212398</v>
      </c>
      <c r="N35" s="164" t="e">
        <v>#N/A</v>
      </c>
      <c r="O35" s="164">
        <v>28.052913026859148</v>
      </c>
      <c r="P35" s="164">
        <v>27.381572318603133</v>
      </c>
      <c r="Q35" s="164">
        <v>265.60618361499212</v>
      </c>
      <c r="R35" s="164" t="e">
        <v>#N/A</v>
      </c>
      <c r="S35" s="164" t="e">
        <v>#N/A</v>
      </c>
      <c r="T35" s="164">
        <f t="shared" si="0"/>
        <v>2577.4230336068867</v>
      </c>
      <c r="U35" s="5"/>
    </row>
    <row r="36" spans="2:21" x14ac:dyDescent="0.3">
      <c r="B36" s="19">
        <v>2027</v>
      </c>
      <c r="C36" s="19">
        <v>3</v>
      </c>
      <c r="D36" s="164">
        <v>680.86236900394931</v>
      </c>
      <c r="E36" s="164">
        <v>212.32228844141329</v>
      </c>
      <c r="F36" s="164">
        <v>50.893986192980165</v>
      </c>
      <c r="G36" s="164">
        <v>53.68663521652411</v>
      </c>
      <c r="H36" s="164">
        <v>112.07364101317283</v>
      </c>
      <c r="I36" s="164">
        <v>53.812802748156678</v>
      </c>
      <c r="J36" s="164">
        <v>365.02349893035739</v>
      </c>
      <c r="K36" s="164">
        <v>451.0391768499212</v>
      </c>
      <c r="L36" s="164" t="e">
        <v>#N/A</v>
      </c>
      <c r="M36" s="164">
        <v>22.452904092123983</v>
      </c>
      <c r="N36" s="164" t="e">
        <v>#N/A</v>
      </c>
      <c r="O36" s="164">
        <v>28.517677283599127</v>
      </c>
      <c r="P36" s="164">
        <v>24.126355261348859</v>
      </c>
      <c r="Q36" s="164">
        <v>216.19863634546522</v>
      </c>
      <c r="R36" s="164" t="e">
        <v>#N/A</v>
      </c>
      <c r="S36" s="164" t="e">
        <v>#N/A</v>
      </c>
      <c r="T36" s="164">
        <f t="shared" si="0"/>
        <v>2271.0099713790123</v>
      </c>
      <c r="U36" s="5"/>
    </row>
    <row r="37" spans="2:21" x14ac:dyDescent="0.3">
      <c r="B37" s="19">
        <v>2027</v>
      </c>
      <c r="C37" s="19">
        <v>4</v>
      </c>
      <c r="D37" s="164">
        <v>565.47299951500088</v>
      </c>
      <c r="E37" s="164">
        <v>201.49144244884971</v>
      </c>
      <c r="F37" s="164">
        <v>50.819486484510755</v>
      </c>
      <c r="G37" s="164">
        <v>55.384622816837556</v>
      </c>
      <c r="H37" s="164">
        <v>90.270863096443335</v>
      </c>
      <c r="I37" s="164">
        <v>49.334167128970428</v>
      </c>
      <c r="J37" s="164">
        <v>363.83275865383166</v>
      </c>
      <c r="K37" s="164">
        <v>455.93187791044073</v>
      </c>
      <c r="L37" s="164" t="e">
        <v>#N/A</v>
      </c>
      <c r="M37" s="164">
        <v>22.452904092123976</v>
      </c>
      <c r="N37" s="164" t="e">
        <v>#N/A</v>
      </c>
      <c r="O37" s="164">
        <v>25.189430703238159</v>
      </c>
      <c r="P37" s="164">
        <v>22.297038724849166</v>
      </c>
      <c r="Q37" s="164">
        <v>196.33910609154529</v>
      </c>
      <c r="R37" s="164" t="e">
        <v>#N/A</v>
      </c>
      <c r="S37" s="164" t="e">
        <v>#N/A</v>
      </c>
      <c r="T37" s="164">
        <f t="shared" si="0"/>
        <v>2098.8166976666421</v>
      </c>
      <c r="U37" s="5"/>
    </row>
    <row r="38" spans="2:21" x14ac:dyDescent="0.3">
      <c r="B38" s="19">
        <v>2027</v>
      </c>
      <c r="C38" s="19">
        <v>5</v>
      </c>
      <c r="D38" s="164">
        <v>402.5673770379081</v>
      </c>
      <c r="E38" s="164">
        <v>167.32624363116261</v>
      </c>
      <c r="F38" s="164">
        <v>45.592881889485177</v>
      </c>
      <c r="G38" s="164">
        <v>53.672189086484849</v>
      </c>
      <c r="H38" s="164">
        <v>68.564960218161502</v>
      </c>
      <c r="I38" s="164">
        <v>44.976809239443085</v>
      </c>
      <c r="J38" s="164">
        <v>372.22484949791101</v>
      </c>
      <c r="K38" s="164">
        <v>408.0212852329538</v>
      </c>
      <c r="L38" s="164" t="e">
        <v>#N/A</v>
      </c>
      <c r="M38" s="164">
        <v>22.452904092123983</v>
      </c>
      <c r="N38" s="164" t="e">
        <v>#N/A</v>
      </c>
      <c r="O38" s="164">
        <v>26.358309327524321</v>
      </c>
      <c r="P38" s="164">
        <v>19.107497410912476</v>
      </c>
      <c r="Q38" s="164">
        <v>167.72037601458356</v>
      </c>
      <c r="R38" s="164" t="e">
        <v>#N/A</v>
      </c>
      <c r="S38" s="164" t="e">
        <v>#N/A</v>
      </c>
      <c r="T38" s="164">
        <f t="shared" si="0"/>
        <v>1798.5856826786548</v>
      </c>
      <c r="U38" s="5"/>
    </row>
    <row r="39" spans="2:21" x14ac:dyDescent="0.3">
      <c r="B39" s="19">
        <v>2027</v>
      </c>
      <c r="C39" s="19">
        <v>6</v>
      </c>
      <c r="D39" s="164">
        <v>324.21756862660106</v>
      </c>
      <c r="E39" s="164">
        <v>159.61835999770344</v>
      </c>
      <c r="F39" s="164">
        <v>46.526218785543342</v>
      </c>
      <c r="G39" s="164">
        <v>57.636672272630932</v>
      </c>
      <c r="H39" s="164">
        <v>67.318915507518653</v>
      </c>
      <c r="I39" s="164">
        <v>41.872428185688591</v>
      </c>
      <c r="J39" s="164">
        <v>363.52063364681169</v>
      </c>
      <c r="K39" s="164">
        <v>451.24312875236575</v>
      </c>
      <c r="L39" s="164" t="e">
        <v>#N/A</v>
      </c>
      <c r="M39" s="164">
        <v>22.452904092123976</v>
      </c>
      <c r="N39" s="164" t="e">
        <v>#N/A</v>
      </c>
      <c r="O39" s="164">
        <v>28.495271715486343</v>
      </c>
      <c r="P39" s="164">
        <v>18.557918488565246</v>
      </c>
      <c r="Q39" s="164">
        <v>165.393886332656</v>
      </c>
      <c r="R39" s="164" t="e">
        <v>#N/A</v>
      </c>
      <c r="S39" s="164" t="e">
        <v>#N/A</v>
      </c>
      <c r="T39" s="164">
        <f t="shared" si="0"/>
        <v>1746.8539064036952</v>
      </c>
      <c r="U39" s="5"/>
    </row>
    <row r="40" spans="2:21" x14ac:dyDescent="0.3">
      <c r="B40" s="19">
        <v>2027</v>
      </c>
      <c r="C40" s="19">
        <v>7</v>
      </c>
      <c r="D40" s="164">
        <v>302.0648245009146</v>
      </c>
      <c r="E40" s="164">
        <v>151.68538009087121</v>
      </c>
      <c r="F40" s="164">
        <v>43.381907712596657</v>
      </c>
      <c r="G40" s="164">
        <v>57.4571189868958</v>
      </c>
      <c r="H40" s="164">
        <v>60.767013772322741</v>
      </c>
      <c r="I40" s="164">
        <v>39.267943871114113</v>
      </c>
      <c r="J40" s="164">
        <v>369.17093165655217</v>
      </c>
      <c r="K40" s="164">
        <v>827.18897171374124</v>
      </c>
      <c r="L40" s="164" t="e">
        <v>#N/A</v>
      </c>
      <c r="M40" s="164">
        <v>22.452904092123983</v>
      </c>
      <c r="N40" s="164" t="e">
        <v>#N/A</v>
      </c>
      <c r="O40" s="164">
        <v>29.65707901530196</v>
      </c>
      <c r="P40" s="164">
        <v>22.368024248618823</v>
      </c>
      <c r="Q40" s="164">
        <v>180.03645403225192</v>
      </c>
      <c r="R40" s="164" t="e">
        <v>#N/A</v>
      </c>
      <c r="S40" s="164" t="e">
        <v>#N/A</v>
      </c>
      <c r="T40" s="164">
        <f t="shared" si="0"/>
        <v>2105.498553693305</v>
      </c>
      <c r="U40" s="5"/>
    </row>
    <row r="41" spans="2:21" x14ac:dyDescent="0.3">
      <c r="B41" s="19">
        <v>2027</v>
      </c>
      <c r="C41" s="19">
        <v>8</v>
      </c>
      <c r="D41" s="164">
        <v>301.14439979535018</v>
      </c>
      <c r="E41" s="164">
        <v>151.50316084401518</v>
      </c>
      <c r="F41" s="164">
        <v>43.386797923459838</v>
      </c>
      <c r="G41" s="164">
        <v>60.601877390120173</v>
      </c>
      <c r="H41" s="164">
        <v>60.052402913092692</v>
      </c>
      <c r="I41" s="164">
        <v>40.874717537229891</v>
      </c>
      <c r="J41" s="164">
        <v>385.14838520174561</v>
      </c>
      <c r="K41" s="164">
        <v>957.14808286843345</v>
      </c>
      <c r="L41" s="164" t="e">
        <v>#N/A</v>
      </c>
      <c r="M41" s="164">
        <v>22.452904092123983</v>
      </c>
      <c r="N41" s="164" t="e">
        <v>#N/A</v>
      </c>
      <c r="O41" s="164">
        <v>30.987507881924412</v>
      </c>
      <c r="P41" s="164">
        <v>24.725730038944516</v>
      </c>
      <c r="Q41" s="164">
        <v>249.40305707711306</v>
      </c>
      <c r="R41" s="164" t="e">
        <v>#N/A</v>
      </c>
      <c r="S41" s="164" t="e">
        <v>#N/A</v>
      </c>
      <c r="T41" s="164">
        <f t="shared" si="0"/>
        <v>2327.4290235635531</v>
      </c>
      <c r="U41" s="5"/>
    </row>
    <row r="42" spans="2:21" x14ac:dyDescent="0.3">
      <c r="B42" s="19">
        <v>2027</v>
      </c>
      <c r="C42" s="19">
        <v>9</v>
      </c>
      <c r="D42" s="164">
        <v>307.39472322866641</v>
      </c>
      <c r="E42" s="164">
        <v>156.47003977109077</v>
      </c>
      <c r="F42" s="164">
        <v>47.372123679003479</v>
      </c>
      <c r="G42" s="164">
        <v>61.825784568810157</v>
      </c>
      <c r="H42" s="164">
        <v>63.344004502271225</v>
      </c>
      <c r="I42" s="164">
        <v>53.928479660299601</v>
      </c>
      <c r="J42" s="164">
        <v>390.48115659998001</v>
      </c>
      <c r="K42" s="164">
        <v>689.81148904292138</v>
      </c>
      <c r="L42" s="164" t="e">
        <v>#N/A</v>
      </c>
      <c r="M42" s="164">
        <v>22.452904092123976</v>
      </c>
      <c r="N42" s="164" t="e">
        <v>#N/A</v>
      </c>
      <c r="O42" s="164">
        <v>29.576220037843498</v>
      </c>
      <c r="P42" s="164">
        <v>21.831307899535961</v>
      </c>
      <c r="Q42" s="164">
        <v>210.48929630494379</v>
      </c>
      <c r="R42" s="164" t="e">
        <v>#N/A</v>
      </c>
      <c r="S42" s="164" t="e">
        <v>#N/A</v>
      </c>
      <c r="T42" s="164">
        <f t="shared" ref="T42:T73" si="1">SUM(D42:K42)+M42+SUM(O42:Q42)</f>
        <v>2054.9775293874904</v>
      </c>
      <c r="U42" s="5"/>
    </row>
    <row r="43" spans="2:21" x14ac:dyDescent="0.3">
      <c r="B43" s="19">
        <v>2027</v>
      </c>
      <c r="C43" s="19">
        <v>10</v>
      </c>
      <c r="D43" s="164">
        <v>364.06533309787864</v>
      </c>
      <c r="E43" s="164">
        <v>160.97670677034361</v>
      </c>
      <c r="F43" s="164">
        <v>49.506573656107655</v>
      </c>
      <c r="G43" s="164">
        <v>60.238690875723051</v>
      </c>
      <c r="H43" s="164">
        <v>58.699907725425689</v>
      </c>
      <c r="I43" s="164">
        <v>48.559512211377509</v>
      </c>
      <c r="J43" s="164">
        <v>358.92008936522205</v>
      </c>
      <c r="K43" s="164">
        <v>572.26726440592688</v>
      </c>
      <c r="L43" s="164" t="e">
        <v>#N/A</v>
      </c>
      <c r="M43" s="164">
        <v>22.452904092123983</v>
      </c>
      <c r="N43" s="164" t="e">
        <v>#N/A</v>
      </c>
      <c r="O43" s="164">
        <v>28.013085972374864</v>
      </c>
      <c r="P43" s="164">
        <v>20.551804328043143</v>
      </c>
      <c r="Q43" s="164">
        <v>190.28618984774388</v>
      </c>
      <c r="R43" s="164" t="e">
        <v>#N/A</v>
      </c>
      <c r="S43" s="164" t="e">
        <v>#N/A</v>
      </c>
      <c r="T43" s="164">
        <f t="shared" si="1"/>
        <v>1934.5380623482909</v>
      </c>
      <c r="U43" s="5"/>
    </row>
    <row r="44" spans="2:21" x14ac:dyDescent="0.3">
      <c r="B44" s="19">
        <v>2027</v>
      </c>
      <c r="C44" s="19">
        <v>11</v>
      </c>
      <c r="D44" s="164">
        <v>608.42097974798014</v>
      </c>
      <c r="E44" s="164">
        <v>206.29493467610709</v>
      </c>
      <c r="F44" s="164">
        <v>52.219276352706899</v>
      </c>
      <c r="G44" s="164">
        <v>60.281981052253471</v>
      </c>
      <c r="H44" s="164">
        <v>82.262325081125752</v>
      </c>
      <c r="I44" s="164">
        <v>50.751822092606439</v>
      </c>
      <c r="J44" s="164">
        <v>368.62582995914022</v>
      </c>
      <c r="K44" s="164">
        <v>508.9266744077969</v>
      </c>
      <c r="L44" s="164" t="e">
        <v>#N/A</v>
      </c>
      <c r="M44" s="164">
        <v>22.452904092123976</v>
      </c>
      <c r="N44" s="164" t="e">
        <v>#N/A</v>
      </c>
      <c r="O44" s="164">
        <v>28.535475526877875</v>
      </c>
      <c r="P44" s="164">
        <v>23.758034968774925</v>
      </c>
      <c r="Q44" s="164">
        <v>223.80980304721601</v>
      </c>
      <c r="R44" s="164" t="e">
        <v>#N/A</v>
      </c>
      <c r="S44" s="164" t="e">
        <v>#N/A</v>
      </c>
      <c r="T44" s="164">
        <f t="shared" si="1"/>
        <v>2236.3400410047097</v>
      </c>
      <c r="U44" s="5"/>
    </row>
    <row r="45" spans="2:21" x14ac:dyDescent="0.3">
      <c r="B45" s="19">
        <v>2027</v>
      </c>
      <c r="C45" s="19">
        <v>12</v>
      </c>
      <c r="D45" s="164">
        <v>917.35519694609934</v>
      </c>
      <c r="E45" s="164">
        <v>256.72605435945223</v>
      </c>
      <c r="F45" s="164">
        <v>50.045654112756267</v>
      </c>
      <c r="G45" s="164">
        <v>58.987486135900411</v>
      </c>
      <c r="H45" s="164">
        <v>97.657650547954134</v>
      </c>
      <c r="I45" s="164">
        <v>58.876989491681016</v>
      </c>
      <c r="J45" s="164">
        <v>366.72643012453204</v>
      </c>
      <c r="K45" s="164">
        <v>669.46464198082435</v>
      </c>
      <c r="L45" s="164" t="e">
        <v>#N/A</v>
      </c>
      <c r="M45" s="164">
        <v>22.452904092123983</v>
      </c>
      <c r="N45" s="164" t="e">
        <v>#N/A</v>
      </c>
      <c r="O45" s="164">
        <v>29.523618354547924</v>
      </c>
      <c r="P45" s="164">
        <v>30.457698191442496</v>
      </c>
      <c r="Q45" s="164">
        <v>308.70394688255732</v>
      </c>
      <c r="R45" s="164" t="e">
        <v>#N/A</v>
      </c>
      <c r="S45" s="164" t="e">
        <v>#N/A</v>
      </c>
      <c r="T45" s="164">
        <f t="shared" si="1"/>
        <v>2866.9782712198717</v>
      </c>
      <c r="U45" s="5"/>
    </row>
    <row r="46" spans="2:21" x14ac:dyDescent="0.3">
      <c r="B46" s="19">
        <v>2028</v>
      </c>
      <c r="C46" s="19">
        <v>1</v>
      </c>
      <c r="D46" s="164">
        <v>884.40735303851272</v>
      </c>
      <c r="E46" s="164">
        <v>244.09322840667039</v>
      </c>
      <c r="F46" s="164">
        <v>51.502543267419703</v>
      </c>
      <c r="G46" s="164">
        <v>49.791240044795934</v>
      </c>
      <c r="H46" s="164">
        <v>111.69225966258126</v>
      </c>
      <c r="I46" s="164">
        <v>58.611939126689393</v>
      </c>
      <c r="J46" s="164">
        <v>368.94645396439165</v>
      </c>
      <c r="K46" s="164">
        <v>490.35226419833032</v>
      </c>
      <c r="L46" s="164" t="e">
        <v>#N/A</v>
      </c>
      <c r="M46" s="164">
        <v>21.836131857627606</v>
      </c>
      <c r="N46" s="164" t="e">
        <v>#N/A</v>
      </c>
      <c r="O46" s="164">
        <v>28.1817973084245</v>
      </c>
      <c r="P46" s="164">
        <v>27.663545454468231</v>
      </c>
      <c r="Q46" s="164">
        <v>266.88636356700562</v>
      </c>
      <c r="R46" s="164" t="e">
        <v>#N/A</v>
      </c>
      <c r="S46" s="164" t="e">
        <v>#N/A</v>
      </c>
      <c r="T46" s="164">
        <f t="shared" si="1"/>
        <v>2603.9651198969173</v>
      </c>
      <c r="U46" s="5"/>
    </row>
    <row r="47" spans="2:21" x14ac:dyDescent="0.3">
      <c r="B47" s="19">
        <v>2028</v>
      </c>
      <c r="C47" s="19">
        <v>2</v>
      </c>
      <c r="D47" s="164">
        <v>822.3355025757636</v>
      </c>
      <c r="E47" s="164">
        <v>245.09973324072124</v>
      </c>
      <c r="F47" s="164">
        <v>53.25363507576801</v>
      </c>
      <c r="G47" s="164">
        <v>51.365827339636986</v>
      </c>
      <c r="H47" s="164">
        <v>120.44115777088362</v>
      </c>
      <c r="I47" s="164">
        <v>56.394315641964361</v>
      </c>
      <c r="J47" s="164">
        <v>365.26686402071562</v>
      </c>
      <c r="K47" s="164">
        <v>472.06259373630644</v>
      </c>
      <c r="L47" s="164" t="e">
        <v>#N/A</v>
      </c>
      <c r="M47" s="164">
        <v>21.083161793571485</v>
      </c>
      <c r="N47" s="164" t="e">
        <v>#N/A</v>
      </c>
      <c r="O47" s="164">
        <v>25.754947860797937</v>
      </c>
      <c r="P47" s="164">
        <v>26.733820101537539</v>
      </c>
      <c r="Q47" s="164">
        <v>256.65866160601769</v>
      </c>
      <c r="R47" s="164" t="e">
        <v>#N/A</v>
      </c>
      <c r="S47" s="164" t="e">
        <v>#N/A</v>
      </c>
      <c r="T47" s="164">
        <f t="shared" si="1"/>
        <v>2516.4502207636847</v>
      </c>
      <c r="U47" s="5"/>
    </row>
    <row r="48" spans="2:21" x14ac:dyDescent="0.3">
      <c r="B48" s="19">
        <v>2028</v>
      </c>
      <c r="C48" s="19">
        <v>3</v>
      </c>
      <c r="D48" s="164">
        <v>669.81755860917838</v>
      </c>
      <c r="E48" s="164">
        <v>208.18473325413677</v>
      </c>
      <c r="F48" s="164">
        <v>50.338696757912707</v>
      </c>
      <c r="G48" s="164">
        <v>56.571090759860127</v>
      </c>
      <c r="H48" s="164">
        <v>113.59459642396254</v>
      </c>
      <c r="I48" s="164">
        <v>53.855633149488263</v>
      </c>
      <c r="J48" s="164">
        <v>365.0013648411836</v>
      </c>
      <c r="K48" s="164">
        <v>479.41358054153159</v>
      </c>
      <c r="L48" s="164" t="e">
        <v>#N/A</v>
      </c>
      <c r="M48" s="164">
        <v>21.836131857627606</v>
      </c>
      <c r="N48" s="164" t="e">
        <v>#N/A</v>
      </c>
      <c r="O48" s="164">
        <v>28.244199078873116</v>
      </c>
      <c r="P48" s="164">
        <v>24.243731007514182</v>
      </c>
      <c r="Q48" s="164">
        <v>210.95721535692712</v>
      </c>
      <c r="R48" s="164" t="e">
        <v>#N/A</v>
      </c>
      <c r="S48" s="164" t="e">
        <v>#N/A</v>
      </c>
      <c r="T48" s="164">
        <f t="shared" si="1"/>
        <v>2282.0585316381957</v>
      </c>
      <c r="U48" s="5"/>
    </row>
    <row r="49" spans="2:21" x14ac:dyDescent="0.3">
      <c r="B49" s="19">
        <v>2028</v>
      </c>
      <c r="C49" s="19">
        <v>4</v>
      </c>
      <c r="D49" s="164">
        <v>556.65774442969939</v>
      </c>
      <c r="E49" s="164">
        <v>197.7336288934915</v>
      </c>
      <c r="F49" s="164">
        <v>50.278811736107365</v>
      </c>
      <c r="G49" s="164">
        <v>58.352045887206515</v>
      </c>
      <c r="H49" s="164">
        <v>91.72689615297385</v>
      </c>
      <c r="I49" s="164">
        <v>49.351159011114831</v>
      </c>
      <c r="J49" s="164">
        <v>363.08553136412957</v>
      </c>
      <c r="K49" s="164">
        <v>472.14461402622993</v>
      </c>
      <c r="L49" s="164" t="e">
        <v>#N/A</v>
      </c>
      <c r="M49" s="164">
        <v>21.83613185762761</v>
      </c>
      <c r="N49" s="164" t="e">
        <v>#N/A</v>
      </c>
      <c r="O49" s="164">
        <v>24.907797894986768</v>
      </c>
      <c r="P49" s="164">
        <v>22.306974469550759</v>
      </c>
      <c r="Q49" s="164">
        <v>191.37061200703235</v>
      </c>
      <c r="R49" s="164" t="e">
        <v>#N/A</v>
      </c>
      <c r="S49" s="164" t="e">
        <v>#N/A</v>
      </c>
      <c r="T49" s="164">
        <f t="shared" si="1"/>
        <v>2099.7519477301503</v>
      </c>
      <c r="U49" s="5"/>
    </row>
    <row r="50" spans="2:21" x14ac:dyDescent="0.3">
      <c r="B50" s="19">
        <v>2028</v>
      </c>
      <c r="C50" s="19">
        <v>5</v>
      </c>
      <c r="D50" s="164">
        <v>396.66210048625476</v>
      </c>
      <c r="E50" s="164">
        <v>164.32652880820299</v>
      </c>
      <c r="F50" s="164">
        <v>45.114712142550182</v>
      </c>
      <c r="G50" s="164">
        <v>56.546202111950521</v>
      </c>
      <c r="H50" s="164">
        <v>69.913915475582314</v>
      </c>
      <c r="I50" s="164">
        <v>44.978408045659457</v>
      </c>
      <c r="J50" s="164">
        <v>371.06062874889091</v>
      </c>
      <c r="K50" s="164">
        <v>407.16729485900964</v>
      </c>
      <c r="L50" s="164" t="e">
        <v>#N/A</v>
      </c>
      <c r="M50" s="164">
        <v>21.836131857627606</v>
      </c>
      <c r="N50" s="164" t="e">
        <v>#N/A</v>
      </c>
      <c r="O50" s="164">
        <v>25.778891912481502</v>
      </c>
      <c r="P50" s="164">
        <v>18.991769507258962</v>
      </c>
      <c r="Q50" s="164">
        <v>165.31564961672419</v>
      </c>
      <c r="R50" s="164" t="e">
        <v>#N/A</v>
      </c>
      <c r="S50" s="164" t="e">
        <v>#N/A</v>
      </c>
      <c r="T50" s="164">
        <f t="shared" si="1"/>
        <v>1787.6922335721929</v>
      </c>
      <c r="U50" s="5"/>
    </row>
    <row r="51" spans="2:21" x14ac:dyDescent="0.3">
      <c r="B51" s="19">
        <v>2028</v>
      </c>
      <c r="C51" s="19">
        <v>6</v>
      </c>
      <c r="D51" s="164">
        <v>319.8176858269988</v>
      </c>
      <c r="E51" s="164">
        <v>156.87405107974047</v>
      </c>
      <c r="F51" s="164">
        <v>46.045505771609562</v>
      </c>
      <c r="G51" s="164">
        <v>60.729365511245653</v>
      </c>
      <c r="H51" s="164">
        <v>68.691927296168188</v>
      </c>
      <c r="I51" s="164">
        <v>41.854171436694728</v>
      </c>
      <c r="J51" s="164">
        <v>361.8771166206854</v>
      </c>
      <c r="K51" s="164">
        <v>451.15200328640094</v>
      </c>
      <c r="L51" s="164" t="e">
        <v>#N/A</v>
      </c>
      <c r="M51" s="164">
        <v>21.83613185762761</v>
      </c>
      <c r="N51" s="164" t="e">
        <v>#N/A</v>
      </c>
      <c r="O51" s="164">
        <v>28.41253174469356</v>
      </c>
      <c r="P51" s="164">
        <v>18.467028872668358</v>
      </c>
      <c r="Q51" s="164">
        <v>162.54096205627053</v>
      </c>
      <c r="R51" s="164" t="e">
        <v>#N/A</v>
      </c>
      <c r="S51" s="164" t="e">
        <v>#N/A</v>
      </c>
      <c r="T51" s="164">
        <f t="shared" si="1"/>
        <v>1738.2984813608036</v>
      </c>
      <c r="U51" s="5"/>
    </row>
    <row r="52" spans="2:21" x14ac:dyDescent="0.3">
      <c r="B52" s="19">
        <v>2028</v>
      </c>
      <c r="C52" s="19">
        <v>7</v>
      </c>
      <c r="D52" s="164">
        <v>298.05763329607316</v>
      </c>
      <c r="E52" s="164">
        <v>149.11595328411775</v>
      </c>
      <c r="F52" s="164">
        <v>42.934315957600198</v>
      </c>
      <c r="G52" s="164">
        <v>60.540487176375642</v>
      </c>
      <c r="H52" s="164">
        <v>62.057263256243949</v>
      </c>
      <c r="I52" s="164">
        <v>39.248586625761391</v>
      </c>
      <c r="J52" s="164">
        <v>367.42733606426293</v>
      </c>
      <c r="K52" s="164">
        <v>832.45926927336109</v>
      </c>
      <c r="L52" s="164" t="e">
        <v>#N/A</v>
      </c>
      <c r="M52" s="164">
        <v>21.836131857627606</v>
      </c>
      <c r="N52" s="164" t="e">
        <v>#N/A</v>
      </c>
      <c r="O52" s="164">
        <v>27.669659942143682</v>
      </c>
      <c r="P52" s="164">
        <v>22.318779433836749</v>
      </c>
      <c r="Q52" s="164">
        <v>177.19773096749859</v>
      </c>
      <c r="R52" s="164" t="e">
        <v>#N/A</v>
      </c>
      <c r="S52" s="164" t="e">
        <v>#N/A</v>
      </c>
      <c r="T52" s="164">
        <f t="shared" si="1"/>
        <v>2100.8631471349026</v>
      </c>
      <c r="U52" s="5"/>
    </row>
    <row r="53" spans="2:21" x14ac:dyDescent="0.3">
      <c r="B53" s="19">
        <v>2028</v>
      </c>
      <c r="C53" s="19">
        <v>8</v>
      </c>
      <c r="D53" s="164">
        <v>297.1524835014348</v>
      </c>
      <c r="E53" s="164">
        <v>148.93678689657429</v>
      </c>
      <c r="F53" s="164">
        <v>42.939275299211737</v>
      </c>
      <c r="G53" s="164">
        <v>63.860477823590102</v>
      </c>
      <c r="H53" s="164">
        <v>61.320481261483046</v>
      </c>
      <c r="I53" s="164">
        <v>40.8512729686583</v>
      </c>
      <c r="J53" s="164">
        <v>383.28721467657692</v>
      </c>
      <c r="K53" s="164">
        <v>951.09394456481857</v>
      </c>
      <c r="L53" s="164" t="e">
        <v>#N/A</v>
      </c>
      <c r="M53" s="164">
        <v>21.836131857627606</v>
      </c>
      <c r="N53" s="164" t="e">
        <v>#N/A</v>
      </c>
      <c r="O53" s="164">
        <v>28.032281254430689</v>
      </c>
      <c r="P53" s="164">
        <v>24.575027869422257</v>
      </c>
      <c r="Q53" s="164">
        <v>249.35807441719882</v>
      </c>
      <c r="R53" s="164" t="e">
        <v>#N/A</v>
      </c>
      <c r="S53" s="164" t="e">
        <v>#N/A</v>
      </c>
      <c r="T53" s="164">
        <f t="shared" si="1"/>
        <v>2313.2434523910274</v>
      </c>
      <c r="U53" s="5"/>
    </row>
    <row r="54" spans="2:21" x14ac:dyDescent="0.3">
      <c r="B54" s="19">
        <v>2028</v>
      </c>
      <c r="C54" s="19">
        <v>9</v>
      </c>
      <c r="D54" s="164">
        <v>303.2838993290535</v>
      </c>
      <c r="E54" s="164">
        <v>153.79152878919552</v>
      </c>
      <c r="F54" s="164">
        <v>46.884070787249449</v>
      </c>
      <c r="G54" s="164">
        <v>65.148463385360344</v>
      </c>
      <c r="H54" s="164">
        <v>64.677502046265985</v>
      </c>
      <c r="I54" s="164">
        <v>53.898589845625139</v>
      </c>
      <c r="J54" s="164">
        <v>388.53609215886092</v>
      </c>
      <c r="K54" s="164">
        <v>647.82922212997653</v>
      </c>
      <c r="L54" s="164" t="e">
        <v>#N/A</v>
      </c>
      <c r="M54" s="164">
        <v>21.83613185762761</v>
      </c>
      <c r="N54" s="164" t="e">
        <v>#N/A</v>
      </c>
      <c r="O54" s="164">
        <v>28.319260672457759</v>
      </c>
      <c r="P54" s="164">
        <v>21.041431836459235</v>
      </c>
      <c r="Q54" s="164">
        <v>185.38042875705739</v>
      </c>
      <c r="R54" s="164" t="e">
        <v>#N/A</v>
      </c>
      <c r="S54" s="164" t="e">
        <v>#N/A</v>
      </c>
      <c r="T54" s="164">
        <f t="shared" si="1"/>
        <v>1980.6266215951896</v>
      </c>
      <c r="U54" s="5"/>
    </row>
    <row r="55" spans="2:21" x14ac:dyDescent="0.3">
      <c r="B55" s="19">
        <v>2028</v>
      </c>
      <c r="C55" s="19">
        <v>10</v>
      </c>
      <c r="D55" s="164">
        <v>358.8717446534252</v>
      </c>
      <c r="E55" s="164">
        <v>158.13212166630251</v>
      </c>
      <c r="F55" s="164">
        <v>48.994303814340725</v>
      </c>
      <c r="G55" s="164">
        <v>63.483880104939942</v>
      </c>
      <c r="H55" s="164">
        <v>60.070861614866807</v>
      </c>
      <c r="I55" s="164">
        <v>48.52384833087293</v>
      </c>
      <c r="J55" s="164">
        <v>357.06137759780529</v>
      </c>
      <c r="K55" s="164">
        <v>492.57993952447629</v>
      </c>
      <c r="L55" s="164" t="e">
        <v>#N/A</v>
      </c>
      <c r="M55" s="164">
        <v>21.836131857627606</v>
      </c>
      <c r="N55" s="164" t="e">
        <v>#N/A</v>
      </c>
      <c r="O55" s="164">
        <v>27.418162057998387</v>
      </c>
      <c r="P55" s="164">
        <v>19.563165241990603</v>
      </c>
      <c r="Q55" s="164">
        <v>184.94208645136797</v>
      </c>
      <c r="R55" s="164" t="e">
        <v>#N/A</v>
      </c>
      <c r="S55" s="164" t="e">
        <v>#N/A</v>
      </c>
      <c r="T55" s="164">
        <f t="shared" si="1"/>
        <v>1841.4776229160141</v>
      </c>
      <c r="U55" s="5"/>
    </row>
    <row r="56" spans="2:21" x14ac:dyDescent="0.3">
      <c r="B56" s="19">
        <v>2028</v>
      </c>
      <c r="C56" s="19">
        <v>11</v>
      </c>
      <c r="D56" s="164">
        <v>598.80016639654002</v>
      </c>
      <c r="E56" s="164">
        <v>202.37745241168346</v>
      </c>
      <c r="F56" s="164">
        <v>51.659344060037121</v>
      </c>
      <c r="G56" s="164">
        <v>63.537050448176601</v>
      </c>
      <c r="H56" s="164">
        <v>83.735287833762413</v>
      </c>
      <c r="I56" s="164">
        <v>50.698203534391403</v>
      </c>
      <c r="J56" s="164">
        <v>366.8442949862993</v>
      </c>
      <c r="K56" s="164">
        <v>444.29095539340739</v>
      </c>
      <c r="L56" s="164" t="e">
        <v>#N/A</v>
      </c>
      <c r="M56" s="164">
        <v>21.83613185762761</v>
      </c>
      <c r="N56" s="164" t="e">
        <v>#N/A</v>
      </c>
      <c r="O56" s="164">
        <v>27.454781190544747</v>
      </c>
      <c r="P56" s="164">
        <v>22.892246415375187</v>
      </c>
      <c r="Q56" s="164">
        <v>220.71758808233372</v>
      </c>
      <c r="R56" s="164" t="e">
        <v>#N/A</v>
      </c>
      <c r="S56" s="164" t="e">
        <v>#N/A</v>
      </c>
      <c r="T56" s="164">
        <f t="shared" si="1"/>
        <v>2154.8435026101788</v>
      </c>
      <c r="U56" s="5"/>
    </row>
    <row r="57" spans="2:21" x14ac:dyDescent="0.3">
      <c r="B57" s="19">
        <v>2028</v>
      </c>
      <c r="C57" s="19">
        <v>12</v>
      </c>
      <c r="D57" s="164">
        <v>901.69189751455338</v>
      </c>
      <c r="E57" s="164">
        <v>251.53018518538653</v>
      </c>
      <c r="F57" s="164">
        <v>49.477433047996136</v>
      </c>
      <c r="G57" s="164">
        <v>62.172810607005005</v>
      </c>
      <c r="H57" s="164">
        <v>99.256148675113579</v>
      </c>
      <c r="I57" s="164">
        <v>58.805673050611169</v>
      </c>
      <c r="J57" s="164">
        <v>365.27682901569847</v>
      </c>
      <c r="K57" s="164">
        <v>540.05126104345982</v>
      </c>
      <c r="L57" s="164" t="e">
        <v>#N/A</v>
      </c>
      <c r="M57" s="164">
        <v>21.836131857627606</v>
      </c>
      <c r="N57" s="164" t="e">
        <v>#N/A</v>
      </c>
      <c r="O57" s="164">
        <v>27.931662913393506</v>
      </c>
      <c r="P57" s="164">
        <v>28.826325696140966</v>
      </c>
      <c r="Q57" s="164">
        <v>306.56107991643017</v>
      </c>
      <c r="R57" s="164" t="e">
        <v>#N/A</v>
      </c>
      <c r="S57" s="164" t="e">
        <v>#N/A</v>
      </c>
      <c r="T57" s="164">
        <f t="shared" si="1"/>
        <v>2713.4174385234164</v>
      </c>
      <c r="U57" s="5"/>
    </row>
    <row r="58" spans="2:21" x14ac:dyDescent="0.3">
      <c r="B58" s="19">
        <v>2029</v>
      </c>
      <c r="C58" s="19">
        <v>1</v>
      </c>
      <c r="D58" s="164">
        <v>875.59374790112713</v>
      </c>
      <c r="E58" s="164">
        <v>239.89681104146931</v>
      </c>
      <c r="F58" s="164">
        <v>51.001721602765905</v>
      </c>
      <c r="G58" s="164">
        <v>52.240476623484405</v>
      </c>
      <c r="H58" s="164">
        <v>112.77583101603811</v>
      </c>
      <c r="I58" s="164">
        <v>58.625411599639484</v>
      </c>
      <c r="J58" s="164">
        <v>368.57838498443004</v>
      </c>
      <c r="K58" s="164">
        <v>490.00580666582357</v>
      </c>
      <c r="L58" s="164" t="e">
        <v>#N/A</v>
      </c>
      <c r="M58" s="164">
        <v>21.236302108062578</v>
      </c>
      <c r="N58" s="164" t="e">
        <v>#N/A</v>
      </c>
      <c r="O58" s="164">
        <v>27.289724318133889</v>
      </c>
      <c r="P58" s="164">
        <v>27.524478300377993</v>
      </c>
      <c r="Q58" s="164">
        <v>266.1060547092826</v>
      </c>
      <c r="R58" s="164" t="e">
        <v>#N/A</v>
      </c>
      <c r="S58" s="164" t="e">
        <v>#N/A</v>
      </c>
      <c r="T58" s="164">
        <f t="shared" si="1"/>
        <v>2590.8747508706351</v>
      </c>
      <c r="U58" s="5"/>
    </row>
    <row r="59" spans="2:21" x14ac:dyDescent="0.3">
      <c r="B59" s="19">
        <v>2029</v>
      </c>
      <c r="C59" s="19">
        <v>2</v>
      </c>
      <c r="D59" s="164">
        <v>843.26698165967139</v>
      </c>
      <c r="E59" s="164">
        <v>249.54628170814541</v>
      </c>
      <c r="F59" s="164">
        <v>54.6241815085627</v>
      </c>
      <c r="G59" s="164">
        <v>55.819772822475855</v>
      </c>
      <c r="H59" s="164">
        <v>125.81832105605159</v>
      </c>
      <c r="I59" s="164">
        <v>58.410827611357078</v>
      </c>
      <c r="J59" s="164">
        <v>369.03709707802244</v>
      </c>
      <c r="K59" s="164">
        <v>479.65208187385866</v>
      </c>
      <c r="L59" s="164" t="e">
        <v>#N/A</v>
      </c>
      <c r="M59" s="164">
        <v>21.236302108062578</v>
      </c>
      <c r="N59" s="164" t="e">
        <v>#N/A</v>
      </c>
      <c r="O59" s="164">
        <v>28.232844622079057</v>
      </c>
      <c r="P59" s="164">
        <v>27.366904173704196</v>
      </c>
      <c r="Q59" s="164">
        <v>263.03072724586798</v>
      </c>
      <c r="R59" s="164" t="e">
        <v>#N/A</v>
      </c>
      <c r="S59" s="164" t="e">
        <v>#N/A</v>
      </c>
      <c r="T59" s="164">
        <f t="shared" si="1"/>
        <v>2576.0423234678592</v>
      </c>
      <c r="U59" s="5"/>
    </row>
    <row r="60" spans="2:21" x14ac:dyDescent="0.3">
      <c r="B60" s="19">
        <v>2029</v>
      </c>
      <c r="C60" s="19">
        <v>3</v>
      </c>
      <c r="D60" s="164">
        <v>663.48511659196731</v>
      </c>
      <c r="E60" s="164">
        <v>204.74117203915927</v>
      </c>
      <c r="F60" s="164">
        <v>49.865596127785736</v>
      </c>
      <c r="G60" s="164">
        <v>59.365466959899365</v>
      </c>
      <c r="H60" s="164">
        <v>114.61343601980091</v>
      </c>
      <c r="I60" s="164">
        <v>53.836090727974785</v>
      </c>
      <c r="J60" s="164">
        <v>364.03478490250444</v>
      </c>
      <c r="K60" s="164">
        <v>478.65960356160639</v>
      </c>
      <c r="L60" s="164" t="e">
        <v>#N/A</v>
      </c>
      <c r="M60" s="164">
        <v>21.236302108062578</v>
      </c>
      <c r="N60" s="164" t="e">
        <v>#N/A</v>
      </c>
      <c r="O60" s="164">
        <v>27.434466949135778</v>
      </c>
      <c r="P60" s="164">
        <v>24.099956833487951</v>
      </c>
      <c r="Q60" s="164">
        <v>207.15309875496206</v>
      </c>
      <c r="R60" s="164" t="e">
        <v>#N/A</v>
      </c>
      <c r="S60" s="164" t="e">
        <v>#N/A</v>
      </c>
      <c r="T60" s="164">
        <f t="shared" si="1"/>
        <v>2268.5250915763468</v>
      </c>
      <c r="U60" s="5"/>
    </row>
    <row r="61" spans="2:21" x14ac:dyDescent="0.3">
      <c r="B61" s="19">
        <v>2029</v>
      </c>
      <c r="C61" s="19">
        <v>4</v>
      </c>
      <c r="D61" s="164">
        <v>551.86474341931751</v>
      </c>
      <c r="E61" s="164">
        <v>194.62448599137775</v>
      </c>
      <c r="F61" s="164">
        <v>49.819801118792334</v>
      </c>
      <c r="G61" s="164">
        <v>61.226634087097544</v>
      </c>
      <c r="H61" s="164">
        <v>92.635167115111727</v>
      </c>
      <c r="I61" s="164">
        <v>49.352294066527513</v>
      </c>
      <c r="J61" s="164">
        <v>362.22017253988849</v>
      </c>
      <c r="K61" s="164">
        <v>479.16403901298446</v>
      </c>
      <c r="L61" s="164" t="e">
        <v>#N/A</v>
      </c>
      <c r="M61" s="164">
        <v>21.236302108062581</v>
      </c>
      <c r="N61" s="164" t="e">
        <v>#N/A</v>
      </c>
      <c r="O61" s="164">
        <v>24.433657924996215</v>
      </c>
      <c r="P61" s="164">
        <v>22.287870473719614</v>
      </c>
      <c r="Q61" s="164">
        <v>189.08852379274092</v>
      </c>
      <c r="R61" s="164" t="e">
        <v>#N/A</v>
      </c>
      <c r="S61" s="164" t="e">
        <v>#N/A</v>
      </c>
      <c r="T61" s="164">
        <f t="shared" si="1"/>
        <v>2097.9536916506167</v>
      </c>
      <c r="U61" s="5"/>
    </row>
    <row r="62" spans="2:21" x14ac:dyDescent="0.3">
      <c r="B62" s="19">
        <v>2029</v>
      </c>
      <c r="C62" s="19">
        <v>5</v>
      </c>
      <c r="D62" s="164">
        <v>393.56686756398943</v>
      </c>
      <c r="E62" s="164">
        <v>161.85636142725585</v>
      </c>
      <c r="F62" s="164">
        <v>44.709658732272651</v>
      </c>
      <c r="G62" s="164">
        <v>59.330258791032087</v>
      </c>
      <c r="H62" s="164">
        <v>70.792838218462748</v>
      </c>
      <c r="I62" s="164">
        <v>44.993431524637657</v>
      </c>
      <c r="J62" s="164">
        <v>370.2337976695498</v>
      </c>
      <c r="K62" s="164">
        <v>406.28505705393457</v>
      </c>
      <c r="L62" s="164" t="e">
        <v>#N/A</v>
      </c>
      <c r="M62" s="164">
        <v>21.236302108062578</v>
      </c>
      <c r="N62" s="164" t="e">
        <v>#N/A</v>
      </c>
      <c r="O62" s="164">
        <v>25.998875735511863</v>
      </c>
      <c r="P62" s="164">
        <v>18.942497685330871</v>
      </c>
      <c r="Q62" s="164">
        <v>165.10833832540493</v>
      </c>
      <c r="R62" s="164" t="e">
        <v>#N/A</v>
      </c>
      <c r="S62" s="164" t="e">
        <v>#N/A</v>
      </c>
      <c r="T62" s="164">
        <f t="shared" si="1"/>
        <v>1783.0542848354448</v>
      </c>
      <c r="U62" s="5"/>
    </row>
    <row r="63" spans="2:21" x14ac:dyDescent="0.3">
      <c r="B63" s="19">
        <v>2029</v>
      </c>
      <c r="C63" s="19">
        <v>6</v>
      </c>
      <c r="D63" s="164">
        <v>317.65238178519883</v>
      </c>
      <c r="E63" s="164">
        <v>154.62511963118462</v>
      </c>
      <c r="F63" s="164">
        <v>45.639230566275927</v>
      </c>
      <c r="G63" s="164">
        <v>63.725456130649349</v>
      </c>
      <c r="H63" s="164">
        <v>69.54791193503506</v>
      </c>
      <c r="I63" s="164">
        <v>41.881743408487367</v>
      </c>
      <c r="J63" s="164">
        <v>361.04563225673866</v>
      </c>
      <c r="K63" s="164">
        <v>446.34082678000789</v>
      </c>
      <c r="L63" s="164" t="e">
        <v>#N/A</v>
      </c>
      <c r="M63" s="164">
        <v>21.236302108062581</v>
      </c>
      <c r="N63" s="164" t="e">
        <v>#N/A</v>
      </c>
      <c r="O63" s="164">
        <v>28.87965032004271</v>
      </c>
      <c r="P63" s="164">
        <v>18.377819542639482</v>
      </c>
      <c r="Q63" s="164">
        <v>160.94914689425508</v>
      </c>
      <c r="R63" s="164" t="e">
        <v>#N/A</v>
      </c>
      <c r="S63" s="164" t="e">
        <v>#N/A</v>
      </c>
      <c r="T63" s="164">
        <f t="shared" si="1"/>
        <v>1729.9012213585777</v>
      </c>
      <c r="U63" s="5"/>
    </row>
    <row r="64" spans="2:21" x14ac:dyDescent="0.3">
      <c r="B64" s="19">
        <v>2029</v>
      </c>
      <c r="C64" s="19">
        <v>7</v>
      </c>
      <c r="D64" s="164">
        <v>296.12607325421726</v>
      </c>
      <c r="E64" s="164">
        <v>147.01277134099712</v>
      </c>
      <c r="F64" s="164">
        <v>42.556082413840699</v>
      </c>
      <c r="G64" s="164">
        <v>63.527580286466673</v>
      </c>
      <c r="H64" s="164">
        <v>62.847802068230131</v>
      </c>
      <c r="I64" s="164">
        <v>39.28402242144017</v>
      </c>
      <c r="J64" s="164">
        <v>366.77072641782325</v>
      </c>
      <c r="K64" s="164">
        <v>801.38235142870212</v>
      </c>
      <c r="L64" s="164" t="e">
        <v>#N/A</v>
      </c>
      <c r="M64" s="164">
        <v>21.236302108062578</v>
      </c>
      <c r="N64" s="164" t="e">
        <v>#N/A</v>
      </c>
      <c r="O64" s="164">
        <v>27.674416604626664</v>
      </c>
      <c r="P64" s="164">
        <v>21.835291928527226</v>
      </c>
      <c r="Q64" s="164">
        <v>165.09912512785081</v>
      </c>
      <c r="R64" s="164" t="e">
        <v>#N/A</v>
      </c>
      <c r="S64" s="164" t="e">
        <v>#N/A</v>
      </c>
      <c r="T64" s="164">
        <f t="shared" si="1"/>
        <v>2055.3525454007845</v>
      </c>
      <c r="U64" s="5"/>
    </row>
    <row r="65" spans="2:21" x14ac:dyDescent="0.3">
      <c r="B65" s="19">
        <v>2029</v>
      </c>
      <c r="C65" s="19">
        <v>8</v>
      </c>
      <c r="D65" s="164">
        <v>295.23151460291359</v>
      </c>
      <c r="E65" s="164">
        <v>146.83624786565429</v>
      </c>
      <c r="F65" s="164">
        <v>42.561111845364977</v>
      </c>
      <c r="G65" s="164">
        <v>67.017570810413389</v>
      </c>
      <c r="H65" s="164">
        <v>62.115649725151854</v>
      </c>
      <c r="I65" s="164">
        <v>40.883511032572017</v>
      </c>
      <c r="J65" s="164">
        <v>382.58480106590616</v>
      </c>
      <c r="K65" s="164">
        <v>921.87388833513523</v>
      </c>
      <c r="L65" s="164" t="e">
        <v>#N/A</v>
      </c>
      <c r="M65" s="164">
        <v>21.236302108062578</v>
      </c>
      <c r="N65" s="164" t="e">
        <v>#N/A</v>
      </c>
      <c r="O65" s="164">
        <v>28.282703565904058</v>
      </c>
      <c r="P65" s="164">
        <v>24.262405563748072</v>
      </c>
      <c r="Q65" s="164">
        <v>250.93065811613192</v>
      </c>
      <c r="R65" s="164" t="e">
        <v>#N/A</v>
      </c>
      <c r="S65" s="164" t="e">
        <v>#N/A</v>
      </c>
      <c r="T65" s="164">
        <f t="shared" si="1"/>
        <v>2283.8163646369576</v>
      </c>
      <c r="U65" s="5"/>
    </row>
    <row r="66" spans="2:21" x14ac:dyDescent="0.3">
      <c r="B66" s="19">
        <v>2029</v>
      </c>
      <c r="C66" s="19">
        <v>9</v>
      </c>
      <c r="D66" s="164">
        <v>301.28912447756284</v>
      </c>
      <c r="E66" s="164">
        <v>151.59825982577203</v>
      </c>
      <c r="F66" s="164">
        <v>46.471816718513956</v>
      </c>
      <c r="G66" s="164">
        <v>68.367602341580735</v>
      </c>
      <c r="H66" s="164">
        <v>65.493794280969894</v>
      </c>
      <c r="I66" s="164">
        <v>53.927788621607228</v>
      </c>
      <c r="J66" s="164">
        <v>387.88494081053597</v>
      </c>
      <c r="K66" s="164">
        <v>615.02111382101305</v>
      </c>
      <c r="L66" s="164" t="e">
        <v>#N/A</v>
      </c>
      <c r="M66" s="164">
        <v>21.236302108062581</v>
      </c>
      <c r="N66" s="164" t="e">
        <v>#N/A</v>
      </c>
      <c r="O66" s="164">
        <v>28.300801433915087</v>
      </c>
      <c r="P66" s="164">
        <v>20.685411757682228</v>
      </c>
      <c r="Q66" s="164">
        <v>186.83755218587186</v>
      </c>
      <c r="R66" s="164" t="e">
        <v>#N/A</v>
      </c>
      <c r="S66" s="164" t="e">
        <v>#N/A</v>
      </c>
      <c r="T66" s="164">
        <f t="shared" si="1"/>
        <v>1947.1145083830875</v>
      </c>
      <c r="U66" s="5"/>
    </row>
    <row r="67" spans="2:21" x14ac:dyDescent="0.3">
      <c r="B67" s="19">
        <v>2029</v>
      </c>
      <c r="C67" s="19">
        <v>10</v>
      </c>
      <c r="D67" s="164">
        <v>356.23462562293616</v>
      </c>
      <c r="E67" s="164">
        <v>155.79509060891692</v>
      </c>
      <c r="F67" s="164">
        <v>48.561280786083167</v>
      </c>
      <c r="G67" s="164">
        <v>66.628226390115131</v>
      </c>
      <c r="H67" s="164">
        <v>60.942204268913429</v>
      </c>
      <c r="I67" s="164">
        <v>48.550512675494453</v>
      </c>
      <c r="J67" s="164">
        <v>356.42733522227655</v>
      </c>
      <c r="K67" s="164">
        <v>465.70672426478399</v>
      </c>
      <c r="L67" s="164" t="e">
        <v>#N/A</v>
      </c>
      <c r="M67" s="164">
        <v>21.236302108062578</v>
      </c>
      <c r="N67" s="164" t="e">
        <v>#N/A</v>
      </c>
      <c r="O67" s="164">
        <v>27.959966098194933</v>
      </c>
      <c r="P67" s="164">
        <v>19.140990691749732</v>
      </c>
      <c r="Q67" s="164">
        <v>174.55514112246914</v>
      </c>
      <c r="R67" s="164" t="e">
        <v>#N/A</v>
      </c>
      <c r="S67" s="164" t="e">
        <v>#N/A</v>
      </c>
      <c r="T67" s="164">
        <f t="shared" si="1"/>
        <v>1801.7383998599962</v>
      </c>
      <c r="U67" s="5"/>
    </row>
    <row r="68" spans="2:21" x14ac:dyDescent="0.3">
      <c r="B68" s="19">
        <v>2029</v>
      </c>
      <c r="C68" s="19">
        <v>11</v>
      </c>
      <c r="D68" s="164">
        <v>593.42115992744903</v>
      </c>
      <c r="E68" s="164">
        <v>199.12827938720892</v>
      </c>
      <c r="F68" s="164">
        <v>51.18344270839571</v>
      </c>
      <c r="G68" s="164">
        <v>66.691289832983585</v>
      </c>
      <c r="H68" s="164">
        <v>84.691766928060034</v>
      </c>
      <c r="I68" s="164">
        <v>50.696806516857563</v>
      </c>
      <c r="J68" s="164">
        <v>366.14404236394518</v>
      </c>
      <c r="K68" s="164">
        <v>427.73169416004743</v>
      </c>
      <c r="L68" s="164" t="e">
        <v>#N/A</v>
      </c>
      <c r="M68" s="164">
        <v>21.236302108062581</v>
      </c>
      <c r="N68" s="164" t="e">
        <v>#N/A</v>
      </c>
      <c r="O68" s="164">
        <v>27.226097476626911</v>
      </c>
      <c r="P68" s="164">
        <v>22.507748839894781</v>
      </c>
      <c r="Q68" s="164">
        <v>207.99217692745287</v>
      </c>
      <c r="R68" s="164" t="e">
        <v>#N/A</v>
      </c>
      <c r="S68" s="164" t="e">
        <v>#N/A</v>
      </c>
      <c r="T68" s="164">
        <f t="shared" si="1"/>
        <v>2118.6508071769845</v>
      </c>
      <c r="U68" s="5"/>
    </row>
    <row r="69" spans="2:21" x14ac:dyDescent="0.3">
      <c r="B69" s="19">
        <v>2029</v>
      </c>
      <c r="C69" s="19">
        <v>12</v>
      </c>
      <c r="D69" s="164">
        <v>892.54346857673329</v>
      </c>
      <c r="E69" s="164">
        <v>247.18374522442457</v>
      </c>
      <c r="F69" s="164">
        <v>48.990388584532319</v>
      </c>
      <c r="G69" s="164">
        <v>65.259471463398143</v>
      </c>
      <c r="H69" s="164">
        <v>100.35514701089377</v>
      </c>
      <c r="I69" s="164">
        <v>58.768357590148312</v>
      </c>
      <c r="J69" s="164">
        <v>364.64704768912685</v>
      </c>
      <c r="K69" s="164">
        <v>519.68169123805149</v>
      </c>
      <c r="L69" s="164" t="e">
        <v>#N/A</v>
      </c>
      <c r="M69" s="164">
        <v>21.236302108062578</v>
      </c>
      <c r="N69" s="164" t="e">
        <v>#N/A</v>
      </c>
      <c r="O69" s="164">
        <v>27.919836925906726</v>
      </c>
      <c r="P69" s="164">
        <v>28.511971364012126</v>
      </c>
      <c r="Q69" s="164">
        <v>308.72988762022567</v>
      </c>
      <c r="R69" s="164" t="e">
        <v>#N/A</v>
      </c>
      <c r="S69" s="164" t="e">
        <v>#N/A</v>
      </c>
      <c r="T69" s="164">
        <f t="shared" si="1"/>
        <v>2683.8273153955161</v>
      </c>
      <c r="U69" s="5"/>
    </row>
    <row r="70" spans="2:21" x14ac:dyDescent="0.3">
      <c r="B70" s="19">
        <v>2030</v>
      </c>
      <c r="C70" s="19">
        <v>1</v>
      </c>
      <c r="D70" s="164">
        <v>866.76975267293426</v>
      </c>
      <c r="E70" s="164">
        <v>236.41326389240459</v>
      </c>
      <c r="F70" s="164">
        <v>50.478833277109466</v>
      </c>
      <c r="G70" s="164">
        <v>54.583786783273624</v>
      </c>
      <c r="H70" s="164">
        <v>113.89039809255664</v>
      </c>
      <c r="I70" s="164">
        <v>58.570992359474204</v>
      </c>
      <c r="J70" s="164">
        <v>367.65932157179606</v>
      </c>
      <c r="K70" s="164">
        <v>492.98612650113324</v>
      </c>
      <c r="L70" s="164" t="e">
        <v>#N/A</v>
      </c>
      <c r="M70" s="164">
        <v>20.652949440189907</v>
      </c>
      <c r="N70" s="164" t="e">
        <v>#N/A</v>
      </c>
      <c r="O70" s="164">
        <v>27.658634780723315</v>
      </c>
      <c r="P70" s="164">
        <v>27.44867441265038</v>
      </c>
      <c r="Q70" s="164">
        <v>266.62660922913688</v>
      </c>
      <c r="R70" s="164" t="e">
        <v>#N/A</v>
      </c>
      <c r="S70" s="164" t="e">
        <v>#N/A</v>
      </c>
      <c r="T70" s="164">
        <f t="shared" si="1"/>
        <v>2583.7393430133825</v>
      </c>
      <c r="U70" s="5"/>
    </row>
    <row r="71" spans="2:21" x14ac:dyDescent="0.3">
      <c r="B71" s="19">
        <v>2030</v>
      </c>
      <c r="C71" s="19">
        <v>2</v>
      </c>
      <c r="D71" s="164">
        <v>834.81873211153925</v>
      </c>
      <c r="E71" s="164">
        <v>245.97830237028265</v>
      </c>
      <c r="F71" s="164">
        <v>54.069051866835345</v>
      </c>
      <c r="G71" s="164">
        <v>58.325995579323362</v>
      </c>
      <c r="H71" s="164">
        <v>126.92809745830615</v>
      </c>
      <c r="I71" s="164">
        <v>58.356061692051199</v>
      </c>
      <c r="J71" s="164">
        <v>367.97951210098205</v>
      </c>
      <c r="K71" s="164">
        <v>481.34531041081124</v>
      </c>
      <c r="L71" s="164" t="e">
        <v>#N/A</v>
      </c>
      <c r="M71" s="164">
        <v>20.652949440189907</v>
      </c>
      <c r="N71" s="164" t="e">
        <v>#N/A</v>
      </c>
      <c r="O71" s="164">
        <v>28.626722709273185</v>
      </c>
      <c r="P71" s="164">
        <v>27.276034644140282</v>
      </c>
      <c r="Q71" s="164">
        <v>263.13201876455196</v>
      </c>
      <c r="R71" s="164" t="e">
        <v>#N/A</v>
      </c>
      <c r="S71" s="164" t="e">
        <v>#N/A</v>
      </c>
      <c r="T71" s="164">
        <f t="shared" si="1"/>
        <v>2567.4887891482863</v>
      </c>
      <c r="U71" s="5"/>
    </row>
    <row r="72" spans="2:21" x14ac:dyDescent="0.3">
      <c r="B72" s="19">
        <v>2030</v>
      </c>
      <c r="C72" s="19">
        <v>3</v>
      </c>
      <c r="D72" s="164">
        <v>657.14106935365726</v>
      </c>
      <c r="E72" s="164">
        <v>201.89862408797953</v>
      </c>
      <c r="F72" s="164">
        <v>49.370657677128044</v>
      </c>
      <c r="G72" s="164">
        <v>62.039186276818164</v>
      </c>
      <c r="H72" s="164">
        <v>115.63381077109565</v>
      </c>
      <c r="I72" s="164">
        <v>53.793119073389157</v>
      </c>
      <c r="J72" s="164">
        <v>362.96128036318225</v>
      </c>
      <c r="K72" s="164">
        <v>480.25428601413324</v>
      </c>
      <c r="L72" s="164" t="e">
        <v>#N/A</v>
      </c>
      <c r="M72" s="164">
        <v>20.652949440189907</v>
      </c>
      <c r="N72" s="164" t="e">
        <v>#N/A</v>
      </c>
      <c r="O72" s="164">
        <v>28.159531226227635</v>
      </c>
      <c r="P72" s="164">
        <v>24.033810771007101</v>
      </c>
      <c r="Q72" s="164">
        <v>206.36044821385272</v>
      </c>
      <c r="R72" s="164" t="e">
        <v>#N/A</v>
      </c>
      <c r="S72" s="164" t="e">
        <v>#N/A</v>
      </c>
      <c r="T72" s="164">
        <f t="shared" si="1"/>
        <v>2262.2987732686606</v>
      </c>
      <c r="U72" s="5"/>
    </row>
    <row r="73" spans="2:21" x14ac:dyDescent="0.3">
      <c r="B73" s="19">
        <v>2030</v>
      </c>
      <c r="C73" s="19">
        <v>4</v>
      </c>
      <c r="D73" s="164">
        <v>547.05587752078861</v>
      </c>
      <c r="E73" s="164">
        <v>192.07671688907473</v>
      </c>
      <c r="F73" s="164">
        <v>49.338805708051339</v>
      </c>
      <c r="G73" s="164">
        <v>63.977034461405985</v>
      </c>
      <c r="H73" s="164">
        <v>93.575990869506938</v>
      </c>
      <c r="I73" s="164">
        <v>49.352578644210695</v>
      </c>
      <c r="J73" s="164">
        <v>361.43772019877179</v>
      </c>
      <c r="K73" s="164">
        <v>480.11767892445636</v>
      </c>
      <c r="L73" s="164" t="e">
        <v>#N/A</v>
      </c>
      <c r="M73" s="164">
        <v>20.652949440189907</v>
      </c>
      <c r="N73" s="164" t="e">
        <v>#N/A</v>
      </c>
      <c r="O73" s="164">
        <v>24.203074064631945</v>
      </c>
      <c r="P73" s="164">
        <v>22.231073817288781</v>
      </c>
      <c r="Q73" s="164">
        <v>188.58793090433878</v>
      </c>
      <c r="R73" s="164" t="e">
        <v>#N/A</v>
      </c>
      <c r="S73" s="164" t="e">
        <v>#N/A</v>
      </c>
      <c r="T73" s="164">
        <f t="shared" si="1"/>
        <v>2092.607431442716</v>
      </c>
      <c r="U73" s="5"/>
    </row>
    <row r="74" spans="2:21" x14ac:dyDescent="0.3">
      <c r="B74" s="19">
        <v>2030</v>
      </c>
      <c r="C74" s="19">
        <v>5</v>
      </c>
      <c r="D74" s="164">
        <v>390.4577118128858</v>
      </c>
      <c r="E74" s="164">
        <v>159.84423476976303</v>
      </c>
      <c r="F74" s="164">
        <v>44.284736710893178</v>
      </c>
      <c r="G74" s="164">
        <v>61.994020816673846</v>
      </c>
      <c r="H74" s="164">
        <v>71.673091622768325</v>
      </c>
      <c r="I74" s="164">
        <v>45.032721645017702</v>
      </c>
      <c r="J74" s="164">
        <v>369.85520403250115</v>
      </c>
      <c r="K74" s="164">
        <v>408.25238493946847</v>
      </c>
      <c r="L74" s="164" t="e">
        <v>#N/A</v>
      </c>
      <c r="M74" s="164">
        <v>20.652949440189907</v>
      </c>
      <c r="N74" s="164" t="e">
        <v>#N/A</v>
      </c>
      <c r="O74" s="164">
        <v>25.989281143449041</v>
      </c>
      <c r="P74" s="164">
        <v>18.916154326543506</v>
      </c>
      <c r="Q74" s="164">
        <v>163.62209741573176</v>
      </c>
      <c r="R74" s="164" t="e">
        <v>#N/A</v>
      </c>
      <c r="S74" s="164" t="e">
        <v>#N/A</v>
      </c>
      <c r="T74" s="164">
        <f t="shared" ref="T74:T105" si="2">SUM(D74:K74)+M74+SUM(O74:Q74)</f>
        <v>1780.5745886758857</v>
      </c>
      <c r="U74" s="5"/>
    </row>
    <row r="75" spans="2:21" x14ac:dyDescent="0.3">
      <c r="B75" s="19">
        <v>2030</v>
      </c>
      <c r="C75" s="19">
        <v>6</v>
      </c>
      <c r="D75" s="164">
        <v>315.47281236988488</v>
      </c>
      <c r="E75" s="164">
        <v>152.80445364935659</v>
      </c>
      <c r="F75" s="164">
        <v>45.212573825587555</v>
      </c>
      <c r="G75" s="164">
        <v>66.592171869548082</v>
      </c>
      <c r="H75" s="164">
        <v>70.405778184508918</v>
      </c>
      <c r="I75" s="164">
        <v>41.92045467378275</v>
      </c>
      <c r="J75" s="164">
        <v>360.4463321051893</v>
      </c>
      <c r="K75" s="164">
        <v>446.20609622701971</v>
      </c>
      <c r="L75" s="164" t="e">
        <v>#N/A</v>
      </c>
      <c r="M75" s="164">
        <v>20.652949440189907</v>
      </c>
      <c r="N75" s="164" t="e">
        <v>#N/A</v>
      </c>
      <c r="O75" s="164">
        <v>28.424596622963723</v>
      </c>
      <c r="P75" s="164">
        <v>18.349235916947066</v>
      </c>
      <c r="Q75" s="164">
        <v>160.72319434770361</v>
      </c>
      <c r="R75" s="164" t="e">
        <v>#N/A</v>
      </c>
      <c r="S75" s="164" t="e">
        <v>#N/A</v>
      </c>
      <c r="T75" s="164">
        <f t="shared" si="2"/>
        <v>1727.210649232682</v>
      </c>
      <c r="U75" s="5"/>
    </row>
    <row r="76" spans="2:21" x14ac:dyDescent="0.3">
      <c r="B76" s="19">
        <v>2030</v>
      </c>
      <c r="C76" s="19">
        <v>7</v>
      </c>
      <c r="D76" s="164">
        <v>294.18040765271081</v>
      </c>
      <c r="E76" s="164">
        <v>145.31262118074392</v>
      </c>
      <c r="F76" s="164">
        <v>42.158828423407108</v>
      </c>
      <c r="G76" s="164">
        <v>66.385701921528394</v>
      </c>
      <c r="H76" s="164">
        <v>63.637192142396763</v>
      </c>
      <c r="I76" s="164">
        <v>39.330062874609567</v>
      </c>
      <c r="J76" s="164">
        <v>366.11084455912049</v>
      </c>
      <c r="K76" s="164">
        <v>646.332659587487</v>
      </c>
      <c r="L76" s="164" t="e">
        <v>#N/A</v>
      </c>
      <c r="M76" s="164">
        <v>20.652949440189907</v>
      </c>
      <c r="N76" s="164" t="e">
        <v>#N/A</v>
      </c>
      <c r="O76" s="164">
        <v>28.45608506061345</v>
      </c>
      <c r="P76" s="164">
        <v>20.159198206948275</v>
      </c>
      <c r="Q76" s="164">
        <v>164.86555976037354</v>
      </c>
      <c r="R76" s="164" t="e">
        <v>#N/A</v>
      </c>
      <c r="S76" s="164" t="e">
        <v>#N/A</v>
      </c>
      <c r="T76" s="164">
        <f t="shared" si="2"/>
        <v>1897.5821108101291</v>
      </c>
      <c r="U76" s="5"/>
    </row>
    <row r="77" spans="2:21" x14ac:dyDescent="0.3">
      <c r="B77" s="19">
        <v>2030</v>
      </c>
      <c r="C77" s="19">
        <v>8</v>
      </c>
      <c r="D77" s="164">
        <v>293.29641340451633</v>
      </c>
      <c r="E77" s="164">
        <v>145.13838343533033</v>
      </c>
      <c r="F77" s="164">
        <v>42.16392590285016</v>
      </c>
      <c r="G77" s="164">
        <v>70.038450476538998</v>
      </c>
      <c r="H77" s="164">
        <v>62.912591268179852</v>
      </c>
      <c r="I77" s="164">
        <v>40.932501050126611</v>
      </c>
      <c r="J77" s="164">
        <v>381.90284520169689</v>
      </c>
      <c r="K77" s="164">
        <v>742.89549913694702</v>
      </c>
      <c r="L77" s="164" t="e">
        <v>#N/A</v>
      </c>
      <c r="M77" s="164">
        <v>20.652949440189907</v>
      </c>
      <c r="N77" s="164" t="e">
        <v>#N/A</v>
      </c>
      <c r="O77" s="164">
        <v>28.456134210577801</v>
      </c>
      <c r="P77" s="164">
        <v>22.09164472042465</v>
      </c>
      <c r="Q77" s="164">
        <v>229.0016545534973</v>
      </c>
      <c r="R77" s="164" t="e">
        <v>#N/A</v>
      </c>
      <c r="S77" s="164" t="e">
        <v>#N/A</v>
      </c>
      <c r="T77" s="164">
        <f t="shared" si="2"/>
        <v>2079.4829928008758</v>
      </c>
      <c r="U77" s="5"/>
    </row>
    <row r="78" spans="2:21" x14ac:dyDescent="0.3">
      <c r="B78" s="19">
        <v>2030</v>
      </c>
      <c r="C78" s="19">
        <v>9</v>
      </c>
      <c r="D78" s="164">
        <v>299.28025086910287</v>
      </c>
      <c r="E78" s="164">
        <v>149.82445976475074</v>
      </c>
      <c r="F78" s="164">
        <v>46.038785348397688</v>
      </c>
      <c r="G78" s="164">
        <v>71.447836084918904</v>
      </c>
      <c r="H78" s="164">
        <v>66.31095820169746</v>
      </c>
      <c r="I78" s="164">
        <v>53.978954920586503</v>
      </c>
      <c r="J78" s="164">
        <v>387.23893593689724</v>
      </c>
      <c r="K78" s="164">
        <v>531.89613812195171</v>
      </c>
      <c r="L78" s="164" t="e">
        <v>#N/A</v>
      </c>
      <c r="M78" s="164">
        <v>20.652949440189907</v>
      </c>
      <c r="N78" s="164" t="e">
        <v>#N/A</v>
      </c>
      <c r="O78" s="164">
        <v>27.673242081141819</v>
      </c>
      <c r="P78" s="164">
        <v>19.769816717465304</v>
      </c>
      <c r="Q78" s="164">
        <v>186.81736584400338</v>
      </c>
      <c r="R78" s="164" t="e">
        <v>#N/A</v>
      </c>
      <c r="S78" s="164" t="e">
        <v>#N/A</v>
      </c>
      <c r="T78" s="164">
        <f t="shared" si="2"/>
        <v>1860.9296933311036</v>
      </c>
      <c r="U78" s="5"/>
    </row>
    <row r="79" spans="2:21" x14ac:dyDescent="0.3">
      <c r="B79" s="19">
        <v>2030</v>
      </c>
      <c r="C79" s="19">
        <v>10</v>
      </c>
      <c r="D79" s="164">
        <v>353.58303513814832</v>
      </c>
      <c r="E79" s="164">
        <v>153.89696837801665</v>
      </c>
      <c r="F79" s="164">
        <v>48.10663112833155</v>
      </c>
      <c r="G79" s="164">
        <v>69.637010556693696</v>
      </c>
      <c r="H79" s="164">
        <v>61.814648551294241</v>
      </c>
      <c r="I79" s="164">
        <v>48.583791736946338</v>
      </c>
      <c r="J79" s="164">
        <v>355.88015579474296</v>
      </c>
      <c r="K79" s="164">
        <v>440.94205931874626</v>
      </c>
      <c r="L79" s="164" t="e">
        <v>#N/A</v>
      </c>
      <c r="M79" s="164">
        <v>20.652949440189907</v>
      </c>
      <c r="N79" s="164" t="e">
        <v>#N/A</v>
      </c>
      <c r="O79" s="164">
        <v>26.937093806545672</v>
      </c>
      <c r="P79" s="164">
        <v>18.808250166588184</v>
      </c>
      <c r="Q79" s="164">
        <v>171.57499329920944</v>
      </c>
      <c r="R79" s="164" t="e">
        <v>#N/A</v>
      </c>
      <c r="S79" s="164" t="e">
        <v>#N/A</v>
      </c>
      <c r="T79" s="164">
        <f t="shared" si="2"/>
        <v>1770.4175873154531</v>
      </c>
      <c r="U79" s="5"/>
    </row>
    <row r="80" spans="2:21" x14ac:dyDescent="0.3">
      <c r="B80" s="19">
        <v>2030</v>
      </c>
      <c r="C80" s="19">
        <v>11</v>
      </c>
      <c r="D80" s="164">
        <v>588.02848024189427</v>
      </c>
      <c r="E80" s="164">
        <v>196.45763864877156</v>
      </c>
      <c r="F80" s="164">
        <v>50.685022402156726</v>
      </c>
      <c r="G80" s="164">
        <v>69.709671855927297</v>
      </c>
      <c r="H80" s="164">
        <v>85.649807349413535</v>
      </c>
      <c r="I80" s="164">
        <v>50.701437529425782</v>
      </c>
      <c r="J80" s="164">
        <v>365.57335031543528</v>
      </c>
      <c r="K80" s="164">
        <v>404.53076519091002</v>
      </c>
      <c r="L80" s="164" t="e">
        <v>#N/A</v>
      </c>
      <c r="M80" s="164">
        <v>20.652949440189907</v>
      </c>
      <c r="N80" s="164" t="e">
        <v>#N/A</v>
      </c>
      <c r="O80" s="164">
        <v>27.511402356166169</v>
      </c>
      <c r="P80" s="164">
        <v>22.234039197503382</v>
      </c>
      <c r="Q80" s="164">
        <v>211.15199768139513</v>
      </c>
      <c r="R80" s="164" t="e">
        <v>#N/A</v>
      </c>
      <c r="S80" s="164" t="e">
        <v>#N/A</v>
      </c>
      <c r="T80" s="164">
        <f t="shared" si="2"/>
        <v>2092.8865622091889</v>
      </c>
      <c r="U80" s="5"/>
    </row>
    <row r="81" spans="2:21" x14ac:dyDescent="0.3">
      <c r="B81" s="19">
        <v>2030</v>
      </c>
      <c r="C81" s="19">
        <v>12</v>
      </c>
      <c r="D81" s="164">
        <v>883.38373671411125</v>
      </c>
      <c r="E81" s="164">
        <v>243.57339557683844</v>
      </c>
      <c r="F81" s="164">
        <v>48.48223700592704</v>
      </c>
      <c r="G81" s="164">
        <v>68.213188100403443</v>
      </c>
      <c r="H81" s="164">
        <v>101.48474928552785</v>
      </c>
      <c r="I81" s="164">
        <v>58.727714574179934</v>
      </c>
      <c r="J81" s="164">
        <v>364.05705452991174</v>
      </c>
      <c r="K81" s="164">
        <v>475.27198132055327</v>
      </c>
      <c r="L81" s="164" t="e">
        <v>#N/A</v>
      </c>
      <c r="M81" s="164">
        <v>20.652949440189907</v>
      </c>
      <c r="N81" s="164" t="e">
        <v>#N/A</v>
      </c>
      <c r="O81" s="164">
        <v>28.501442244513154</v>
      </c>
      <c r="P81" s="164">
        <v>27.711088311525288</v>
      </c>
      <c r="Q81" s="164">
        <v>288.38078434253043</v>
      </c>
      <c r="R81" s="164" t="e">
        <v>#N/A</v>
      </c>
      <c r="S81" s="164" t="e">
        <v>#N/A</v>
      </c>
      <c r="T81" s="164">
        <f t="shared" si="2"/>
        <v>2608.4403214462118</v>
      </c>
      <c r="U81" s="5"/>
    </row>
    <row r="82" spans="2:21" x14ac:dyDescent="0.3">
      <c r="B82" s="19">
        <v>2031</v>
      </c>
      <c r="C82" s="19">
        <v>1</v>
      </c>
      <c r="D82" s="164">
        <v>859.6522745684847</v>
      </c>
      <c r="E82" s="164">
        <v>234.25173613926202</v>
      </c>
      <c r="F82" s="164">
        <v>50.062140074627145</v>
      </c>
      <c r="G82" s="164">
        <v>56.794481126553919</v>
      </c>
      <c r="H82" s="164">
        <v>115.03586798249093</v>
      </c>
      <c r="I82" s="164">
        <v>58.59691709583398</v>
      </c>
      <c r="J82" s="164">
        <v>367.18586436317503</v>
      </c>
      <c r="K82" s="164">
        <v>492.42921742965422</v>
      </c>
      <c r="L82" s="164" t="e">
        <v>#N/A</v>
      </c>
      <c r="M82" s="164">
        <v>20.085621235210187</v>
      </c>
      <c r="N82" s="164" t="e">
        <v>#N/A</v>
      </c>
      <c r="O82" s="164">
        <v>27.11065946030525</v>
      </c>
      <c r="P82" s="164">
        <v>27.346942519665202</v>
      </c>
      <c r="Q82" s="164">
        <v>265.61161416279788</v>
      </c>
      <c r="R82" s="164" t="e">
        <v>#N/A</v>
      </c>
      <c r="S82" s="164" t="e">
        <v>#N/A</v>
      </c>
      <c r="T82" s="164">
        <f t="shared" si="2"/>
        <v>2574.1633361580602</v>
      </c>
      <c r="U82" s="5"/>
    </row>
    <row r="83" spans="2:21" x14ac:dyDescent="0.3">
      <c r="B83" s="19">
        <v>2031</v>
      </c>
      <c r="C83" s="19">
        <v>2</v>
      </c>
      <c r="D83" s="164">
        <v>828.01516329920912</v>
      </c>
      <c r="E83" s="164">
        <v>243.78204330129876</v>
      </c>
      <c r="F83" s="164">
        <v>53.627647509415723</v>
      </c>
      <c r="G83" s="164">
        <v>60.69034762329121</v>
      </c>
      <c r="H83" s="164">
        <v>128.05001371007424</v>
      </c>
      <c r="I83" s="164">
        <v>58.404993241155942</v>
      </c>
      <c r="J83" s="164">
        <v>367.64445405321845</v>
      </c>
      <c r="K83" s="164">
        <v>435.87521369195287</v>
      </c>
      <c r="L83" s="164" t="e">
        <v>#N/A</v>
      </c>
      <c r="M83" s="164">
        <v>20.085621235210187</v>
      </c>
      <c r="N83" s="164" t="e">
        <v>#N/A</v>
      </c>
      <c r="O83" s="164">
        <v>27.917215593125238</v>
      </c>
      <c r="P83" s="164">
        <v>26.544492080688556</v>
      </c>
      <c r="Q83" s="164">
        <v>247.99159902990826</v>
      </c>
      <c r="R83" s="164" t="e">
        <v>#N/A</v>
      </c>
      <c r="S83" s="164" t="e">
        <v>#N/A</v>
      </c>
      <c r="T83" s="164">
        <f t="shared" si="2"/>
        <v>2498.6288043685481</v>
      </c>
      <c r="U83" s="5"/>
    </row>
    <row r="84" spans="2:21" x14ac:dyDescent="0.3">
      <c r="B84" s="19">
        <v>2031</v>
      </c>
      <c r="C84" s="19">
        <v>3</v>
      </c>
      <c r="D84" s="164">
        <v>652.09063526442105</v>
      </c>
      <c r="E84" s="164">
        <v>200.17322153289535</v>
      </c>
      <c r="F84" s="164">
        <v>48.979177647868653</v>
      </c>
      <c r="G84" s="164">
        <v>64.561474122316639</v>
      </c>
      <c r="H84" s="164">
        <v>116.65546968004041</v>
      </c>
      <c r="I84" s="164">
        <v>53.853085931658271</v>
      </c>
      <c r="J84" s="164">
        <v>362.78912194443524</v>
      </c>
      <c r="K84" s="164">
        <v>440.30704128587536</v>
      </c>
      <c r="L84" s="164" t="e">
        <v>#N/A</v>
      </c>
      <c r="M84" s="164">
        <v>20.085621235210187</v>
      </c>
      <c r="N84" s="164" t="e">
        <v>#N/A</v>
      </c>
      <c r="O84" s="164">
        <v>28.070244634598236</v>
      </c>
      <c r="P84" s="164">
        <v>23.53239685840088</v>
      </c>
      <c r="Q84" s="164">
        <v>204.00327153815107</v>
      </c>
      <c r="R84" s="164" t="e">
        <v>#N/A</v>
      </c>
      <c r="S84" s="164" t="e">
        <v>#N/A</v>
      </c>
      <c r="T84" s="164">
        <f t="shared" si="2"/>
        <v>2215.1007616758716</v>
      </c>
      <c r="U84" s="5"/>
    </row>
    <row r="85" spans="2:21" x14ac:dyDescent="0.3">
      <c r="B85" s="19">
        <v>2031</v>
      </c>
      <c r="C85" s="19">
        <v>4</v>
      </c>
      <c r="D85" s="164">
        <v>543.34692282720675</v>
      </c>
      <c r="E85" s="164">
        <v>190.57532822529905</v>
      </c>
      <c r="F85" s="164">
        <v>48.960677288553235</v>
      </c>
      <c r="G85" s="164">
        <v>66.571700487484932</v>
      </c>
      <c r="H85" s="164">
        <v>94.547511168128125</v>
      </c>
      <c r="I85" s="164">
        <v>49.404926480823072</v>
      </c>
      <c r="J85" s="164">
        <v>361.05363601503115</v>
      </c>
      <c r="K85" s="164">
        <v>444.83092299851739</v>
      </c>
      <c r="L85" s="164" t="e">
        <v>#N/A</v>
      </c>
      <c r="M85" s="164">
        <v>20.085621235210183</v>
      </c>
      <c r="N85" s="164" t="e">
        <v>#N/A</v>
      </c>
      <c r="O85" s="164">
        <v>25.373210008110831</v>
      </c>
      <c r="P85" s="164">
        <v>21.828865557667392</v>
      </c>
      <c r="Q85" s="164">
        <v>188.16830984504651</v>
      </c>
      <c r="R85" s="164" t="e">
        <v>#N/A</v>
      </c>
      <c r="S85" s="164" t="e">
        <v>#N/A</v>
      </c>
      <c r="T85" s="164">
        <f t="shared" si="2"/>
        <v>2054.7476321370787</v>
      </c>
      <c r="U85" s="5"/>
    </row>
    <row r="86" spans="2:21" x14ac:dyDescent="0.3">
      <c r="B86" s="19">
        <v>2031</v>
      </c>
      <c r="C86" s="19">
        <v>5</v>
      </c>
      <c r="D86" s="164">
        <v>388.11495426991388</v>
      </c>
      <c r="E86" s="164">
        <v>158.68769107212978</v>
      </c>
      <c r="F86" s="164">
        <v>43.951959161862717</v>
      </c>
      <c r="G86" s="164">
        <v>64.50696484207046</v>
      </c>
      <c r="H86" s="164">
        <v>72.553593344240042</v>
      </c>
      <c r="I86" s="164">
        <v>45.070197955553056</v>
      </c>
      <c r="J86" s="164">
        <v>369.15195135210462</v>
      </c>
      <c r="K86" s="164">
        <v>403.49984153051111</v>
      </c>
      <c r="L86" s="164" t="e">
        <v>#N/A</v>
      </c>
      <c r="M86" s="164">
        <v>20.085621235210187</v>
      </c>
      <c r="N86" s="164" t="e">
        <v>#N/A</v>
      </c>
      <c r="O86" s="164">
        <v>25.87262862983761</v>
      </c>
      <c r="P86" s="164">
        <v>18.840305720845617</v>
      </c>
      <c r="Q86" s="164">
        <v>163.09926240894629</v>
      </c>
      <c r="R86" s="164" t="e">
        <v>#N/A</v>
      </c>
      <c r="S86" s="164" t="e">
        <v>#N/A</v>
      </c>
      <c r="T86" s="164">
        <f t="shared" si="2"/>
        <v>1773.4349715232256</v>
      </c>
      <c r="U86" s="5"/>
    </row>
    <row r="87" spans="2:21" x14ac:dyDescent="0.3">
      <c r="B87" s="19">
        <v>2031</v>
      </c>
      <c r="C87" s="19">
        <v>6</v>
      </c>
      <c r="D87" s="164">
        <v>313.90041188514186</v>
      </c>
      <c r="E87" s="164">
        <v>151.78540120965727</v>
      </c>
      <c r="F87" s="164">
        <v>44.879764011055471</v>
      </c>
      <c r="G87" s="164">
        <v>69.296530314402347</v>
      </c>
      <c r="H87" s="164">
        <v>71.263957742679651</v>
      </c>
      <c r="I87" s="164">
        <v>41.971550668495993</v>
      </c>
      <c r="J87" s="164">
        <v>359.81020598429291</v>
      </c>
      <c r="K87" s="164">
        <v>444.04084187880028</v>
      </c>
      <c r="L87" s="164" t="e">
        <v>#N/A</v>
      </c>
      <c r="M87" s="164">
        <v>20.085621235210183</v>
      </c>
      <c r="N87" s="164" t="e">
        <v>#N/A</v>
      </c>
      <c r="O87" s="164">
        <v>27.824032476783415</v>
      </c>
      <c r="P87" s="164">
        <v>18.334827090516079</v>
      </c>
      <c r="Q87" s="164">
        <v>162.6612042026326</v>
      </c>
      <c r="R87" s="164" t="e">
        <v>#N/A</v>
      </c>
      <c r="S87" s="164" t="e">
        <v>#N/A</v>
      </c>
      <c r="T87" s="164">
        <f t="shared" si="2"/>
        <v>1725.8543486996682</v>
      </c>
      <c r="U87" s="5"/>
    </row>
    <row r="88" spans="2:21" x14ac:dyDescent="0.3">
      <c r="B88" s="19">
        <v>2031</v>
      </c>
      <c r="C88" s="19">
        <v>7</v>
      </c>
      <c r="D88" s="164">
        <v>292.79811228393891</v>
      </c>
      <c r="E88" s="164">
        <v>144.36721276287324</v>
      </c>
      <c r="F88" s="164">
        <v>41.849024460863966</v>
      </c>
      <c r="G88" s="164">
        <v>69.081944150611292</v>
      </c>
      <c r="H88" s="164">
        <v>64.459384346889095</v>
      </c>
      <c r="I88" s="164">
        <v>39.378647527919746</v>
      </c>
      <c r="J88" s="164">
        <v>365.62161186875193</v>
      </c>
      <c r="K88" s="164">
        <v>609.89967948846538</v>
      </c>
      <c r="L88" s="164" t="e">
        <v>#N/A</v>
      </c>
      <c r="M88" s="164">
        <v>20.085621235210187</v>
      </c>
      <c r="N88" s="164" t="e">
        <v>#N/A</v>
      </c>
      <c r="O88" s="164">
        <v>27.305641199693252</v>
      </c>
      <c r="P88" s="164">
        <v>19.748109519664663</v>
      </c>
      <c r="Q88" s="164">
        <v>164.29140942064146</v>
      </c>
      <c r="R88" s="164" t="e">
        <v>#N/A</v>
      </c>
      <c r="S88" s="164" t="e">
        <v>#N/A</v>
      </c>
      <c r="T88" s="164">
        <f t="shared" si="2"/>
        <v>1858.8863982655232</v>
      </c>
      <c r="U88" s="5"/>
    </row>
    <row r="89" spans="2:21" x14ac:dyDescent="0.3">
      <c r="B89" s="19">
        <v>2031</v>
      </c>
      <c r="C89" s="19">
        <v>8</v>
      </c>
      <c r="D89" s="164">
        <v>291.92336933172436</v>
      </c>
      <c r="E89" s="164">
        <v>144.19461303386569</v>
      </c>
      <c r="F89" s="164">
        <v>41.854191626351827</v>
      </c>
      <c r="G89" s="164">
        <v>72.888174095141025</v>
      </c>
      <c r="H89" s="164">
        <v>63.741377936044024</v>
      </c>
      <c r="I89" s="164">
        <v>40.98014357172341</v>
      </c>
      <c r="J89" s="164">
        <v>381.43176820763426</v>
      </c>
      <c r="K89" s="164">
        <v>673.30783456702488</v>
      </c>
      <c r="L89" s="164" t="e">
        <v>#N/A</v>
      </c>
      <c r="M89" s="164">
        <v>20.085621235210187</v>
      </c>
      <c r="N89" s="164" t="e">
        <v>#N/A</v>
      </c>
      <c r="O89" s="164">
        <v>27.916546469591573</v>
      </c>
      <c r="P89" s="164">
        <v>21.107746378039284</v>
      </c>
      <c r="Q89" s="164">
        <v>207.43741236125146</v>
      </c>
      <c r="R89" s="164" t="e">
        <v>#N/A</v>
      </c>
      <c r="S89" s="164" t="e">
        <v>#N/A</v>
      </c>
      <c r="T89" s="164">
        <f t="shared" si="2"/>
        <v>1986.8687988136021</v>
      </c>
      <c r="U89" s="5"/>
    </row>
    <row r="90" spans="2:21" x14ac:dyDescent="0.3">
      <c r="B90" s="19">
        <v>2031</v>
      </c>
      <c r="C90" s="19">
        <v>9</v>
      </c>
      <c r="D90" s="164">
        <v>297.84591865821648</v>
      </c>
      <c r="E90" s="164">
        <v>148.83606543479499</v>
      </c>
      <c r="F90" s="164">
        <v>45.701322363920681</v>
      </c>
      <c r="G90" s="164">
        <v>74.353559772922395</v>
      </c>
      <c r="H90" s="164">
        <v>67.162007282776855</v>
      </c>
      <c r="I90" s="164">
        <v>54.028806712824647</v>
      </c>
      <c r="J90" s="164">
        <v>386.85285125081856</v>
      </c>
      <c r="K90" s="164">
        <v>531.0785544406026</v>
      </c>
      <c r="L90" s="164" t="e">
        <v>#N/A</v>
      </c>
      <c r="M90" s="164">
        <v>20.085621235210183</v>
      </c>
      <c r="N90" s="164" t="e">
        <v>#N/A</v>
      </c>
      <c r="O90" s="164">
        <v>28.233879190871416</v>
      </c>
      <c r="P90" s="164">
        <v>19.582349555281681</v>
      </c>
      <c r="Q90" s="164">
        <v>169.52250336699609</v>
      </c>
      <c r="R90" s="164" t="e">
        <v>#N/A</v>
      </c>
      <c r="S90" s="164" t="e">
        <v>#N/A</v>
      </c>
      <c r="T90" s="164">
        <f t="shared" si="2"/>
        <v>1843.2834392652367</v>
      </c>
      <c r="U90" s="5"/>
    </row>
    <row r="91" spans="2:21" x14ac:dyDescent="0.3">
      <c r="B91" s="19">
        <v>2031</v>
      </c>
      <c r="C91" s="19">
        <v>10</v>
      </c>
      <c r="D91" s="164">
        <v>351.62739544400176</v>
      </c>
      <c r="E91" s="164">
        <v>152.81950637909884</v>
      </c>
      <c r="F91" s="164">
        <v>47.751874047603579</v>
      </c>
      <c r="G91" s="164">
        <v>72.47526383103714</v>
      </c>
      <c r="H91" s="164">
        <v>62.717299608336781</v>
      </c>
      <c r="I91" s="164">
        <v>48.643182220742652</v>
      </c>
      <c r="J91" s="164">
        <v>355.6478679388382</v>
      </c>
      <c r="K91" s="164">
        <v>388.71548645548779</v>
      </c>
      <c r="L91" s="164" t="e">
        <v>#N/A</v>
      </c>
      <c r="M91" s="164">
        <v>20.085621235210187</v>
      </c>
      <c r="N91" s="164" t="e">
        <v>#N/A</v>
      </c>
      <c r="O91" s="164">
        <v>25.45883506601546</v>
      </c>
      <c r="P91" s="164">
        <v>18.144414701047836</v>
      </c>
      <c r="Q91" s="164">
        <v>163.84411393199198</v>
      </c>
      <c r="R91" s="164" t="e">
        <v>#N/A</v>
      </c>
      <c r="S91" s="164" t="e">
        <v>#N/A</v>
      </c>
      <c r="T91" s="164">
        <f t="shared" si="2"/>
        <v>1707.9308608594124</v>
      </c>
      <c r="U91" s="5"/>
    </row>
    <row r="92" spans="2:21" x14ac:dyDescent="0.3">
      <c r="B92" s="19">
        <v>2031</v>
      </c>
      <c r="C92" s="19">
        <v>11</v>
      </c>
      <c r="D92" s="164">
        <v>583.79793376538578</v>
      </c>
      <c r="E92" s="164">
        <v>194.86413839161332</v>
      </c>
      <c r="F92" s="164">
        <v>50.292425576561023</v>
      </c>
      <c r="G92" s="164">
        <v>72.55690101434125</v>
      </c>
      <c r="H92" s="164">
        <v>86.639936825174757</v>
      </c>
      <c r="I92" s="164">
        <v>50.753074680126751</v>
      </c>
      <c r="J92" s="164">
        <v>365.55101384285689</v>
      </c>
      <c r="K92" s="164">
        <v>361.5588163022075</v>
      </c>
      <c r="L92" s="164" t="e">
        <v>#N/A</v>
      </c>
      <c r="M92" s="164">
        <v>20.085621235210183</v>
      </c>
      <c r="N92" s="164" t="e">
        <v>#N/A</v>
      </c>
      <c r="O92" s="164">
        <v>28.421452424516044</v>
      </c>
      <c r="P92" s="164">
        <v>21.63614388664303</v>
      </c>
      <c r="Q92" s="164">
        <v>200.44931404775559</v>
      </c>
      <c r="R92" s="164" t="e">
        <v>#N/A</v>
      </c>
      <c r="S92" s="164" t="e">
        <v>#N/A</v>
      </c>
      <c r="T92" s="164">
        <f t="shared" si="2"/>
        <v>2036.6067719923924</v>
      </c>
      <c r="U92" s="5"/>
    </row>
    <row r="93" spans="2:21" x14ac:dyDescent="0.3">
      <c r="B93" s="19">
        <v>2031</v>
      </c>
      <c r="C93" s="19">
        <v>12</v>
      </c>
      <c r="D93" s="164">
        <v>876.01581360949092</v>
      </c>
      <c r="E93" s="164">
        <v>241.3277647199387</v>
      </c>
      <c r="F93" s="164">
        <v>48.076158403069989</v>
      </c>
      <c r="G93" s="164">
        <v>70.999417175747595</v>
      </c>
      <c r="H93" s="164">
        <v>102.61620795479043</v>
      </c>
      <c r="I93" s="164">
        <v>58.745606872338875</v>
      </c>
      <c r="J93" s="164">
        <v>364.10022646600601</v>
      </c>
      <c r="K93" s="164">
        <v>453.33790105742509</v>
      </c>
      <c r="L93" s="164" t="e">
        <v>#N/A</v>
      </c>
      <c r="M93" s="164">
        <v>20.085621235210187</v>
      </c>
      <c r="N93" s="164" t="e">
        <v>#N/A</v>
      </c>
      <c r="O93" s="164">
        <v>27.233792742730515</v>
      </c>
      <c r="P93" s="164">
        <v>27.168978696586258</v>
      </c>
      <c r="Q93" s="164">
        <v>267.70414095251994</v>
      </c>
      <c r="R93" s="164" t="e">
        <v>#N/A</v>
      </c>
      <c r="S93" s="164" t="e">
        <v>#N/A</v>
      </c>
      <c r="T93" s="164">
        <f t="shared" si="2"/>
        <v>2557.4116298858544</v>
      </c>
      <c r="U93" s="5"/>
    </row>
    <row r="94" spans="2:21" x14ac:dyDescent="0.3">
      <c r="B94" s="19">
        <v>2032</v>
      </c>
      <c r="C94" s="19">
        <v>1</v>
      </c>
      <c r="D94" s="164">
        <v>852.00760524512395</v>
      </c>
      <c r="E94" s="164">
        <v>231.83048469756403</v>
      </c>
      <c r="F94" s="164">
        <v>49.614810814328621</v>
      </c>
      <c r="G94" s="164">
        <v>58.846254412599471</v>
      </c>
      <c r="H94" s="164">
        <v>116.09269746695033</v>
      </c>
      <c r="I94" s="164">
        <v>58.596391890959886</v>
      </c>
      <c r="J94" s="164">
        <v>367.0138905373604</v>
      </c>
      <c r="K94" s="164">
        <v>492.70177255116266</v>
      </c>
      <c r="L94" s="164" t="e">
        <v>#N/A</v>
      </c>
      <c r="M94" s="164">
        <v>19.533877307580177</v>
      </c>
      <c r="N94" s="164" t="e">
        <v>#N/A</v>
      </c>
      <c r="O94" s="164">
        <v>27.111659761464754</v>
      </c>
      <c r="P94" s="164">
        <v>27.242846622797781</v>
      </c>
      <c r="Q94" s="164">
        <v>263.77251468659023</v>
      </c>
      <c r="R94" s="164" t="e">
        <v>#N/A</v>
      </c>
      <c r="S94" s="164" t="e">
        <v>#N/A</v>
      </c>
      <c r="T94" s="164">
        <f t="shared" si="2"/>
        <v>2564.3648059944817</v>
      </c>
      <c r="U94" s="5"/>
    </row>
    <row r="95" spans="2:21" x14ac:dyDescent="0.3">
      <c r="B95" s="19">
        <v>2032</v>
      </c>
      <c r="C95" s="19">
        <v>2</v>
      </c>
      <c r="D95" s="164">
        <v>792.40265416988927</v>
      </c>
      <c r="E95" s="164">
        <v>232.99353955161598</v>
      </c>
      <c r="F95" s="164">
        <v>51.32042847966207</v>
      </c>
      <c r="G95" s="164">
        <v>60.71616059280062</v>
      </c>
      <c r="H95" s="164">
        <v>124.63123731963564</v>
      </c>
      <c r="I95" s="164">
        <v>56.387956130360351</v>
      </c>
      <c r="J95" s="164">
        <v>362.93788213188844</v>
      </c>
      <c r="K95" s="164">
        <v>422.89959735694549</v>
      </c>
      <c r="L95" s="164" t="e">
        <v>#N/A</v>
      </c>
      <c r="M95" s="164">
        <v>18.860295331456722</v>
      </c>
      <c r="N95" s="164" t="e">
        <v>#N/A</v>
      </c>
      <c r="O95" s="164">
        <v>26.954657617024065</v>
      </c>
      <c r="P95" s="164">
        <v>25.639418834222095</v>
      </c>
      <c r="Q95" s="164">
        <v>237.69057656803702</v>
      </c>
      <c r="R95" s="164" t="e">
        <v>#N/A</v>
      </c>
      <c r="S95" s="164" t="e">
        <v>#N/A</v>
      </c>
      <c r="T95" s="164">
        <f t="shared" si="2"/>
        <v>2413.4344040835381</v>
      </c>
      <c r="U95" s="5"/>
    </row>
    <row r="96" spans="2:21" x14ac:dyDescent="0.3">
      <c r="B96" s="19">
        <v>2032</v>
      </c>
      <c r="C96" s="19">
        <v>3</v>
      </c>
      <c r="D96" s="164">
        <v>646.63578111901006</v>
      </c>
      <c r="E96" s="164">
        <v>198.22495586991423</v>
      </c>
      <c r="F96" s="164">
        <v>48.557499007576467</v>
      </c>
      <c r="G96" s="164">
        <v>66.901983937192242</v>
      </c>
      <c r="H96" s="164">
        <v>117.59899157302476</v>
      </c>
      <c r="I96" s="164">
        <v>53.862846404131972</v>
      </c>
      <c r="J96" s="164">
        <v>362.35226980930901</v>
      </c>
      <c r="K96" s="164">
        <v>440.54896478596487</v>
      </c>
      <c r="L96" s="164" t="e">
        <v>#N/A</v>
      </c>
      <c r="M96" s="164">
        <v>19.533877307580177</v>
      </c>
      <c r="N96" s="164" t="e">
        <v>#N/A</v>
      </c>
      <c r="O96" s="164">
        <v>28.064061232620734</v>
      </c>
      <c r="P96" s="164">
        <v>23.459907323980758</v>
      </c>
      <c r="Q96" s="164">
        <v>202.53619499634087</v>
      </c>
      <c r="R96" s="164" t="e">
        <v>#N/A</v>
      </c>
      <c r="S96" s="164" t="e">
        <v>#N/A</v>
      </c>
      <c r="T96" s="164">
        <f t="shared" si="2"/>
        <v>2208.277333366646</v>
      </c>
      <c r="U96" s="5"/>
    </row>
    <row r="97" spans="2:21" x14ac:dyDescent="0.3">
      <c r="B97" s="19">
        <v>2032</v>
      </c>
      <c r="C97" s="19">
        <v>4</v>
      </c>
      <c r="D97" s="164">
        <v>539.28640491779925</v>
      </c>
      <c r="E97" s="164">
        <v>188.86135012579064</v>
      </c>
      <c r="F97" s="164">
        <v>48.552241297181943</v>
      </c>
      <c r="G97" s="164">
        <v>68.979529485934876</v>
      </c>
      <c r="H97" s="164">
        <v>95.44883037741721</v>
      </c>
      <c r="I97" s="164">
        <v>49.431256945432317</v>
      </c>
      <c r="J97" s="164">
        <v>360.49805069519005</v>
      </c>
      <c r="K97" s="164">
        <v>445.05622359075824</v>
      </c>
      <c r="L97" s="164" t="e">
        <v>#N/A</v>
      </c>
      <c r="M97" s="164">
        <v>19.533877307580177</v>
      </c>
      <c r="N97" s="164" t="e">
        <v>#N/A</v>
      </c>
      <c r="O97" s="164">
        <v>25.378164938635745</v>
      </c>
      <c r="P97" s="164">
        <v>21.775966252854033</v>
      </c>
      <c r="Q97" s="164">
        <v>186.96633308053231</v>
      </c>
      <c r="R97" s="164" t="e">
        <v>#N/A</v>
      </c>
      <c r="S97" s="164" t="e">
        <v>#N/A</v>
      </c>
      <c r="T97" s="164">
        <f t="shared" si="2"/>
        <v>2049.768229015107</v>
      </c>
      <c r="U97" s="5"/>
    </row>
    <row r="98" spans="2:21" x14ac:dyDescent="0.3">
      <c r="B98" s="19">
        <v>2032</v>
      </c>
      <c r="C98" s="19">
        <v>5</v>
      </c>
      <c r="D98" s="164">
        <v>385.52355343263679</v>
      </c>
      <c r="E98" s="164">
        <v>157.35494014362669</v>
      </c>
      <c r="F98" s="164">
        <v>43.591851447910997</v>
      </c>
      <c r="G98" s="164">
        <v>66.838998324180423</v>
      </c>
      <c r="H98" s="164">
        <v>73.411319186773312</v>
      </c>
      <c r="I98" s="164">
        <v>45.113338092438468</v>
      </c>
      <c r="J98" s="164">
        <v>368.67124542180198</v>
      </c>
      <c r="K98" s="164">
        <v>403.74008622309958</v>
      </c>
      <c r="L98" s="164" t="e">
        <v>#N/A</v>
      </c>
      <c r="M98" s="164">
        <v>19.533877307580177</v>
      </c>
      <c r="N98" s="164" t="e">
        <v>#N/A</v>
      </c>
      <c r="O98" s="164">
        <v>25.866294971948577</v>
      </c>
      <c r="P98" s="164">
        <v>18.811360813553602</v>
      </c>
      <c r="Q98" s="164">
        <v>162.25352665245197</v>
      </c>
      <c r="R98" s="164" t="e">
        <v>#N/A</v>
      </c>
      <c r="S98" s="164" t="e">
        <v>#N/A</v>
      </c>
      <c r="T98" s="164">
        <f t="shared" si="2"/>
        <v>1770.7103920180025</v>
      </c>
      <c r="U98" s="5"/>
    </row>
    <row r="99" spans="2:21" x14ac:dyDescent="0.3">
      <c r="B99" s="19">
        <v>2032</v>
      </c>
      <c r="C99" s="19">
        <v>6</v>
      </c>
      <c r="D99" s="164">
        <v>312.12687538488461</v>
      </c>
      <c r="E99" s="164">
        <v>150.59909431871822</v>
      </c>
      <c r="F99" s="164">
        <v>44.518967999341939</v>
      </c>
      <c r="G99" s="164">
        <v>71.806008410953609</v>
      </c>
      <c r="H99" s="164">
        <v>72.123663928362234</v>
      </c>
      <c r="I99" s="164">
        <v>42.03060912173553</v>
      </c>
      <c r="J99" s="164">
        <v>359.37325376380966</v>
      </c>
      <c r="K99" s="164">
        <v>444.29526007154618</v>
      </c>
      <c r="L99" s="164" t="e">
        <v>#N/A</v>
      </c>
      <c r="M99" s="164">
        <v>19.533877307580177</v>
      </c>
      <c r="N99" s="164" t="e">
        <v>#N/A</v>
      </c>
      <c r="O99" s="164">
        <v>27.815974958585645</v>
      </c>
      <c r="P99" s="164">
        <v>18.32099614002793</v>
      </c>
      <c r="Q99" s="164">
        <v>162.00786213140802</v>
      </c>
      <c r="R99" s="164" t="e">
        <v>#N/A</v>
      </c>
      <c r="S99" s="164" t="e">
        <v>#N/A</v>
      </c>
      <c r="T99" s="164">
        <f t="shared" si="2"/>
        <v>1724.5524435369537</v>
      </c>
      <c r="U99" s="5"/>
    </row>
    <row r="100" spans="2:21" x14ac:dyDescent="0.3">
      <c r="B100" s="19">
        <v>2032</v>
      </c>
      <c r="C100" s="19">
        <v>7</v>
      </c>
      <c r="D100" s="164">
        <v>291.22807454636865</v>
      </c>
      <c r="E100" s="164">
        <v>143.26385857057588</v>
      </c>
      <c r="F100" s="164">
        <v>41.513112732933408</v>
      </c>
      <c r="G100" s="164">
        <v>71.583856244926338</v>
      </c>
      <c r="H100" s="164">
        <v>65.262963642317487</v>
      </c>
      <c r="I100" s="164">
        <v>39.439038365862366</v>
      </c>
      <c r="J100" s="164">
        <v>365.11439202842058</v>
      </c>
      <c r="K100" s="164">
        <v>610.16051292872828</v>
      </c>
      <c r="L100" s="164" t="e">
        <v>#N/A</v>
      </c>
      <c r="M100" s="164">
        <v>19.533877307580177</v>
      </c>
      <c r="N100" s="164" t="e">
        <v>#N/A</v>
      </c>
      <c r="O100" s="164">
        <v>27.305449147465517</v>
      </c>
      <c r="P100" s="164">
        <v>19.737003452876387</v>
      </c>
      <c r="Q100" s="164">
        <v>163.69884700266581</v>
      </c>
      <c r="R100" s="164" t="e">
        <v>#N/A</v>
      </c>
      <c r="S100" s="164" t="e">
        <v>#N/A</v>
      </c>
      <c r="T100" s="164">
        <f t="shared" si="2"/>
        <v>1857.8409859707212</v>
      </c>
      <c r="U100" s="5"/>
    </row>
    <row r="101" spans="2:21" x14ac:dyDescent="0.3">
      <c r="B101" s="19">
        <v>2032</v>
      </c>
      <c r="C101" s="19">
        <v>8</v>
      </c>
      <c r="D101" s="164">
        <v>290.36294392749897</v>
      </c>
      <c r="E101" s="164">
        <v>143.09300470953204</v>
      </c>
      <c r="F101" s="164">
        <v>41.518347349038514</v>
      </c>
      <c r="G101" s="164">
        <v>75.532277034995516</v>
      </c>
      <c r="H101" s="164">
        <v>64.546719136301704</v>
      </c>
      <c r="I101" s="164">
        <v>41.038514653498012</v>
      </c>
      <c r="J101" s="164">
        <v>380.85004659013589</v>
      </c>
      <c r="K101" s="164">
        <v>673.55854435221715</v>
      </c>
      <c r="L101" s="164" t="e">
        <v>#N/A</v>
      </c>
      <c r="M101" s="164">
        <v>19.533877307580177</v>
      </c>
      <c r="N101" s="164" t="e">
        <v>#N/A</v>
      </c>
      <c r="O101" s="164">
        <v>27.916563674657837</v>
      </c>
      <c r="P101" s="164">
        <v>21.097379002029182</v>
      </c>
      <c r="Q101" s="164">
        <v>206.84470162640605</v>
      </c>
      <c r="R101" s="164" t="e">
        <v>#N/A</v>
      </c>
      <c r="S101" s="164" t="e">
        <v>#N/A</v>
      </c>
      <c r="T101" s="164">
        <f t="shared" si="2"/>
        <v>1985.8929193638912</v>
      </c>
      <c r="U101" s="5"/>
    </row>
    <row r="102" spans="2:21" x14ac:dyDescent="0.3">
      <c r="B102" s="19">
        <v>2032</v>
      </c>
      <c r="C102" s="19">
        <v>9</v>
      </c>
      <c r="D102" s="164">
        <v>296.22048893547316</v>
      </c>
      <c r="E102" s="164">
        <v>147.683461529977</v>
      </c>
      <c r="F102" s="164">
        <v>45.335337133558966</v>
      </c>
      <c r="G102" s="164">
        <v>77.049656833691472</v>
      </c>
      <c r="H102" s="164">
        <v>67.973200146286629</v>
      </c>
      <c r="I102" s="164">
        <v>54.088044885116894</v>
      </c>
      <c r="J102" s="164">
        <v>386.26240251214188</v>
      </c>
      <c r="K102" s="164">
        <v>531.32456083966224</v>
      </c>
      <c r="L102" s="164" t="e">
        <v>#N/A</v>
      </c>
      <c r="M102" s="164">
        <v>19.533877307580177</v>
      </c>
      <c r="N102" s="164" t="e">
        <v>#N/A</v>
      </c>
      <c r="O102" s="164">
        <v>28.23324735476492</v>
      </c>
      <c r="P102" s="164">
        <v>19.570763209552847</v>
      </c>
      <c r="Q102" s="164">
        <v>168.91777770258213</v>
      </c>
      <c r="R102" s="164" t="e">
        <v>#N/A</v>
      </c>
      <c r="S102" s="164" t="e">
        <v>#N/A</v>
      </c>
      <c r="T102" s="164">
        <f t="shared" si="2"/>
        <v>1842.1928183903888</v>
      </c>
      <c r="U102" s="5"/>
    </row>
    <row r="103" spans="2:21" x14ac:dyDescent="0.3">
      <c r="B103" s="19">
        <v>2032</v>
      </c>
      <c r="C103" s="19">
        <v>10</v>
      </c>
      <c r="D103" s="164">
        <v>349.44362073835259</v>
      </c>
      <c r="E103" s="164">
        <v>151.57196158155952</v>
      </c>
      <c r="F103" s="164">
        <v>47.367398224249747</v>
      </c>
      <c r="G103" s="164">
        <v>75.108488314533716</v>
      </c>
      <c r="H103" s="164">
        <v>63.543868977524298</v>
      </c>
      <c r="I103" s="164">
        <v>48.699004701825224</v>
      </c>
      <c r="J103" s="164">
        <v>354.96853656380125</v>
      </c>
      <c r="K103" s="164">
        <v>388.95831752784187</v>
      </c>
      <c r="L103" s="164" t="e">
        <v>#N/A</v>
      </c>
      <c r="M103" s="164">
        <v>19.533877307580177</v>
      </c>
      <c r="N103" s="164" t="e">
        <v>#N/A</v>
      </c>
      <c r="O103" s="164">
        <v>25.460684346426056</v>
      </c>
      <c r="P103" s="164">
        <v>18.122841072243205</v>
      </c>
      <c r="Q103" s="164">
        <v>163.12153926617779</v>
      </c>
      <c r="R103" s="164" t="e">
        <v>#N/A</v>
      </c>
      <c r="S103" s="164" t="e">
        <v>#N/A</v>
      </c>
      <c r="T103" s="164">
        <f t="shared" si="2"/>
        <v>1705.9001386221155</v>
      </c>
      <c r="U103" s="5"/>
    </row>
    <row r="104" spans="2:21" x14ac:dyDescent="0.3">
      <c r="B104" s="19">
        <v>2032</v>
      </c>
      <c r="C104" s="19">
        <v>11</v>
      </c>
      <c r="D104" s="164">
        <v>579.19990281348043</v>
      </c>
      <c r="E104" s="164">
        <v>193.05340663644611</v>
      </c>
      <c r="F104" s="164">
        <v>49.868751330361917</v>
      </c>
      <c r="G104" s="164">
        <v>75.198147302455283</v>
      </c>
      <c r="H104" s="164">
        <v>87.48290845841619</v>
      </c>
      <c r="I104" s="164">
        <v>50.777734313330555</v>
      </c>
      <c r="J104" s="164">
        <v>364.71822759140747</v>
      </c>
      <c r="K104" s="164">
        <v>361.76663957221064</v>
      </c>
      <c r="L104" s="164" t="e">
        <v>#N/A</v>
      </c>
      <c r="M104" s="164">
        <v>19.533877307580177</v>
      </c>
      <c r="N104" s="164" t="e">
        <v>#N/A</v>
      </c>
      <c r="O104" s="164">
        <v>28.419003725859017</v>
      </c>
      <c r="P104" s="164">
        <v>21.574705692237792</v>
      </c>
      <c r="Q104" s="164">
        <v>199.23029981173599</v>
      </c>
      <c r="R104" s="164" t="e">
        <v>#N/A</v>
      </c>
      <c r="S104" s="164" t="e">
        <v>#N/A</v>
      </c>
      <c r="T104" s="164">
        <f t="shared" si="2"/>
        <v>2030.8236045555213</v>
      </c>
      <c r="U104" s="5"/>
    </row>
    <row r="105" spans="2:21" x14ac:dyDescent="0.3">
      <c r="B105" s="19">
        <v>2032</v>
      </c>
      <c r="C105" s="19">
        <v>12</v>
      </c>
      <c r="D105" s="164">
        <v>868.09384101248565</v>
      </c>
      <c r="E105" s="164">
        <v>238.81450017902748</v>
      </c>
      <c r="F105" s="164">
        <v>47.640739631121143</v>
      </c>
      <c r="G105" s="164">
        <v>73.584070743244922</v>
      </c>
      <c r="H105" s="164">
        <v>103.35700087239134</v>
      </c>
      <c r="I105" s="164">
        <v>58.735982096070998</v>
      </c>
      <c r="J105" s="164">
        <v>363.33051416513729</v>
      </c>
      <c r="K105" s="164">
        <v>453.5542885188874</v>
      </c>
      <c r="L105" s="164" t="e">
        <v>#N/A</v>
      </c>
      <c r="M105" s="164">
        <v>19.533877307580177</v>
      </c>
      <c r="N105" s="164" t="e">
        <v>#N/A</v>
      </c>
      <c r="O105" s="164">
        <v>27.226188041801318</v>
      </c>
      <c r="P105" s="164">
        <v>27.055468972199666</v>
      </c>
      <c r="Q105" s="164">
        <v>265.80050609992958</v>
      </c>
      <c r="R105" s="164" t="e">
        <v>#N/A</v>
      </c>
      <c r="S105" s="164" t="e">
        <v>#N/A</v>
      </c>
      <c r="T105" s="164">
        <f t="shared" si="2"/>
        <v>2546.7269776398766</v>
      </c>
      <c r="U105" s="5"/>
    </row>
    <row r="106" spans="2:21" x14ac:dyDescent="0.3">
      <c r="B106" s="19">
        <v>2033</v>
      </c>
      <c r="C106" s="19">
        <v>1</v>
      </c>
      <c r="D106" s="164">
        <v>845.17208427530954</v>
      </c>
      <c r="E106" s="164">
        <v>229.15713841335463</v>
      </c>
      <c r="F106" s="164">
        <v>49.151483745496975</v>
      </c>
      <c r="G106" s="164">
        <v>60.713748561858608</v>
      </c>
      <c r="H106" s="164">
        <v>117.18082708554438</v>
      </c>
      <c r="I106" s="164">
        <v>58.571786513422971</v>
      </c>
      <c r="J106" s="164">
        <v>366.25902542474944</v>
      </c>
      <c r="K106" s="164">
        <v>492.66674540664383</v>
      </c>
      <c r="L106" s="164" t="e">
        <v>#N/A</v>
      </c>
      <c r="M106" s="164">
        <v>18.997289563476269</v>
      </c>
      <c r="N106" s="164" t="e">
        <v>#N/A</v>
      </c>
      <c r="O106" s="164">
        <v>27.113303895086098</v>
      </c>
      <c r="P106" s="164">
        <v>27.129711003493099</v>
      </c>
      <c r="Q106" s="164">
        <v>261.60222431173923</v>
      </c>
      <c r="R106" s="164" t="e">
        <v>#N/A</v>
      </c>
      <c r="S106" s="164" t="e">
        <v>#N/A</v>
      </c>
      <c r="T106" s="164">
        <f t="shared" ref="T106:T137" si="3">SUM(D106:K106)+M106+SUM(O106:Q106)</f>
        <v>2553.7153682001754</v>
      </c>
      <c r="U106" s="5"/>
    </row>
    <row r="107" spans="2:21" x14ac:dyDescent="0.3">
      <c r="B107" s="19">
        <v>2033</v>
      </c>
      <c r="C107" s="19">
        <v>2</v>
      </c>
      <c r="D107" s="164">
        <v>814.1698659268983</v>
      </c>
      <c r="E107" s="164">
        <v>238.58433307935977</v>
      </c>
      <c r="F107" s="164">
        <v>52.661705165179242</v>
      </c>
      <c r="G107" s="164">
        <v>64.881518809571077</v>
      </c>
      <c r="H107" s="164">
        <v>130.14934662414015</v>
      </c>
      <c r="I107" s="164">
        <v>58.378435628433174</v>
      </c>
      <c r="J107" s="164">
        <v>366.38589781419472</v>
      </c>
      <c r="K107" s="164">
        <v>436.06743356692908</v>
      </c>
      <c r="L107" s="164" t="e">
        <v>#N/A</v>
      </c>
      <c r="M107" s="164">
        <v>18.997289563476269</v>
      </c>
      <c r="N107" s="164" t="e">
        <v>#N/A</v>
      </c>
      <c r="O107" s="164">
        <v>27.918201577710978</v>
      </c>
      <c r="P107" s="164">
        <v>26.331274033507459</v>
      </c>
      <c r="Q107" s="164">
        <v>244.03332181703448</v>
      </c>
      <c r="R107" s="164" t="e">
        <v>#N/A</v>
      </c>
      <c r="S107" s="164" t="e">
        <v>#N/A</v>
      </c>
      <c r="T107" s="164">
        <f t="shared" si="3"/>
        <v>2478.5586236064346</v>
      </c>
      <c r="U107" s="5"/>
    </row>
    <row r="108" spans="2:21" x14ac:dyDescent="0.3">
      <c r="B108" s="19">
        <v>2033</v>
      </c>
      <c r="C108" s="19">
        <v>3</v>
      </c>
      <c r="D108" s="164">
        <v>641.79241801283717</v>
      </c>
      <c r="E108" s="164">
        <v>196.06034496943758</v>
      </c>
      <c r="F108" s="164">
        <v>48.119927030447066</v>
      </c>
      <c r="G108" s="164">
        <v>69.031457999019892</v>
      </c>
      <c r="H108" s="164">
        <v>118.5737982060695</v>
      </c>
      <c r="I108" s="164">
        <v>53.857270988960046</v>
      </c>
      <c r="J108" s="164">
        <v>361.56790201783701</v>
      </c>
      <c r="K108" s="164">
        <v>440.49685790863293</v>
      </c>
      <c r="L108" s="164" t="e">
        <v>#N/A</v>
      </c>
      <c r="M108" s="164">
        <v>18.997289563476269</v>
      </c>
      <c r="N108" s="164" t="e">
        <v>#N/A</v>
      </c>
      <c r="O108" s="164">
        <v>28.05847696796372</v>
      </c>
      <c r="P108" s="164">
        <v>23.37962786350182</v>
      </c>
      <c r="Q108" s="164">
        <v>200.78526903220794</v>
      </c>
      <c r="R108" s="164" t="e">
        <v>#N/A</v>
      </c>
      <c r="S108" s="164" t="e">
        <v>#N/A</v>
      </c>
      <c r="T108" s="164">
        <f t="shared" si="3"/>
        <v>2200.7206405603911</v>
      </c>
      <c r="U108" s="5"/>
    </row>
    <row r="109" spans="2:21" x14ac:dyDescent="0.3">
      <c r="B109" s="19">
        <v>2033</v>
      </c>
      <c r="C109" s="19">
        <v>4</v>
      </c>
      <c r="D109" s="164">
        <v>535.74279260829383</v>
      </c>
      <c r="E109" s="164">
        <v>186.94096841960774</v>
      </c>
      <c r="F109" s="164">
        <v>48.127756631854631</v>
      </c>
      <c r="G109" s="164">
        <v>71.170536048701024</v>
      </c>
      <c r="H109" s="164">
        <v>96.382358561768527</v>
      </c>
      <c r="I109" s="164">
        <v>49.456082485343856</v>
      </c>
      <c r="J109" s="164">
        <v>359.82763842320219</v>
      </c>
      <c r="K109" s="164">
        <v>445.0246104331199</v>
      </c>
      <c r="L109" s="164" t="e">
        <v>#N/A</v>
      </c>
      <c r="M109" s="164">
        <v>18.997289563476272</v>
      </c>
      <c r="N109" s="164" t="e">
        <v>#N/A</v>
      </c>
      <c r="O109" s="164">
        <v>25.383724377003059</v>
      </c>
      <c r="P109" s="164">
        <v>21.717606899697593</v>
      </c>
      <c r="Q109" s="164">
        <v>185.50350796168613</v>
      </c>
      <c r="R109" s="164" t="e">
        <v>#N/A</v>
      </c>
      <c r="S109" s="164" t="e">
        <v>#N/A</v>
      </c>
      <c r="T109" s="164">
        <f t="shared" si="3"/>
        <v>2044.2748724137548</v>
      </c>
      <c r="U109" s="5"/>
    </row>
    <row r="110" spans="2:21" x14ac:dyDescent="0.3">
      <c r="B110" s="19">
        <v>2033</v>
      </c>
      <c r="C110" s="19">
        <v>5</v>
      </c>
      <c r="D110" s="164">
        <v>383.29087995035076</v>
      </c>
      <c r="E110" s="164">
        <v>155.85108996920067</v>
      </c>
      <c r="F110" s="164">
        <v>43.21720901580462</v>
      </c>
      <c r="G110" s="164">
        <v>68.961110053714634</v>
      </c>
      <c r="H110" s="164">
        <v>74.270384083187651</v>
      </c>
      <c r="I110" s="164">
        <v>45.151181460697927</v>
      </c>
      <c r="J110" s="164">
        <v>368.02454398816178</v>
      </c>
      <c r="K110" s="164">
        <v>403.70114884626082</v>
      </c>
      <c r="L110" s="164" t="e">
        <v>#N/A</v>
      </c>
      <c r="M110" s="164">
        <v>18.997289563476269</v>
      </c>
      <c r="N110" s="164" t="e">
        <v>#N/A</v>
      </c>
      <c r="O110" s="164">
        <v>25.859115697560853</v>
      </c>
      <c r="P110" s="164">
        <v>18.774939515337334</v>
      </c>
      <c r="Q110" s="164">
        <v>161.18316888418781</v>
      </c>
      <c r="R110" s="164" t="e">
        <v>#N/A</v>
      </c>
      <c r="S110" s="164" t="e">
        <v>#N/A</v>
      </c>
      <c r="T110" s="164">
        <f t="shared" si="3"/>
        <v>1767.2820610279409</v>
      </c>
      <c r="U110" s="5"/>
    </row>
    <row r="111" spans="2:21" x14ac:dyDescent="0.3">
      <c r="B111" s="19">
        <v>2033</v>
      </c>
      <c r="C111" s="19">
        <v>6</v>
      </c>
      <c r="D111" s="164">
        <v>310.63590758856373</v>
      </c>
      <c r="E111" s="164">
        <v>149.25036422652531</v>
      </c>
      <c r="F111" s="164">
        <v>44.143236638495289</v>
      </c>
      <c r="G111" s="164">
        <v>74.089250194524524</v>
      </c>
      <c r="H111" s="164">
        <v>72.984746600549826</v>
      </c>
      <c r="I111" s="164">
        <v>42.080507784580085</v>
      </c>
      <c r="J111" s="164">
        <v>358.72937591265168</v>
      </c>
      <c r="K111" s="164">
        <v>444.25891231940375</v>
      </c>
      <c r="L111" s="164" t="e">
        <v>#N/A</v>
      </c>
      <c r="M111" s="164">
        <v>18.997289563476272</v>
      </c>
      <c r="N111" s="164" t="e">
        <v>#N/A</v>
      </c>
      <c r="O111" s="164">
        <v>27.807052849277284</v>
      </c>
      <c r="P111" s="164">
        <v>18.29830149112906</v>
      </c>
      <c r="Q111" s="164">
        <v>161.14125468786861</v>
      </c>
      <c r="R111" s="164" t="e">
        <v>#N/A</v>
      </c>
      <c r="S111" s="164" t="e">
        <v>#N/A</v>
      </c>
      <c r="T111" s="164">
        <f t="shared" si="3"/>
        <v>1722.4161998570453</v>
      </c>
      <c r="U111" s="5"/>
    </row>
    <row r="112" spans="2:21" x14ac:dyDescent="0.3">
      <c r="B112" s="19">
        <v>2033</v>
      </c>
      <c r="C112" s="19">
        <v>7</v>
      </c>
      <c r="D112" s="164">
        <v>289.91978462202383</v>
      </c>
      <c r="E112" s="164">
        <v>142.00711726706899</v>
      </c>
      <c r="F112" s="164">
        <v>41.1632581715238</v>
      </c>
      <c r="G112" s="164">
        <v>73.860151682090006</v>
      </c>
      <c r="H112" s="164">
        <v>66.09755762489435</v>
      </c>
      <c r="I112" s="164">
        <v>39.497077969222886</v>
      </c>
      <c r="J112" s="164">
        <v>364.47570709061847</v>
      </c>
      <c r="K112" s="164">
        <v>610.13291247112545</v>
      </c>
      <c r="L112" s="164" t="e">
        <v>#N/A</v>
      </c>
      <c r="M112" s="164">
        <v>18.997289563476269</v>
      </c>
      <c r="N112" s="164" t="e">
        <v>#N/A</v>
      </c>
      <c r="O112" s="164">
        <v>27.305909624990125</v>
      </c>
      <c r="P112" s="164">
        <v>19.718307547821439</v>
      </c>
      <c r="Q112" s="164">
        <v>162.90606977598443</v>
      </c>
      <c r="R112" s="164" t="e">
        <v>#N/A</v>
      </c>
      <c r="S112" s="164" t="e">
        <v>#N/A</v>
      </c>
      <c r="T112" s="164">
        <f t="shared" si="3"/>
        <v>1856.08114341084</v>
      </c>
      <c r="U112" s="5"/>
    </row>
    <row r="113" spans="2:21" x14ac:dyDescent="0.3">
      <c r="B113" s="19">
        <v>2033</v>
      </c>
      <c r="C113" s="19">
        <v>8</v>
      </c>
      <c r="D113" s="164">
        <v>289.06362619352387</v>
      </c>
      <c r="E113" s="164">
        <v>141.83811379580027</v>
      </c>
      <c r="F113" s="164">
        <v>41.168558450242891</v>
      </c>
      <c r="G113" s="164">
        <v>77.93752922657356</v>
      </c>
      <c r="H113" s="164">
        <v>65.383086739465469</v>
      </c>
      <c r="I113" s="164">
        <v>41.102229750734438</v>
      </c>
      <c r="J113" s="164">
        <v>380.24669707648741</v>
      </c>
      <c r="K113" s="164">
        <v>673.54345005830783</v>
      </c>
      <c r="L113" s="164" t="e">
        <v>#N/A</v>
      </c>
      <c r="M113" s="164">
        <v>18.997289563476269</v>
      </c>
      <c r="N113" s="164" t="e">
        <v>#N/A</v>
      </c>
      <c r="O113" s="164">
        <v>27.917231223388502</v>
      </c>
      <c r="P113" s="164">
        <v>21.080835497097404</v>
      </c>
      <c r="Q113" s="164">
        <v>206.05703430908929</v>
      </c>
      <c r="R113" s="164" t="e">
        <v>#N/A</v>
      </c>
      <c r="S113" s="164" t="e">
        <v>#N/A</v>
      </c>
      <c r="T113" s="164">
        <f t="shared" si="3"/>
        <v>1984.3356818841871</v>
      </c>
      <c r="U113" s="5"/>
    </row>
    <row r="114" spans="2:21" x14ac:dyDescent="0.3">
      <c r="B114" s="19">
        <v>2033</v>
      </c>
      <c r="C114" s="19">
        <v>9</v>
      </c>
      <c r="D114" s="164">
        <v>294.86214143941703</v>
      </c>
      <c r="E114" s="164">
        <v>146.37138870115893</v>
      </c>
      <c r="F114" s="164">
        <v>44.954122753152298</v>
      </c>
      <c r="G114" s="164">
        <v>79.502268896928371</v>
      </c>
      <c r="H114" s="164">
        <v>68.785718098808047</v>
      </c>
      <c r="I114" s="164">
        <v>54.146951572526326</v>
      </c>
      <c r="J114" s="164">
        <v>385.55758953415869</v>
      </c>
      <c r="K114" s="164">
        <v>531.28653641951325</v>
      </c>
      <c r="L114" s="164" t="e">
        <v>#N/A</v>
      </c>
      <c r="M114" s="164">
        <v>18.997289563476272</v>
      </c>
      <c r="N114" s="164" t="e">
        <v>#N/A</v>
      </c>
      <c r="O114" s="164">
        <v>28.231758982911433</v>
      </c>
      <c r="P114" s="164">
        <v>19.55126419979177</v>
      </c>
      <c r="Q114" s="164">
        <v>168.11034955081232</v>
      </c>
      <c r="R114" s="164" t="e">
        <v>#N/A</v>
      </c>
      <c r="S114" s="164" t="e">
        <v>#N/A</v>
      </c>
      <c r="T114" s="164">
        <f t="shared" si="3"/>
        <v>1840.3573797126546</v>
      </c>
      <c r="U114" s="5"/>
    </row>
    <row r="115" spans="2:21" x14ac:dyDescent="0.3">
      <c r="B115" s="19">
        <v>2033</v>
      </c>
      <c r="C115" s="19">
        <v>10</v>
      </c>
      <c r="D115" s="164">
        <v>347.58467809427742</v>
      </c>
      <c r="E115" s="164">
        <v>150.15925593368416</v>
      </c>
      <c r="F115" s="164">
        <v>46.967086404081499</v>
      </c>
      <c r="G115" s="164">
        <v>77.503419915178966</v>
      </c>
      <c r="H115" s="164">
        <v>64.401391009267428</v>
      </c>
      <c r="I115" s="164">
        <v>48.748444831995172</v>
      </c>
      <c r="J115" s="164">
        <v>354.2645468100236</v>
      </c>
      <c r="K115" s="164">
        <v>388.93370544641914</v>
      </c>
      <c r="L115" s="164" t="e">
        <v>#N/A</v>
      </c>
      <c r="M115" s="164">
        <v>18.997289563476269</v>
      </c>
      <c r="N115" s="164" t="e">
        <v>#N/A</v>
      </c>
      <c r="O115" s="164">
        <v>25.463176177886087</v>
      </c>
      <c r="P115" s="164">
        <v>18.09543379603388</v>
      </c>
      <c r="Q115" s="164">
        <v>162.20186810305233</v>
      </c>
      <c r="R115" s="164" t="e">
        <v>#N/A</v>
      </c>
      <c r="S115" s="164" t="e">
        <v>#N/A</v>
      </c>
      <c r="T115" s="164">
        <f t="shared" si="3"/>
        <v>1703.320296085376</v>
      </c>
      <c r="U115" s="5"/>
    </row>
    <row r="116" spans="2:21" x14ac:dyDescent="0.3">
      <c r="B116" s="19">
        <v>2033</v>
      </c>
      <c r="C116" s="19">
        <v>11</v>
      </c>
      <c r="D116" s="164">
        <v>575.1495763428461</v>
      </c>
      <c r="E116" s="164">
        <v>191.03177725165185</v>
      </c>
      <c r="F116" s="164">
        <v>49.428655650124078</v>
      </c>
      <c r="G116" s="164">
        <v>77.599823887155253</v>
      </c>
      <c r="H116" s="164">
        <v>88.327472455093215</v>
      </c>
      <c r="I116" s="164">
        <v>50.804759839417905</v>
      </c>
      <c r="J116" s="164">
        <v>364.02629822868107</v>
      </c>
      <c r="K116" s="164">
        <v>361.7426889834436</v>
      </c>
      <c r="L116" s="164" t="e">
        <v>#N/A</v>
      </c>
      <c r="M116" s="164">
        <v>18.997289563476272</v>
      </c>
      <c r="N116" s="164" t="e">
        <v>#N/A</v>
      </c>
      <c r="O116" s="164">
        <v>28.415656031901424</v>
      </c>
      <c r="P116" s="164">
        <v>21.51074346375658</v>
      </c>
      <c r="Q116" s="164">
        <v>197.76810849624212</v>
      </c>
      <c r="R116" s="164" t="e">
        <v>#N/A</v>
      </c>
      <c r="S116" s="164" t="e">
        <v>#N/A</v>
      </c>
      <c r="T116" s="164">
        <f t="shared" si="3"/>
        <v>2024.8028501937895</v>
      </c>
      <c r="U116" s="5"/>
    </row>
    <row r="117" spans="2:21" x14ac:dyDescent="0.3">
      <c r="B117" s="19">
        <v>2033</v>
      </c>
      <c r="C117" s="19">
        <v>12</v>
      </c>
      <c r="D117" s="164">
        <v>861.02125524004543</v>
      </c>
      <c r="E117" s="164">
        <v>236.04146713365185</v>
      </c>
      <c r="F117" s="164">
        <v>47.190037316731733</v>
      </c>
      <c r="G117" s="164">
        <v>75.934277496892406</v>
      </c>
      <c r="H117" s="164">
        <v>104.12911734157147</v>
      </c>
      <c r="I117" s="164">
        <v>58.732788502033102</v>
      </c>
      <c r="J117" s="164">
        <v>362.78439753268134</v>
      </c>
      <c r="K117" s="164">
        <v>453.5580430941136</v>
      </c>
      <c r="L117" s="164" t="e">
        <v>#N/A</v>
      </c>
      <c r="M117" s="164">
        <v>18.997289563476269</v>
      </c>
      <c r="N117" s="164" t="e">
        <v>#N/A</v>
      </c>
      <c r="O117" s="164">
        <v>27.219276125312106</v>
      </c>
      <c r="P117" s="164">
        <v>26.943086059266893</v>
      </c>
      <c r="Q117" s="164">
        <v>263.5973565704864</v>
      </c>
      <c r="R117" s="164" t="e">
        <v>#N/A</v>
      </c>
      <c r="S117" s="164" t="e">
        <v>#N/A</v>
      </c>
      <c r="T117" s="164">
        <f t="shared" si="3"/>
        <v>2536.1483919762632</v>
      </c>
      <c r="U117" s="5"/>
    </row>
    <row r="118" spans="2:21" x14ac:dyDescent="0.3">
      <c r="B118" s="19">
        <v>2034</v>
      </c>
      <c r="C118" s="19">
        <v>1</v>
      </c>
      <c r="D118" s="164">
        <v>838.94758108162125</v>
      </c>
      <c r="E118" s="164">
        <v>222.76189808686618</v>
      </c>
      <c r="F118" s="164">
        <v>48.703768714850568</v>
      </c>
      <c r="G118" s="164">
        <v>62.373126612914156</v>
      </c>
      <c r="H118" s="164">
        <v>118.24030190748741</v>
      </c>
      <c r="I118" s="164">
        <v>58.577110028386045</v>
      </c>
      <c r="J118" s="164">
        <v>365.86278158178601</v>
      </c>
      <c r="K118" s="164">
        <v>492.80333352460656</v>
      </c>
      <c r="L118" s="164" t="e">
        <v>#N/A</v>
      </c>
      <c r="M118" s="164">
        <v>18.475441668639814</v>
      </c>
      <c r="N118" s="164" t="e">
        <v>#N/A</v>
      </c>
      <c r="O118" s="164">
        <v>27.113009599300771</v>
      </c>
      <c r="P118" s="164">
        <v>27.007818232693182</v>
      </c>
      <c r="Q118" s="164">
        <v>261.3754500936779</v>
      </c>
      <c r="R118" s="164" t="e">
        <v>#N/A</v>
      </c>
      <c r="S118" s="164" t="e">
        <v>#N/A</v>
      </c>
      <c r="T118" s="164">
        <f t="shared" si="3"/>
        <v>2542.24162113283</v>
      </c>
      <c r="U118" s="5"/>
    </row>
    <row r="119" spans="2:21" x14ac:dyDescent="0.3">
      <c r="B119" s="19">
        <v>2034</v>
      </c>
      <c r="C119" s="19">
        <v>2</v>
      </c>
      <c r="D119" s="164">
        <v>808.22549975783136</v>
      </c>
      <c r="E119" s="164">
        <v>231.987134086141</v>
      </c>
      <c r="F119" s="164">
        <v>52.186744387162676</v>
      </c>
      <c r="G119" s="164">
        <v>66.655535947070888</v>
      </c>
      <c r="H119" s="164">
        <v>131.25064090012654</v>
      </c>
      <c r="I119" s="164">
        <v>58.390137649290139</v>
      </c>
      <c r="J119" s="164">
        <v>365.89201805365076</v>
      </c>
      <c r="K119" s="164">
        <v>436.19446687687395</v>
      </c>
      <c r="L119" s="164" t="e">
        <v>#N/A</v>
      </c>
      <c r="M119" s="164">
        <v>18.475441668639807</v>
      </c>
      <c r="N119" s="164" t="e">
        <v>#N/A</v>
      </c>
      <c r="O119" s="164">
        <v>27.920198278683291</v>
      </c>
      <c r="P119" s="164">
        <v>26.210276728444079</v>
      </c>
      <c r="Q119" s="164">
        <v>243.78107225208379</v>
      </c>
      <c r="R119" s="164" t="e">
        <v>#N/A</v>
      </c>
      <c r="S119" s="164" t="e">
        <v>#N/A</v>
      </c>
      <c r="T119" s="164">
        <f t="shared" si="3"/>
        <v>2467.169166585998</v>
      </c>
      <c r="U119" s="5"/>
    </row>
    <row r="120" spans="2:21" x14ac:dyDescent="0.3">
      <c r="B120" s="19">
        <v>2034</v>
      </c>
      <c r="C120" s="19">
        <v>3</v>
      </c>
      <c r="D120" s="164">
        <v>637.40995519219314</v>
      </c>
      <c r="E120" s="164">
        <v>190.73980373533769</v>
      </c>
      <c r="F120" s="164">
        <v>47.697343519696368</v>
      </c>
      <c r="G120" s="164">
        <v>70.922401833727946</v>
      </c>
      <c r="H120" s="164">
        <v>119.54971323655471</v>
      </c>
      <c r="I120" s="164">
        <v>53.877193027159201</v>
      </c>
      <c r="J120" s="164">
        <v>361.03541061559417</v>
      </c>
      <c r="K120" s="164">
        <v>440.61629857839114</v>
      </c>
      <c r="L120" s="164" t="e">
        <v>#N/A</v>
      </c>
      <c r="M120" s="164">
        <v>18.475441668639814</v>
      </c>
      <c r="N120" s="164" t="e">
        <v>#N/A</v>
      </c>
      <c r="O120" s="164">
        <v>28.052398194708651</v>
      </c>
      <c r="P120" s="164">
        <v>23.289922779988895</v>
      </c>
      <c r="Q120" s="164">
        <v>200.6108329798175</v>
      </c>
      <c r="R120" s="164" t="e">
        <v>#N/A</v>
      </c>
      <c r="S120" s="164" t="e">
        <v>#N/A</v>
      </c>
      <c r="T120" s="164">
        <f t="shared" si="3"/>
        <v>2192.2767153618088</v>
      </c>
      <c r="U120" s="5"/>
    </row>
    <row r="121" spans="2:21" x14ac:dyDescent="0.3">
      <c r="B121" s="19">
        <v>2034</v>
      </c>
      <c r="C121" s="19">
        <v>4</v>
      </c>
      <c r="D121" s="164">
        <v>532.58740114952866</v>
      </c>
      <c r="E121" s="164">
        <v>182.05229574897078</v>
      </c>
      <c r="F121" s="164">
        <v>47.717997790262991</v>
      </c>
      <c r="G121" s="164">
        <v>73.116539080748609</v>
      </c>
      <c r="H121" s="164">
        <v>97.316931344920803</v>
      </c>
      <c r="I121" s="164">
        <v>49.48738560628172</v>
      </c>
      <c r="J121" s="164">
        <v>359.02797199438021</v>
      </c>
      <c r="K121" s="164">
        <v>445.1212521497817</v>
      </c>
      <c r="L121" s="164" t="e">
        <v>#N/A</v>
      </c>
      <c r="M121" s="164">
        <v>18.47544166863981</v>
      </c>
      <c r="N121" s="164" t="e">
        <v>#N/A</v>
      </c>
      <c r="O121" s="164">
        <v>25.388741043936388</v>
      </c>
      <c r="P121" s="164">
        <v>21.643763042949178</v>
      </c>
      <c r="Q121" s="164">
        <v>185.38824133944917</v>
      </c>
      <c r="R121" s="164" t="e">
        <v>#N/A</v>
      </c>
      <c r="S121" s="164" t="e">
        <v>#N/A</v>
      </c>
      <c r="T121" s="164">
        <f t="shared" si="3"/>
        <v>2037.3239619598498</v>
      </c>
      <c r="U121" s="5"/>
    </row>
    <row r="122" spans="2:21" x14ac:dyDescent="0.3">
      <c r="B122" s="19">
        <v>2034</v>
      </c>
      <c r="C122" s="19">
        <v>5</v>
      </c>
      <c r="D122" s="164">
        <v>381.32696216645309</v>
      </c>
      <c r="E122" s="164">
        <v>151.91258493052939</v>
      </c>
      <c r="F122" s="164">
        <v>42.855643216921095</v>
      </c>
      <c r="G122" s="164">
        <v>70.846033768616152</v>
      </c>
      <c r="H122" s="164">
        <v>75.16017281400697</v>
      </c>
      <c r="I122" s="164">
        <v>45.194394423192989</v>
      </c>
      <c r="J122" s="164">
        <v>367.20222469344725</v>
      </c>
      <c r="K122" s="164">
        <v>403.79486277857359</v>
      </c>
      <c r="L122" s="164" t="e">
        <v>#N/A</v>
      </c>
      <c r="M122" s="164">
        <v>18.475441668639814</v>
      </c>
      <c r="N122" s="164" t="e">
        <v>#N/A</v>
      </c>
      <c r="O122" s="164">
        <v>25.852970462633433</v>
      </c>
      <c r="P122" s="164">
        <v>18.723578248546612</v>
      </c>
      <c r="Q122" s="164">
        <v>161.1025640080849</v>
      </c>
      <c r="R122" s="164" t="e">
        <v>#N/A</v>
      </c>
      <c r="S122" s="164" t="e">
        <v>#N/A</v>
      </c>
      <c r="T122" s="164">
        <f t="shared" si="3"/>
        <v>1762.4474331796455</v>
      </c>
      <c r="U122" s="5"/>
    </row>
    <row r="123" spans="2:21" x14ac:dyDescent="0.3">
      <c r="B123" s="19">
        <v>2034</v>
      </c>
      <c r="C123" s="19">
        <v>6</v>
      </c>
      <c r="D123" s="164">
        <v>309.35588367829797</v>
      </c>
      <c r="E123" s="164">
        <v>145.61365169751119</v>
      </c>
      <c r="F123" s="164">
        <v>43.780728570401024</v>
      </c>
      <c r="G123" s="164">
        <v>76.116789059530689</v>
      </c>
      <c r="H123" s="164">
        <v>73.87756786196563</v>
      </c>
      <c r="I123" s="164">
        <v>42.13634623909514</v>
      </c>
      <c r="J123" s="164">
        <v>357.86788141372091</v>
      </c>
      <c r="K123" s="164">
        <v>444.35584061911311</v>
      </c>
      <c r="L123" s="164" t="e">
        <v>#N/A</v>
      </c>
      <c r="M123" s="164">
        <v>18.47544166863981</v>
      </c>
      <c r="N123" s="164" t="e">
        <v>#N/A</v>
      </c>
      <c r="O123" s="164">
        <v>27.799210620450253</v>
      </c>
      <c r="P123" s="164">
        <v>18.259005480478049</v>
      </c>
      <c r="Q123" s="164">
        <v>161.07892573495923</v>
      </c>
      <c r="R123" s="164" t="e">
        <v>#N/A</v>
      </c>
      <c r="S123" s="164" t="e">
        <v>#N/A</v>
      </c>
      <c r="T123" s="164">
        <f t="shared" si="3"/>
        <v>1718.7172726441631</v>
      </c>
      <c r="U123" s="5"/>
    </row>
    <row r="124" spans="2:21" x14ac:dyDescent="0.3">
      <c r="B124" s="19">
        <v>2034</v>
      </c>
      <c r="C124" s="19">
        <v>7</v>
      </c>
      <c r="D124" s="164">
        <v>288.80669145197351</v>
      </c>
      <c r="E124" s="164">
        <v>138.59467223960417</v>
      </c>
      <c r="F124" s="164">
        <v>40.825707215741346</v>
      </c>
      <c r="G124" s="164">
        <v>75.881429729863683</v>
      </c>
      <c r="H124" s="164">
        <v>66.933022251893874</v>
      </c>
      <c r="I124" s="164">
        <v>39.548247345081791</v>
      </c>
      <c r="J124" s="164">
        <v>363.6425336399538</v>
      </c>
      <c r="K124" s="164">
        <v>610.23013443726461</v>
      </c>
      <c r="L124" s="164" t="e">
        <v>#N/A</v>
      </c>
      <c r="M124" s="164">
        <v>18.475441668639814</v>
      </c>
      <c r="N124" s="164" t="e">
        <v>#N/A</v>
      </c>
      <c r="O124" s="164">
        <v>27.305897769756911</v>
      </c>
      <c r="P124" s="164">
        <v>19.683254211845245</v>
      </c>
      <c r="Q124" s="164">
        <v>162.85454652655858</v>
      </c>
      <c r="R124" s="164" t="e">
        <v>#N/A</v>
      </c>
      <c r="S124" s="164" t="e">
        <v>#N/A</v>
      </c>
      <c r="T124" s="164">
        <f t="shared" si="3"/>
        <v>1852.7815784881775</v>
      </c>
      <c r="U124" s="5"/>
    </row>
    <row r="125" spans="2:21" x14ac:dyDescent="0.3">
      <c r="B125" s="19">
        <v>2034</v>
      </c>
      <c r="C125" s="19">
        <v>8</v>
      </c>
      <c r="D125" s="164">
        <v>287.95901379043545</v>
      </c>
      <c r="E125" s="164">
        <v>138.42928073862294</v>
      </c>
      <c r="F125" s="164">
        <v>40.831072290089978</v>
      </c>
      <c r="G125" s="164">
        <v>80.072707590792504</v>
      </c>
      <c r="H125" s="164">
        <v>66.220338169459325</v>
      </c>
      <c r="I125" s="164">
        <v>41.150102086279283</v>
      </c>
      <c r="J125" s="164">
        <v>379.35978070884897</v>
      </c>
      <c r="K125" s="164">
        <v>673.63356418635112</v>
      </c>
      <c r="L125" s="164" t="e">
        <v>#N/A</v>
      </c>
      <c r="M125" s="164">
        <v>18.475441668639814</v>
      </c>
      <c r="N125" s="164" t="e">
        <v>#N/A</v>
      </c>
      <c r="O125" s="164">
        <v>27.917422738975237</v>
      </c>
      <c r="P125" s="164">
        <v>21.046475224168759</v>
      </c>
      <c r="Q125" s="164">
        <v>206.00615568294867</v>
      </c>
      <c r="R125" s="164" t="e">
        <v>#N/A</v>
      </c>
      <c r="S125" s="164" t="e">
        <v>#N/A</v>
      </c>
      <c r="T125" s="164">
        <f t="shared" si="3"/>
        <v>1981.1013548756118</v>
      </c>
      <c r="U125" s="5"/>
    </row>
    <row r="126" spans="2:21" x14ac:dyDescent="0.3">
      <c r="B126" s="19">
        <v>2034</v>
      </c>
      <c r="C126" s="19">
        <v>9</v>
      </c>
      <c r="D126" s="164">
        <v>293.7030360818602</v>
      </c>
      <c r="E126" s="164">
        <v>142.81651866808741</v>
      </c>
      <c r="F126" s="164">
        <v>44.586359964843716</v>
      </c>
      <c r="G126" s="164">
        <v>81.679581917263718</v>
      </c>
      <c r="H126" s="164">
        <v>69.660743545854487</v>
      </c>
      <c r="I126" s="164">
        <v>54.192675988038282</v>
      </c>
      <c r="J126" s="164">
        <v>384.64848075923004</v>
      </c>
      <c r="K126" s="164">
        <v>531.37172126211806</v>
      </c>
      <c r="L126" s="164" t="e">
        <v>#N/A</v>
      </c>
      <c r="M126" s="164">
        <v>18.47544166863981</v>
      </c>
      <c r="N126" s="164" t="e">
        <v>#N/A</v>
      </c>
      <c r="O126" s="164">
        <v>28.232847594615428</v>
      </c>
      <c r="P126" s="164">
        <v>19.514878482221125</v>
      </c>
      <c r="Q126" s="164">
        <v>168.05011199031679</v>
      </c>
      <c r="R126" s="164" t="e">
        <v>#N/A</v>
      </c>
      <c r="S126" s="164" t="e">
        <v>#N/A</v>
      </c>
      <c r="T126" s="164">
        <f t="shared" si="3"/>
        <v>1836.9323979230892</v>
      </c>
      <c r="U126" s="5"/>
    </row>
    <row r="127" spans="2:21" x14ac:dyDescent="0.3">
      <c r="B127" s="19">
        <v>2034</v>
      </c>
      <c r="C127" s="19">
        <v>10</v>
      </c>
      <c r="D127" s="164">
        <v>345.96867021315148</v>
      </c>
      <c r="E127" s="164">
        <v>146.40786230689102</v>
      </c>
      <c r="F127" s="164">
        <v>46.58089392558162</v>
      </c>
      <c r="G127" s="164">
        <v>79.628807748456623</v>
      </c>
      <c r="H127" s="164">
        <v>65.259721665917624</v>
      </c>
      <c r="I127" s="164">
        <v>48.785492057148765</v>
      </c>
      <c r="J127" s="164">
        <v>353.383787311069</v>
      </c>
      <c r="K127" s="164">
        <v>389.01362686488011</v>
      </c>
      <c r="L127" s="164" t="e">
        <v>#N/A</v>
      </c>
      <c r="M127" s="164">
        <v>18.475441668639814</v>
      </c>
      <c r="N127" s="164" t="e">
        <v>#N/A</v>
      </c>
      <c r="O127" s="164">
        <v>25.465186052824627</v>
      </c>
      <c r="P127" s="164">
        <v>18.051182005613136</v>
      </c>
      <c r="Q127" s="164">
        <v>162.13421029329231</v>
      </c>
      <c r="R127" s="164" t="e">
        <v>#N/A</v>
      </c>
      <c r="S127" s="164" t="e">
        <v>#N/A</v>
      </c>
      <c r="T127" s="164">
        <f t="shared" si="3"/>
        <v>1699.1548821134661</v>
      </c>
      <c r="U127" s="5"/>
    </row>
    <row r="128" spans="2:21" x14ac:dyDescent="0.3">
      <c r="B128" s="19">
        <v>2034</v>
      </c>
      <c r="C128" s="19">
        <v>11</v>
      </c>
      <c r="D128" s="164">
        <v>571.51132141036965</v>
      </c>
      <c r="E128" s="164">
        <v>185.95973107996093</v>
      </c>
      <c r="F128" s="164">
        <v>49.003772634479226</v>
      </c>
      <c r="G128" s="164">
        <v>79.730382045367875</v>
      </c>
      <c r="H128" s="164">
        <v>89.173191457233898</v>
      </c>
      <c r="I128" s="164">
        <v>50.827442762977782</v>
      </c>
      <c r="J128" s="164">
        <v>363.26791908925048</v>
      </c>
      <c r="K128" s="164">
        <v>361.84961210567178</v>
      </c>
      <c r="L128" s="164" t="e">
        <v>#N/A</v>
      </c>
      <c r="M128" s="164">
        <v>18.47544166863981</v>
      </c>
      <c r="N128" s="164" t="e">
        <v>#N/A</v>
      </c>
      <c r="O128" s="164">
        <v>28.411843233774558</v>
      </c>
      <c r="P128" s="164">
        <v>21.430739330826757</v>
      </c>
      <c r="Q128" s="164">
        <v>197.63067710725096</v>
      </c>
      <c r="R128" s="164" t="e">
        <v>#N/A</v>
      </c>
      <c r="S128" s="164" t="e">
        <v>#N/A</v>
      </c>
      <c r="T128" s="164">
        <f t="shared" si="3"/>
        <v>2017.2720739258036</v>
      </c>
      <c r="U128" s="5"/>
    </row>
    <row r="129" spans="2:21" x14ac:dyDescent="0.3">
      <c r="B129" s="19">
        <v>2034</v>
      </c>
      <c r="C129" s="19">
        <v>12</v>
      </c>
      <c r="D129" s="164">
        <v>854.5899790544654</v>
      </c>
      <c r="E129" s="164">
        <v>229.42785646550973</v>
      </c>
      <c r="F129" s="164">
        <v>46.754408082955955</v>
      </c>
      <c r="G129" s="164">
        <v>78.019160920550163</v>
      </c>
      <c r="H129" s="164">
        <v>104.93222062601643</v>
      </c>
      <c r="I129" s="164">
        <v>58.713884391983584</v>
      </c>
      <c r="J129" s="164">
        <v>362.0186780936059</v>
      </c>
      <c r="K129" s="164">
        <v>453.66040548068327</v>
      </c>
      <c r="L129" s="164" t="e">
        <v>#N/A</v>
      </c>
      <c r="M129" s="164">
        <v>18.475441668639814</v>
      </c>
      <c r="N129" s="164" t="e">
        <v>#N/A</v>
      </c>
      <c r="O129" s="164">
        <v>27.213389982415535</v>
      </c>
      <c r="P129" s="164">
        <v>26.813670787794312</v>
      </c>
      <c r="Q129" s="164">
        <v>263.34745756619907</v>
      </c>
      <c r="R129" s="164" t="e">
        <v>#N/A</v>
      </c>
      <c r="S129" s="164" t="e">
        <v>#N/A</v>
      </c>
      <c r="T129" s="164">
        <f t="shared" si="3"/>
        <v>2523.9665531208188</v>
      </c>
      <c r="U129" s="5"/>
    </row>
    <row r="130" spans="2:21" x14ac:dyDescent="0.3">
      <c r="B130" s="19">
        <v>2035</v>
      </c>
      <c r="C130" s="19">
        <v>1</v>
      </c>
      <c r="D130" s="164">
        <v>834.12339637189177</v>
      </c>
      <c r="E130" s="164">
        <v>220.69041908506446</v>
      </c>
      <c r="F130" s="164">
        <v>48.289864752895056</v>
      </c>
      <c r="G130" s="164">
        <v>63.802636993377384</v>
      </c>
      <c r="H130" s="164">
        <v>119.2767602448459</v>
      </c>
      <c r="I130" s="164">
        <v>58.563921017952744</v>
      </c>
      <c r="J130" s="164">
        <v>365.04164455669149</v>
      </c>
      <c r="K130" s="164">
        <v>492.84334413280556</v>
      </c>
      <c r="L130" s="164" t="e">
        <v>#N/A</v>
      </c>
      <c r="M130" s="164">
        <v>17.967928725346585</v>
      </c>
      <c r="N130" s="164" t="e">
        <v>#N/A</v>
      </c>
      <c r="O130" s="164">
        <v>26.936217275182273</v>
      </c>
      <c r="P130" s="164">
        <v>27.002224581078629</v>
      </c>
      <c r="Q130" s="164">
        <v>267.17673386168997</v>
      </c>
      <c r="R130" s="164" t="e">
        <v>#N/A</v>
      </c>
      <c r="S130" s="164" t="e">
        <v>#N/A</v>
      </c>
      <c r="T130" s="164">
        <f t="shared" si="3"/>
        <v>2541.7150915988218</v>
      </c>
      <c r="U130" s="5"/>
    </row>
    <row r="131" spans="2:21" x14ac:dyDescent="0.3">
      <c r="B131" s="19">
        <v>2035</v>
      </c>
      <c r="C131" s="19">
        <v>2</v>
      </c>
      <c r="D131" s="164">
        <v>803.63062400063234</v>
      </c>
      <c r="E131" s="164">
        <v>229.87935347519186</v>
      </c>
      <c r="F131" s="164">
        <v>51.747927212900898</v>
      </c>
      <c r="G131" s="164">
        <v>68.183307442402338</v>
      </c>
      <c r="H131" s="164">
        <v>132.26050798323152</v>
      </c>
      <c r="I131" s="164">
        <v>58.391309564197442</v>
      </c>
      <c r="J131" s="164">
        <v>365.09217458016332</v>
      </c>
      <c r="K131" s="164">
        <v>380.69537345914756</v>
      </c>
      <c r="L131" s="164" t="e">
        <v>#N/A</v>
      </c>
      <c r="M131" s="164">
        <v>17.967928725346578</v>
      </c>
      <c r="N131" s="164" t="e">
        <v>#N/A</v>
      </c>
      <c r="O131" s="164">
        <v>27.289457559022868</v>
      </c>
      <c r="P131" s="164">
        <v>25.571093236381582</v>
      </c>
      <c r="Q131" s="164">
        <v>246.29386922157485</v>
      </c>
      <c r="R131" s="164" t="e">
        <v>#N/A</v>
      </c>
      <c r="S131" s="164" t="e">
        <v>#N/A</v>
      </c>
      <c r="T131" s="164">
        <f t="shared" si="3"/>
        <v>2407.0029264601931</v>
      </c>
      <c r="U131" s="5"/>
    </row>
    <row r="132" spans="2:21" x14ac:dyDescent="0.3">
      <c r="B132" s="19">
        <v>2035</v>
      </c>
      <c r="C132" s="19">
        <v>3</v>
      </c>
      <c r="D132" s="164">
        <v>634.08844533590354</v>
      </c>
      <c r="E132" s="164">
        <v>189.07972202600797</v>
      </c>
      <c r="F132" s="164">
        <v>47.307528817661073</v>
      </c>
      <c r="G132" s="164">
        <v>72.549747459700939</v>
      </c>
      <c r="H132" s="164">
        <v>120.47279469933846</v>
      </c>
      <c r="I132" s="164">
        <v>53.897094307569006</v>
      </c>
      <c r="J132" s="164">
        <v>360.37032357297619</v>
      </c>
      <c r="K132" s="164">
        <v>377.20538884617366</v>
      </c>
      <c r="L132" s="164" t="e">
        <v>#N/A</v>
      </c>
      <c r="M132" s="164">
        <v>17.967928725346585</v>
      </c>
      <c r="N132" s="164" t="e">
        <v>#N/A</v>
      </c>
      <c r="O132" s="164">
        <v>27.933659911411677</v>
      </c>
      <c r="P132" s="164">
        <v>22.616417934465652</v>
      </c>
      <c r="Q132" s="164">
        <v>205.39076007417862</v>
      </c>
      <c r="R132" s="164" t="e">
        <v>#N/A</v>
      </c>
      <c r="S132" s="164" t="e">
        <v>#N/A</v>
      </c>
      <c r="T132" s="164">
        <f t="shared" si="3"/>
        <v>2128.8798117107331</v>
      </c>
      <c r="U132" s="5"/>
    </row>
    <row r="133" spans="2:21" x14ac:dyDescent="0.3">
      <c r="B133" s="19">
        <v>2035</v>
      </c>
      <c r="C133" s="19">
        <v>4</v>
      </c>
      <c r="D133" s="164">
        <v>530.33321318956553</v>
      </c>
      <c r="E133" s="164">
        <v>180.59987228129896</v>
      </c>
      <c r="F133" s="164">
        <v>47.340683712010325</v>
      </c>
      <c r="G133" s="164">
        <v>74.791837393743222</v>
      </c>
      <c r="H133" s="164">
        <v>98.165964311634056</v>
      </c>
      <c r="I133" s="164">
        <v>49.535242861729401</v>
      </c>
      <c r="J133" s="164">
        <v>358.48179662024688</v>
      </c>
      <c r="K133" s="164">
        <v>380.0662068336967</v>
      </c>
      <c r="L133" s="164" t="e">
        <v>#N/A</v>
      </c>
      <c r="M133" s="164">
        <v>17.967928725346585</v>
      </c>
      <c r="N133" s="164" t="e">
        <v>#N/A</v>
      </c>
      <c r="O133" s="164">
        <v>25.508149689999115</v>
      </c>
      <c r="P133" s="164">
        <v>20.914214813736379</v>
      </c>
      <c r="Q133" s="164">
        <v>184.94659311081787</v>
      </c>
      <c r="R133" s="164" t="e">
        <v>#N/A</v>
      </c>
      <c r="S133" s="164" t="e">
        <v>#N/A</v>
      </c>
      <c r="T133" s="164">
        <f t="shared" si="3"/>
        <v>1968.6517035438253</v>
      </c>
      <c r="U133" s="5"/>
    </row>
    <row r="134" spans="2:21" x14ac:dyDescent="0.3">
      <c r="B134" s="19">
        <v>2035</v>
      </c>
      <c r="C134" s="19">
        <v>5</v>
      </c>
      <c r="D134" s="164">
        <v>379.99056730467964</v>
      </c>
      <c r="E134" s="164">
        <v>150.78850774721556</v>
      </c>
      <c r="F134" s="164">
        <v>42.523051999688434</v>
      </c>
      <c r="G134" s="164">
        <v>72.468900690740313</v>
      </c>
      <c r="H134" s="164">
        <v>75.967136908567156</v>
      </c>
      <c r="I134" s="164">
        <v>45.256896189029121</v>
      </c>
      <c r="J134" s="164">
        <v>366.72163347361908</v>
      </c>
      <c r="K134" s="164">
        <v>404.81411627749929</v>
      </c>
      <c r="L134" s="164" t="e">
        <v>#N/A</v>
      </c>
      <c r="M134" s="164">
        <v>17.967928725346585</v>
      </c>
      <c r="N134" s="164" t="e">
        <v>#N/A</v>
      </c>
      <c r="O134" s="164">
        <v>25.640217543635643</v>
      </c>
      <c r="P134" s="164">
        <v>18.728198382903475</v>
      </c>
      <c r="Q134" s="164">
        <v>162.01517044658812</v>
      </c>
      <c r="R134" s="164" t="e">
        <v>#N/A</v>
      </c>
      <c r="S134" s="164" t="e">
        <v>#N/A</v>
      </c>
      <c r="T134" s="164">
        <f t="shared" si="3"/>
        <v>1762.8823256895123</v>
      </c>
      <c r="U134" s="5"/>
    </row>
    <row r="135" spans="2:21" x14ac:dyDescent="0.3">
      <c r="B135" s="19">
        <v>2035</v>
      </c>
      <c r="C135" s="19">
        <v>6</v>
      </c>
      <c r="D135" s="164">
        <v>308.57253240712066</v>
      </c>
      <c r="E135" s="164">
        <v>144.61814437787032</v>
      </c>
      <c r="F135" s="164">
        <v>43.447657062643067</v>
      </c>
      <c r="G135" s="164">
        <v>77.861758060294733</v>
      </c>
      <c r="H135" s="164">
        <v>74.715632116264658</v>
      </c>
      <c r="I135" s="164">
        <v>42.214646017025331</v>
      </c>
      <c r="J135" s="164">
        <v>357.41445849769104</v>
      </c>
      <c r="K135" s="164">
        <v>437.24511101945114</v>
      </c>
      <c r="L135" s="164" t="e">
        <v>#N/A</v>
      </c>
      <c r="M135" s="164">
        <v>17.967928725346585</v>
      </c>
      <c r="N135" s="164" t="e">
        <v>#N/A</v>
      </c>
      <c r="O135" s="164">
        <v>28.011329577040875</v>
      </c>
      <c r="P135" s="164">
        <v>18.173873980080316</v>
      </c>
      <c r="Q135" s="164">
        <v>160.46078625366883</v>
      </c>
      <c r="R135" s="164" t="e">
        <v>#N/A</v>
      </c>
      <c r="S135" s="164" t="e">
        <v>#N/A</v>
      </c>
      <c r="T135" s="164">
        <f t="shared" si="3"/>
        <v>1710.7038580944975</v>
      </c>
      <c r="U135" s="5"/>
    </row>
    <row r="136" spans="2:21" x14ac:dyDescent="0.3">
      <c r="B136" s="19">
        <v>2035</v>
      </c>
      <c r="C136" s="19">
        <v>7</v>
      </c>
      <c r="D136" s="164">
        <v>288.154315526017</v>
      </c>
      <c r="E136" s="164">
        <v>137.66993497859605</v>
      </c>
      <c r="F136" s="164">
        <v>40.515572158379484</v>
      </c>
      <c r="G136" s="164">
        <v>77.620885088312988</v>
      </c>
      <c r="H136" s="164">
        <v>67.715401856849738</v>
      </c>
      <c r="I136" s="164">
        <v>39.621902623179146</v>
      </c>
      <c r="J136" s="164">
        <v>363.23912085809724</v>
      </c>
      <c r="K136" s="164">
        <v>563.81660528214081</v>
      </c>
      <c r="L136" s="164" t="e">
        <v>#N/A</v>
      </c>
      <c r="M136" s="164">
        <v>17.967928725346585</v>
      </c>
      <c r="N136" s="164" t="e">
        <v>#N/A</v>
      </c>
      <c r="O136" s="164">
        <v>27.328336383385789</v>
      </c>
      <c r="P136" s="164">
        <v>19.211199205088342</v>
      </c>
      <c r="Q136" s="164">
        <v>165.4859133333639</v>
      </c>
      <c r="R136" s="164" t="e">
        <v>#N/A</v>
      </c>
      <c r="S136" s="164" t="e">
        <v>#N/A</v>
      </c>
      <c r="T136" s="164">
        <f t="shared" si="3"/>
        <v>1808.3471160187571</v>
      </c>
      <c r="U136" s="5"/>
    </row>
    <row r="137" spans="2:21" x14ac:dyDescent="0.3">
      <c r="B137" s="19">
        <v>2035</v>
      </c>
      <c r="C137" s="19">
        <v>8</v>
      </c>
      <c r="D137" s="164">
        <v>287.31403596453447</v>
      </c>
      <c r="E137" s="164">
        <v>137.50607571094096</v>
      </c>
      <c r="F137" s="164">
        <v>40.521001694018786</v>
      </c>
      <c r="G137" s="164">
        <v>81.909355788387515</v>
      </c>
      <c r="H137" s="164">
        <v>67.004516756211657</v>
      </c>
      <c r="I137" s="164">
        <v>41.221123964236583</v>
      </c>
      <c r="J137" s="164">
        <v>378.91216838362163</v>
      </c>
      <c r="K137" s="164">
        <v>639.90660524747034</v>
      </c>
      <c r="L137" s="164" t="e">
        <v>#N/A</v>
      </c>
      <c r="M137" s="164">
        <v>17.967928725346585</v>
      </c>
      <c r="N137" s="164" t="e">
        <v>#N/A</v>
      </c>
      <c r="O137" s="164">
        <v>27.990714363178199</v>
      </c>
      <c r="P137" s="164">
        <v>20.780251175350635</v>
      </c>
      <c r="Q137" s="164">
        <v>215.00794986324161</v>
      </c>
      <c r="R137" s="164" t="e">
        <v>#N/A</v>
      </c>
      <c r="S137" s="164" t="e">
        <v>#N/A</v>
      </c>
      <c r="T137" s="164">
        <f t="shared" si="3"/>
        <v>1956.0417276365392</v>
      </c>
      <c r="U137" s="5"/>
    </row>
    <row r="138" spans="2:21" x14ac:dyDescent="0.3">
      <c r="B138" s="19">
        <v>2035</v>
      </c>
      <c r="C138" s="19">
        <v>9</v>
      </c>
      <c r="D138" s="164">
        <v>293.01382554854132</v>
      </c>
      <c r="E138" s="164">
        <v>141.85012262911002</v>
      </c>
      <c r="F138" s="164">
        <v>44.248562683049862</v>
      </c>
      <c r="G138" s="164">
        <v>83.552599377858215</v>
      </c>
      <c r="H138" s="164">
        <v>70.419354455653291</v>
      </c>
      <c r="I138" s="164">
        <v>54.26598213687506</v>
      </c>
      <c r="J138" s="164">
        <v>384.2491712599155</v>
      </c>
      <c r="K138" s="164">
        <v>538.36018465684913</v>
      </c>
      <c r="L138" s="164" t="e">
        <v>#N/A</v>
      </c>
      <c r="M138" s="164">
        <v>17.967928725346585</v>
      </c>
      <c r="N138" s="164" t="e">
        <v>#N/A</v>
      </c>
      <c r="O138" s="164">
        <v>26.508791712247113</v>
      </c>
      <c r="P138" s="164">
        <v>19.586576094968049</v>
      </c>
      <c r="Q138" s="164">
        <v>169.65818349115384</v>
      </c>
      <c r="R138" s="164" t="e">
        <v>#N/A</v>
      </c>
      <c r="S138" s="164" t="e">
        <v>#N/A</v>
      </c>
      <c r="T138" s="164">
        <f t="shared" ref="T138:T169" si="4">SUM(D138:K138)+M138+SUM(O138:Q138)</f>
        <v>1843.681282771568</v>
      </c>
      <c r="U138" s="5"/>
    </row>
    <row r="139" spans="2:21" x14ac:dyDescent="0.3">
      <c r="B139" s="19">
        <v>2035</v>
      </c>
      <c r="C139" s="19">
        <v>10</v>
      </c>
      <c r="D139" s="164">
        <v>344.92223405576817</v>
      </c>
      <c r="E139" s="164">
        <v>145.35814689105692</v>
      </c>
      <c r="F139" s="164">
        <v>46.226068469554114</v>
      </c>
      <c r="G139" s="164">
        <v>81.456180849988769</v>
      </c>
      <c r="H139" s="164">
        <v>66.064905778644786</v>
      </c>
      <c r="I139" s="164">
        <v>48.848620863548618</v>
      </c>
      <c r="J139" s="164">
        <v>353.08099252960432</v>
      </c>
      <c r="K139" s="164">
        <v>403.70435235858264</v>
      </c>
      <c r="L139" s="164" t="e">
        <v>#N/A</v>
      </c>
      <c r="M139" s="164">
        <v>17.967928725346585</v>
      </c>
      <c r="N139" s="164" t="e">
        <v>#N/A</v>
      </c>
      <c r="O139" s="164">
        <v>26.245045026104066</v>
      </c>
      <c r="P139" s="164">
        <v>18.183163248827359</v>
      </c>
      <c r="Q139" s="164">
        <v>159.52061668252298</v>
      </c>
      <c r="R139" s="164" t="e">
        <v>#N/A</v>
      </c>
      <c r="S139" s="164" t="e">
        <v>#N/A</v>
      </c>
      <c r="T139" s="164">
        <f t="shared" si="4"/>
        <v>1711.5782554795492</v>
      </c>
      <c r="U139" s="5"/>
    </row>
    <row r="140" spans="2:21" x14ac:dyDescent="0.3">
      <c r="B140" s="19">
        <v>2035</v>
      </c>
      <c r="C140" s="19">
        <v>11</v>
      </c>
      <c r="D140" s="164">
        <v>568.82570823961009</v>
      </c>
      <c r="E140" s="164">
        <v>184.42174499996179</v>
      </c>
      <c r="F140" s="164">
        <v>48.612316016971931</v>
      </c>
      <c r="G140" s="164">
        <v>81.561093295437374</v>
      </c>
      <c r="H140" s="164">
        <v>89.964311355987974</v>
      </c>
      <c r="I140" s="164">
        <v>50.857379183617134</v>
      </c>
      <c r="J140" s="164">
        <v>362.84941188187958</v>
      </c>
      <c r="K140" s="164">
        <v>371.46088041308388</v>
      </c>
      <c r="L140" s="164" t="e">
        <v>#N/A</v>
      </c>
      <c r="M140" s="164">
        <v>17.967928725346585</v>
      </c>
      <c r="N140" s="164" t="e">
        <v>#N/A</v>
      </c>
      <c r="O140" s="164">
        <v>26.233583474550887</v>
      </c>
      <c r="P140" s="164">
        <v>21.434509541280107</v>
      </c>
      <c r="Q140" s="164">
        <v>193.43809610651132</v>
      </c>
      <c r="R140" s="164" t="e">
        <v>#N/A</v>
      </c>
      <c r="S140" s="164" t="e">
        <v>#N/A</v>
      </c>
      <c r="T140" s="164">
        <f t="shared" si="4"/>
        <v>2017.6269632342389</v>
      </c>
      <c r="U140" s="5"/>
    </row>
    <row r="141" spans="2:21" x14ac:dyDescent="0.3">
      <c r="B141" s="19">
        <v>2035</v>
      </c>
      <c r="C141" s="19">
        <v>12</v>
      </c>
      <c r="D141" s="164">
        <v>849.62894391839291</v>
      </c>
      <c r="E141" s="164">
        <v>227.27670460429238</v>
      </c>
      <c r="F141" s="164">
        <v>46.351329286225919</v>
      </c>
      <c r="G141" s="164">
        <v>79.810604904528446</v>
      </c>
      <c r="H141" s="164">
        <v>105.65275850215548</v>
      </c>
      <c r="I141" s="164">
        <v>58.711509425249879</v>
      </c>
      <c r="J141" s="164">
        <v>361.72873410385745</v>
      </c>
      <c r="K141" s="164">
        <v>445.4294807928905</v>
      </c>
      <c r="L141" s="164" t="e">
        <v>#N/A</v>
      </c>
      <c r="M141" s="164">
        <v>17.967928725346585</v>
      </c>
      <c r="N141" s="164" t="e">
        <v>#N/A</v>
      </c>
      <c r="O141" s="164">
        <v>27.446131077170531</v>
      </c>
      <c r="P141" s="164">
        <v>26.52030744728615</v>
      </c>
      <c r="Q141" s="164">
        <v>249.82787589765366</v>
      </c>
      <c r="R141" s="164" t="e">
        <v>#N/A</v>
      </c>
      <c r="S141" s="164" t="e">
        <v>#N/A</v>
      </c>
      <c r="T141" s="164">
        <f t="shared" si="4"/>
        <v>2496.35230868505</v>
      </c>
      <c r="U141" s="5"/>
    </row>
    <row r="142" spans="2:21" x14ac:dyDescent="0.3">
      <c r="B142" s="19">
        <v>2036</v>
      </c>
      <c r="C142" s="19">
        <v>1</v>
      </c>
      <c r="D142" s="164">
        <v>829.34810369531294</v>
      </c>
      <c r="E142" s="164">
        <v>218.47958312238296</v>
      </c>
      <c r="F142" s="164">
        <v>47.856235166095537</v>
      </c>
      <c r="G142" s="164">
        <v>65.022309213807276</v>
      </c>
      <c r="H142" s="164">
        <v>120.39811625239967</v>
      </c>
      <c r="I142" s="164">
        <v>58.566880479331523</v>
      </c>
      <c r="J142" s="164">
        <v>364.66489537917749</v>
      </c>
      <c r="K142" s="164">
        <v>493.13546929183457</v>
      </c>
      <c r="L142" s="164" t="e">
        <v>#N/A</v>
      </c>
      <c r="M142" s="164">
        <v>17.474356958249832</v>
      </c>
      <c r="N142" s="164" t="e">
        <v>#N/A</v>
      </c>
      <c r="O142" s="164">
        <v>26.937912868027713</v>
      </c>
      <c r="P142" s="164">
        <v>26.940820020347001</v>
      </c>
      <c r="Q142" s="164">
        <v>267.11040764731507</v>
      </c>
      <c r="R142" s="164" t="e">
        <v>#N/A</v>
      </c>
      <c r="S142" s="164" t="e">
        <v>#N/A</v>
      </c>
      <c r="T142" s="164">
        <f t="shared" si="4"/>
        <v>2535.9350900942813</v>
      </c>
      <c r="U142" s="5"/>
    </row>
    <row r="143" spans="2:21" x14ac:dyDescent="0.3">
      <c r="B143" s="19">
        <v>2036</v>
      </c>
      <c r="C143" s="19">
        <v>2</v>
      </c>
      <c r="D143" s="164">
        <v>771.52776223427145</v>
      </c>
      <c r="E143" s="164">
        <v>219.77647661882483</v>
      </c>
      <c r="F143" s="164">
        <v>49.5193188921115</v>
      </c>
      <c r="G143" s="164">
        <v>67.091367255362826</v>
      </c>
      <c r="H143" s="164">
        <v>128.76561460994049</v>
      </c>
      <c r="I143" s="164">
        <v>56.39008872038675</v>
      </c>
      <c r="J143" s="164">
        <v>360.41679072689095</v>
      </c>
      <c r="K143" s="164">
        <v>369.66864864384956</v>
      </c>
      <c r="L143" s="164" t="e">
        <v>#N/A</v>
      </c>
      <c r="M143" s="164">
        <v>16.87179292520673</v>
      </c>
      <c r="N143" s="164" t="e">
        <v>#N/A</v>
      </c>
      <c r="O143" s="164">
        <v>26.349412964261745</v>
      </c>
      <c r="P143" s="164">
        <v>24.740970667906304</v>
      </c>
      <c r="Q143" s="164">
        <v>237.74537727706254</v>
      </c>
      <c r="R143" s="164" t="e">
        <v>#N/A</v>
      </c>
      <c r="S143" s="164" t="e">
        <v>#N/A</v>
      </c>
      <c r="T143" s="164">
        <f t="shared" si="4"/>
        <v>2328.8636215360757</v>
      </c>
      <c r="U143" s="5"/>
    </row>
    <row r="144" spans="2:21" x14ac:dyDescent="0.3">
      <c r="B144" s="19">
        <v>2036</v>
      </c>
      <c r="C144" s="19">
        <v>3</v>
      </c>
      <c r="D144" s="164">
        <v>630.8005637054456</v>
      </c>
      <c r="E144" s="164">
        <v>187.29896585478332</v>
      </c>
      <c r="F144" s="164">
        <v>46.898181883787046</v>
      </c>
      <c r="G144" s="164">
        <v>73.940442203303263</v>
      </c>
      <c r="H144" s="164">
        <v>121.48069847955061</v>
      </c>
      <c r="I144" s="164">
        <v>53.91433068345161</v>
      </c>
      <c r="J144" s="164">
        <v>359.82443249654335</v>
      </c>
      <c r="K144" s="164">
        <v>377.47956172097292</v>
      </c>
      <c r="L144" s="164" t="e">
        <v>#N/A</v>
      </c>
      <c r="M144" s="164">
        <v>17.474356958249832</v>
      </c>
      <c r="N144" s="164" t="e">
        <v>#N/A</v>
      </c>
      <c r="O144" s="164">
        <v>27.928077876798977</v>
      </c>
      <c r="P144" s="164">
        <v>22.575321401188493</v>
      </c>
      <c r="Q144" s="164">
        <v>205.39646832625053</v>
      </c>
      <c r="R144" s="164" t="e">
        <v>#N/A</v>
      </c>
      <c r="S144" s="164" t="e">
        <v>#N/A</v>
      </c>
      <c r="T144" s="164">
        <f t="shared" si="4"/>
        <v>2125.0114015903259</v>
      </c>
      <c r="U144" s="5"/>
    </row>
    <row r="145" spans="2:21" x14ac:dyDescent="0.3">
      <c r="B145" s="19">
        <v>2036</v>
      </c>
      <c r="C145" s="19">
        <v>4</v>
      </c>
      <c r="D145" s="164">
        <v>528.10209052008918</v>
      </c>
      <c r="E145" s="164">
        <v>179.03111388782131</v>
      </c>
      <c r="F145" s="164">
        <v>46.943697150874264</v>
      </c>
      <c r="G145" s="164">
        <v>76.222744042986974</v>
      </c>
      <c r="H145" s="164">
        <v>99.133367639445936</v>
      </c>
      <c r="I145" s="164">
        <v>49.561385770548767</v>
      </c>
      <c r="J145" s="164">
        <v>357.76072951655726</v>
      </c>
      <c r="K145" s="164">
        <v>380.3105827163339</v>
      </c>
      <c r="L145" s="164" t="e">
        <v>#N/A</v>
      </c>
      <c r="M145" s="164">
        <v>17.474356958249825</v>
      </c>
      <c r="N145" s="164" t="e">
        <v>#N/A</v>
      </c>
      <c r="O145" s="164">
        <v>25.513641085934083</v>
      </c>
      <c r="P145" s="164">
        <v>20.885730608626865</v>
      </c>
      <c r="Q145" s="164">
        <v>185.03104996406663</v>
      </c>
      <c r="R145" s="164" t="e">
        <v>#N/A</v>
      </c>
      <c r="S145" s="164" t="e">
        <v>#N/A</v>
      </c>
      <c r="T145" s="164">
        <f t="shared" si="4"/>
        <v>1965.9704898615355</v>
      </c>
      <c r="U145" s="5"/>
    </row>
    <row r="146" spans="2:21" x14ac:dyDescent="0.3">
      <c r="B146" s="19">
        <v>2036</v>
      </c>
      <c r="C146" s="19">
        <v>5</v>
      </c>
      <c r="D146" s="164">
        <v>378.66760605183856</v>
      </c>
      <c r="E146" s="164">
        <v>149.56726068907992</v>
      </c>
      <c r="F146" s="164">
        <v>42.172676299955853</v>
      </c>
      <c r="G146" s="164">
        <v>73.854820531528006</v>
      </c>
      <c r="H146" s="164">
        <v>76.888614699917369</v>
      </c>
      <c r="I146" s="164">
        <v>45.292889864637026</v>
      </c>
      <c r="J146" s="164">
        <v>365.97388728446572</v>
      </c>
      <c r="K146" s="164">
        <v>405.0564492679004</v>
      </c>
      <c r="L146" s="164" t="e">
        <v>#N/A</v>
      </c>
      <c r="M146" s="164">
        <v>17.474356958249832</v>
      </c>
      <c r="N146" s="164" t="e">
        <v>#N/A</v>
      </c>
      <c r="O146" s="164">
        <v>25.634624739959403</v>
      </c>
      <c r="P146" s="164">
        <v>18.712841623510066</v>
      </c>
      <c r="Q146" s="164">
        <v>162.14076836694682</v>
      </c>
      <c r="R146" s="164" t="e">
        <v>#N/A</v>
      </c>
      <c r="S146" s="164" t="e">
        <v>#N/A</v>
      </c>
      <c r="T146" s="164">
        <f t="shared" si="4"/>
        <v>1761.4367963779891</v>
      </c>
      <c r="U146" s="5"/>
    </row>
    <row r="147" spans="2:21" x14ac:dyDescent="0.3">
      <c r="B147" s="19">
        <v>2036</v>
      </c>
      <c r="C147" s="19">
        <v>6</v>
      </c>
      <c r="D147" s="164">
        <v>307.79684690938967</v>
      </c>
      <c r="E147" s="164">
        <v>143.52973755151567</v>
      </c>
      <c r="F147" s="164">
        <v>43.096337332233226</v>
      </c>
      <c r="G147" s="164">
        <v>79.352877124649766</v>
      </c>
      <c r="H147" s="164">
        <v>75.641208928253221</v>
      </c>
      <c r="I147" s="164">
        <v>42.266465416305245</v>
      </c>
      <c r="J147" s="164">
        <v>356.71741274555541</v>
      </c>
      <c r="K147" s="164">
        <v>437.49804750478449</v>
      </c>
      <c r="L147" s="164" t="e">
        <v>#N/A</v>
      </c>
      <c r="M147" s="164">
        <v>17.474356958249825</v>
      </c>
      <c r="N147" s="164" t="e">
        <v>#N/A</v>
      </c>
      <c r="O147" s="164">
        <v>28.004051975962703</v>
      </c>
      <c r="P147" s="164">
        <v>18.168231688739066</v>
      </c>
      <c r="Q147" s="164">
        <v>160.62717597513736</v>
      </c>
      <c r="R147" s="164" t="e">
        <v>#N/A</v>
      </c>
      <c r="S147" s="164" t="e">
        <v>#N/A</v>
      </c>
      <c r="T147" s="164">
        <f t="shared" si="4"/>
        <v>1710.1727501107757</v>
      </c>
      <c r="U147" s="5"/>
    </row>
    <row r="148" spans="2:21" x14ac:dyDescent="0.3">
      <c r="B148" s="19">
        <v>2036</v>
      </c>
      <c r="C148" s="19">
        <v>7</v>
      </c>
      <c r="D148" s="164">
        <v>287.50825250903154</v>
      </c>
      <c r="E148" s="164">
        <v>136.65732526388717</v>
      </c>
      <c r="F148" s="164">
        <v>40.188406617167139</v>
      </c>
      <c r="G148" s="164">
        <v>79.107461765280036</v>
      </c>
      <c r="H148" s="164">
        <v>68.582391455285872</v>
      </c>
      <c r="I148" s="164">
        <v>39.674377044639691</v>
      </c>
      <c r="J148" s="164">
        <v>362.50095363535564</v>
      </c>
      <c r="K148" s="164">
        <v>564.05974865065537</v>
      </c>
      <c r="L148" s="164" t="e">
        <v>#N/A</v>
      </c>
      <c r="M148" s="164">
        <v>17.474356958249832</v>
      </c>
      <c r="N148" s="164" t="e">
        <v>#N/A</v>
      </c>
      <c r="O148" s="164">
        <v>27.328857118998283</v>
      </c>
      <c r="P148" s="164">
        <v>19.206964413890184</v>
      </c>
      <c r="Q148" s="164">
        <v>165.65940036649641</v>
      </c>
      <c r="R148" s="164" t="e">
        <v>#N/A</v>
      </c>
      <c r="S148" s="164" t="e">
        <v>#N/A</v>
      </c>
      <c r="T148" s="164">
        <f t="shared" si="4"/>
        <v>1807.9484957989373</v>
      </c>
      <c r="U148" s="5"/>
    </row>
    <row r="149" spans="2:21" x14ac:dyDescent="0.3">
      <c r="B149" s="19">
        <v>2036</v>
      </c>
      <c r="C149" s="19">
        <v>8</v>
      </c>
      <c r="D149" s="164">
        <v>286.67530135412176</v>
      </c>
      <c r="E149" s="164">
        <v>136.49504982842333</v>
      </c>
      <c r="F149" s="164">
        <v>40.193898732806268</v>
      </c>
      <c r="G149" s="164">
        <v>83.480110955471247</v>
      </c>
      <c r="H149" s="164">
        <v>67.873319230080611</v>
      </c>
      <c r="I149" s="164">
        <v>41.278519249311856</v>
      </c>
      <c r="J149" s="164">
        <v>378.20678804112009</v>
      </c>
      <c r="K149" s="164">
        <v>640.16199809937382</v>
      </c>
      <c r="L149" s="164" t="e">
        <v>#N/A</v>
      </c>
      <c r="M149" s="164">
        <v>17.474356958249832</v>
      </c>
      <c r="N149" s="164" t="e">
        <v>#N/A</v>
      </c>
      <c r="O149" s="164">
        <v>27.991431219221489</v>
      </c>
      <c r="P149" s="164">
        <v>20.777627994181241</v>
      </c>
      <c r="Q149" s="164">
        <v>215.18640634923213</v>
      </c>
      <c r="R149" s="164" t="e">
        <v>#N/A</v>
      </c>
      <c r="S149" s="164" t="e">
        <v>#N/A</v>
      </c>
      <c r="T149" s="164">
        <f t="shared" si="4"/>
        <v>1955.7948080115937</v>
      </c>
      <c r="U149" s="5"/>
    </row>
    <row r="150" spans="2:21" x14ac:dyDescent="0.3">
      <c r="B150" s="19">
        <v>2036</v>
      </c>
      <c r="C150" s="19">
        <v>9</v>
      </c>
      <c r="D150" s="164">
        <v>292.33131665252949</v>
      </c>
      <c r="E150" s="164">
        <v>140.79241581131635</v>
      </c>
      <c r="F150" s="164">
        <v>43.892162148172879</v>
      </c>
      <c r="G150" s="164">
        <v>85.154288953891182</v>
      </c>
      <c r="H150" s="164">
        <v>71.296257552924089</v>
      </c>
      <c r="I150" s="164">
        <v>54.315366406415798</v>
      </c>
      <c r="J150" s="164">
        <v>383.40276358186651</v>
      </c>
      <c r="K150" s="164">
        <v>538.58961796265874</v>
      </c>
      <c r="L150" s="164" t="e">
        <v>#N/A</v>
      </c>
      <c r="M150" s="164">
        <v>17.474356958249825</v>
      </c>
      <c r="N150" s="164" t="e">
        <v>#N/A</v>
      </c>
      <c r="O150" s="164">
        <v>26.508928113221121</v>
      </c>
      <c r="P150" s="164">
        <v>19.581245751224486</v>
      </c>
      <c r="Q150" s="164">
        <v>169.84081847297469</v>
      </c>
      <c r="R150" s="164" t="e">
        <v>#N/A</v>
      </c>
      <c r="S150" s="164" t="e">
        <v>#N/A</v>
      </c>
      <c r="T150" s="164">
        <f t="shared" si="4"/>
        <v>1843.1795383654451</v>
      </c>
      <c r="U150" s="5"/>
    </row>
    <row r="151" spans="2:21" x14ac:dyDescent="0.3">
      <c r="B151" s="19">
        <v>2036</v>
      </c>
      <c r="C151" s="19">
        <v>10</v>
      </c>
      <c r="D151" s="164">
        <v>343.88631253749526</v>
      </c>
      <c r="E151" s="164">
        <v>144.21430967355732</v>
      </c>
      <c r="F151" s="164">
        <v>45.85188215446972</v>
      </c>
      <c r="G151" s="164">
        <v>83.020155780329702</v>
      </c>
      <c r="H151" s="164">
        <v>66.954638315436554</v>
      </c>
      <c r="I151" s="164">
        <v>48.897411170277934</v>
      </c>
      <c r="J151" s="164">
        <v>352.30772671109662</v>
      </c>
      <c r="K151" s="164">
        <v>403.912907064188</v>
      </c>
      <c r="L151" s="164" t="e">
        <v>#N/A</v>
      </c>
      <c r="M151" s="164">
        <v>17.474356958249832</v>
      </c>
      <c r="N151" s="164" t="e">
        <v>#N/A</v>
      </c>
      <c r="O151" s="164">
        <v>26.247568369482909</v>
      </c>
      <c r="P151" s="164">
        <v>18.173042411801863</v>
      </c>
      <c r="Q151" s="164">
        <v>159.68527155873801</v>
      </c>
      <c r="R151" s="164" t="e">
        <v>#N/A</v>
      </c>
      <c r="S151" s="164" t="e">
        <v>#N/A</v>
      </c>
      <c r="T151" s="164">
        <f t="shared" si="4"/>
        <v>1710.6255827051239</v>
      </c>
      <c r="U151" s="5"/>
    </row>
    <row r="152" spans="2:21" x14ac:dyDescent="0.3">
      <c r="B152" s="19">
        <v>2036</v>
      </c>
      <c r="C152" s="19">
        <v>11</v>
      </c>
      <c r="D152" s="164">
        <v>566.16731387757068</v>
      </c>
      <c r="E152" s="164">
        <v>182.76538609963765</v>
      </c>
      <c r="F152" s="164">
        <v>48.200712059590906</v>
      </c>
      <c r="G152" s="164">
        <v>83.129420602198536</v>
      </c>
      <c r="H152" s="164">
        <v>90.843113154746433</v>
      </c>
      <c r="I152" s="164">
        <v>50.891485678445058</v>
      </c>
      <c r="J152" s="164">
        <v>362.17484011315753</v>
      </c>
      <c r="K152" s="164">
        <v>371.69665735965708</v>
      </c>
      <c r="L152" s="164" t="e">
        <v>#N/A</v>
      </c>
      <c r="M152" s="164">
        <v>17.474356958249825</v>
      </c>
      <c r="N152" s="164" t="e">
        <v>#N/A</v>
      </c>
      <c r="O152" s="164">
        <v>26.230366484915162</v>
      </c>
      <c r="P152" s="164">
        <v>21.401369038794357</v>
      </c>
      <c r="Q152" s="164">
        <v>193.53243159587478</v>
      </c>
      <c r="R152" s="164" t="e">
        <v>#N/A</v>
      </c>
      <c r="S152" s="164" t="e">
        <v>#N/A</v>
      </c>
      <c r="T152" s="164">
        <f t="shared" si="4"/>
        <v>2014.5074530228385</v>
      </c>
      <c r="U152" s="5"/>
    </row>
    <row r="153" spans="2:21" x14ac:dyDescent="0.3">
      <c r="B153" s="19">
        <v>2036</v>
      </c>
      <c r="C153" s="19">
        <v>12</v>
      </c>
      <c r="D153" s="164">
        <v>844.71887149243264</v>
      </c>
      <c r="E153" s="164">
        <v>224.98210633716934</v>
      </c>
      <c r="F153" s="164">
        <v>45.929385998207891</v>
      </c>
      <c r="G153" s="164">
        <v>81.345320740611541</v>
      </c>
      <c r="H153" s="164">
        <v>106.45820319520942</v>
      </c>
      <c r="I153" s="164">
        <v>58.70502211897184</v>
      </c>
      <c r="J153" s="164">
        <v>361.04539317825873</v>
      </c>
      <c r="K153" s="164">
        <v>445.65687869881623</v>
      </c>
      <c r="L153" s="164" t="e">
        <v>#N/A</v>
      </c>
      <c r="M153" s="164">
        <v>17.474356958249832</v>
      </c>
      <c r="N153" s="164" t="e">
        <v>#N/A</v>
      </c>
      <c r="O153" s="164">
        <v>27.439383729404689</v>
      </c>
      <c r="P153" s="164">
        <v>26.452787720238032</v>
      </c>
      <c r="Q153" s="164">
        <v>249.78897738324582</v>
      </c>
      <c r="R153" s="164" t="e">
        <v>#N/A</v>
      </c>
      <c r="S153" s="164" t="e">
        <v>#N/A</v>
      </c>
      <c r="T153" s="164">
        <f t="shared" si="4"/>
        <v>2489.9966875508158</v>
      </c>
      <c r="U153" s="5"/>
    </row>
    <row r="154" spans="2:21" x14ac:dyDescent="0.3">
      <c r="B154" s="19">
        <v>2037</v>
      </c>
      <c r="C154" s="19">
        <v>1</v>
      </c>
      <c r="D154" s="164">
        <v>825.18722986060777</v>
      </c>
      <c r="E154" s="164">
        <v>216.15956390118598</v>
      </c>
      <c r="F154" s="164">
        <v>47.409585243992716</v>
      </c>
      <c r="G154" s="164">
        <v>66.018583111123604</v>
      </c>
      <c r="H154" s="164">
        <v>121.55091893818179</v>
      </c>
      <c r="I154" s="164">
        <v>58.563705860631245</v>
      </c>
      <c r="J154" s="164">
        <v>363.92170968735019</v>
      </c>
      <c r="K154" s="164">
        <v>493.21294128517854</v>
      </c>
      <c r="L154" s="164" t="e">
        <v>#N/A</v>
      </c>
      <c r="M154" s="164">
        <v>16.994343408853002</v>
      </c>
      <c r="N154" s="164" t="e">
        <v>#N/A</v>
      </c>
      <c r="O154" s="164">
        <v>26.940092309204115</v>
      </c>
      <c r="P154" s="164">
        <v>26.875637346220635</v>
      </c>
      <c r="Q154" s="164">
        <v>266.96514442616393</v>
      </c>
      <c r="R154" s="164" t="e">
        <v>#N/A</v>
      </c>
      <c r="S154" s="164" t="e">
        <v>#N/A</v>
      </c>
      <c r="T154" s="164">
        <f t="shared" si="4"/>
        <v>2529.7994553786939</v>
      </c>
      <c r="U154" s="5"/>
    </row>
    <row r="155" spans="2:21" x14ac:dyDescent="0.3">
      <c r="B155" s="19">
        <v>2037</v>
      </c>
      <c r="C155" s="19">
        <v>2</v>
      </c>
      <c r="D155" s="164">
        <v>795.12583509203091</v>
      </c>
      <c r="E155" s="164">
        <v>225.25734491997417</v>
      </c>
      <c r="F155" s="164">
        <v>50.813748719165822</v>
      </c>
      <c r="G155" s="164">
        <v>70.553623306272172</v>
      </c>
      <c r="H155" s="164">
        <v>134.50308485144288</v>
      </c>
      <c r="I155" s="164">
        <v>58.413354352767087</v>
      </c>
      <c r="J155" s="164">
        <v>363.91182892988223</v>
      </c>
      <c r="K155" s="164">
        <v>381.05988036853029</v>
      </c>
      <c r="L155" s="164" t="e">
        <v>#N/A</v>
      </c>
      <c r="M155" s="164">
        <v>16.994343408853002</v>
      </c>
      <c r="N155" s="164" t="e">
        <v>#N/A</v>
      </c>
      <c r="O155" s="164">
        <v>27.292057274161461</v>
      </c>
      <c r="P155" s="164">
        <v>25.448627920906354</v>
      </c>
      <c r="Q155" s="164">
        <v>246.10155670992415</v>
      </c>
      <c r="R155" s="164" t="e">
        <v>#N/A</v>
      </c>
      <c r="S155" s="164" t="e">
        <v>#N/A</v>
      </c>
      <c r="T155" s="164">
        <f t="shared" si="4"/>
        <v>2395.4752858539109</v>
      </c>
      <c r="U155" s="5"/>
    </row>
    <row r="156" spans="2:21" x14ac:dyDescent="0.3">
      <c r="B156" s="19">
        <v>2037</v>
      </c>
      <c r="C156" s="19">
        <v>3</v>
      </c>
      <c r="D156" s="164">
        <v>627.97625005754878</v>
      </c>
      <c r="E156" s="164">
        <v>185.42314961218653</v>
      </c>
      <c r="F156" s="164">
        <v>46.475854235794515</v>
      </c>
      <c r="G156" s="164">
        <v>75.079180151685236</v>
      </c>
      <c r="H156" s="164">
        <v>122.52002990510735</v>
      </c>
      <c r="I156" s="164">
        <v>53.932702991023731</v>
      </c>
      <c r="J156" s="164">
        <v>359.091330479482</v>
      </c>
      <c r="K156" s="164">
        <v>377.54961573951982</v>
      </c>
      <c r="L156" s="164" t="e">
        <v>#N/A</v>
      </c>
      <c r="M156" s="164">
        <v>16.994343408853002</v>
      </c>
      <c r="N156" s="164" t="e">
        <v>#N/A</v>
      </c>
      <c r="O156" s="164">
        <v>27.922939826986251</v>
      </c>
      <c r="P156" s="164">
        <v>22.530958250244332</v>
      </c>
      <c r="Q156" s="164">
        <v>205.33915061168321</v>
      </c>
      <c r="R156" s="164" t="e">
        <v>#N/A</v>
      </c>
      <c r="S156" s="164" t="e">
        <v>#N/A</v>
      </c>
      <c r="T156" s="164">
        <f t="shared" si="4"/>
        <v>2120.8355052701145</v>
      </c>
      <c r="U156" s="5"/>
    </row>
    <row r="157" spans="2:21" x14ac:dyDescent="0.3">
      <c r="B157" s="19">
        <v>2037</v>
      </c>
      <c r="C157" s="19">
        <v>4</v>
      </c>
      <c r="D157" s="164">
        <v>526.26159866820603</v>
      </c>
      <c r="E157" s="164">
        <v>177.37014480671144</v>
      </c>
      <c r="F157" s="164">
        <v>46.533567390773968</v>
      </c>
      <c r="G157" s="164">
        <v>77.393457004687647</v>
      </c>
      <c r="H157" s="164">
        <v>100.13313228354579</v>
      </c>
      <c r="I157" s="164">
        <v>49.588033397692563</v>
      </c>
      <c r="J157" s="164">
        <v>357.00203986770407</v>
      </c>
      <c r="K157" s="164">
        <v>380.36264918981902</v>
      </c>
      <c r="L157" s="164" t="e">
        <v>#N/A</v>
      </c>
      <c r="M157" s="164">
        <v>16.994343408853002</v>
      </c>
      <c r="N157" s="164" t="e">
        <v>#N/A</v>
      </c>
      <c r="O157" s="164">
        <v>25.519574636903986</v>
      </c>
      <c r="P157" s="164">
        <v>20.854972221173234</v>
      </c>
      <c r="Q157" s="164">
        <v>185.06169488197</v>
      </c>
      <c r="R157" s="164" t="e">
        <v>#N/A</v>
      </c>
      <c r="S157" s="164" t="e">
        <v>#N/A</v>
      </c>
      <c r="T157" s="164">
        <f t="shared" si="4"/>
        <v>1963.075207758041</v>
      </c>
      <c r="U157" s="5"/>
    </row>
    <row r="158" spans="2:21" x14ac:dyDescent="0.3">
      <c r="B158" s="19">
        <v>2037</v>
      </c>
      <c r="C158" s="19">
        <v>5</v>
      </c>
      <c r="D158" s="164">
        <v>377.61515037606557</v>
      </c>
      <c r="E158" s="164">
        <v>148.26865119192593</v>
      </c>
      <c r="F158" s="164">
        <v>41.810374633286756</v>
      </c>
      <c r="G158" s="164">
        <v>74.988473827280444</v>
      </c>
      <c r="H158" s="164">
        <v>77.811466566461633</v>
      </c>
      <c r="I158" s="164">
        <v>45.337294342542997</v>
      </c>
      <c r="J158" s="164">
        <v>365.33081208052829</v>
      </c>
      <c r="K158" s="164">
        <v>405.12906072475141</v>
      </c>
      <c r="L158" s="164" t="e">
        <v>#N/A</v>
      </c>
      <c r="M158" s="164">
        <v>16.994343408853002</v>
      </c>
      <c r="N158" s="164" t="e">
        <v>#N/A</v>
      </c>
      <c r="O158" s="164">
        <v>25.628141503493033</v>
      </c>
      <c r="P158" s="164">
        <v>18.695810284087298</v>
      </c>
      <c r="Q158" s="164">
        <v>162.22406017620631</v>
      </c>
      <c r="R158" s="164" t="e">
        <v>#N/A</v>
      </c>
      <c r="S158" s="164" t="e">
        <v>#N/A</v>
      </c>
      <c r="T158" s="164">
        <f t="shared" si="4"/>
        <v>1759.8336391154826</v>
      </c>
      <c r="U158" s="5"/>
    </row>
    <row r="159" spans="2:21" x14ac:dyDescent="0.3">
      <c r="B159" s="19">
        <v>2037</v>
      </c>
      <c r="C159" s="19">
        <v>6</v>
      </c>
      <c r="D159" s="164">
        <v>307.2335704707894</v>
      </c>
      <c r="E159" s="164">
        <v>142.36706368994717</v>
      </c>
      <c r="F159" s="164">
        <v>42.732744301349904</v>
      </c>
      <c r="G159" s="164">
        <v>80.573728510139262</v>
      </c>
      <c r="H159" s="164">
        <v>76.568198648083438</v>
      </c>
      <c r="I159" s="164">
        <v>42.32071042468295</v>
      </c>
      <c r="J159" s="164">
        <v>356.07442799528803</v>
      </c>
      <c r="K159" s="164">
        <v>437.56679782036798</v>
      </c>
      <c r="L159" s="164" t="e">
        <v>#N/A</v>
      </c>
      <c r="M159" s="164">
        <v>16.994343408853002</v>
      </c>
      <c r="N159" s="164" t="e">
        <v>#N/A</v>
      </c>
      <c r="O159" s="164">
        <v>27.995863201058071</v>
      </c>
      <c r="P159" s="164">
        <v>18.159374761471948</v>
      </c>
      <c r="Q159" s="164">
        <v>160.75222572821812</v>
      </c>
      <c r="R159" s="164" t="e">
        <v>#N/A</v>
      </c>
      <c r="S159" s="164" t="e">
        <v>#N/A</v>
      </c>
      <c r="T159" s="164">
        <f t="shared" si="4"/>
        <v>1709.3390489602493</v>
      </c>
      <c r="U159" s="5"/>
    </row>
    <row r="160" spans="2:21" x14ac:dyDescent="0.3">
      <c r="B160" s="19">
        <v>2037</v>
      </c>
      <c r="C160" s="19">
        <v>7</v>
      </c>
      <c r="D160" s="164">
        <v>287.05876687877969</v>
      </c>
      <c r="E160" s="164">
        <v>135.5744023145682</v>
      </c>
      <c r="F160" s="164">
        <v>39.849779822805431</v>
      </c>
      <c r="G160" s="164">
        <v>80.32480383366628</v>
      </c>
      <c r="H160" s="164">
        <v>69.480548324171167</v>
      </c>
      <c r="I160" s="164">
        <v>39.721679648765431</v>
      </c>
      <c r="J160" s="164">
        <v>361.87053708767866</v>
      </c>
      <c r="K160" s="164">
        <v>564.13152054910609</v>
      </c>
      <c r="L160" s="164" t="e">
        <v>#N/A</v>
      </c>
      <c r="M160" s="164">
        <v>16.994343408853002</v>
      </c>
      <c r="N160" s="164" t="e">
        <v>#N/A</v>
      </c>
      <c r="O160" s="164">
        <v>27.329869854644905</v>
      </c>
      <c r="P160" s="164">
        <v>19.199818995188686</v>
      </c>
      <c r="Q160" s="164">
        <v>165.73982795839271</v>
      </c>
      <c r="R160" s="164" t="e">
        <v>#N/A</v>
      </c>
      <c r="S160" s="164" t="e">
        <v>#N/A</v>
      </c>
      <c r="T160" s="164">
        <f t="shared" si="4"/>
        <v>1807.2758986766203</v>
      </c>
      <c r="U160" s="5"/>
    </row>
    <row r="161" spans="2:21" x14ac:dyDescent="0.3">
      <c r="B161" s="19">
        <v>2037</v>
      </c>
      <c r="C161" s="19">
        <v>8</v>
      </c>
      <c r="D161" s="164">
        <v>286.23265088198156</v>
      </c>
      <c r="E161" s="164">
        <v>135.41374819489246</v>
      </c>
      <c r="F161" s="164">
        <v>39.855332835858853</v>
      </c>
      <c r="G161" s="164">
        <v>84.767768808853006</v>
      </c>
      <c r="H161" s="164">
        <v>68.743403324835384</v>
      </c>
      <c r="I161" s="164">
        <v>41.322863595505062</v>
      </c>
      <c r="J161" s="164">
        <v>377.53442265421677</v>
      </c>
      <c r="K161" s="164">
        <v>640.23099371378657</v>
      </c>
      <c r="L161" s="164" t="e">
        <v>#N/A</v>
      </c>
      <c r="M161" s="164">
        <v>16.994343408853002</v>
      </c>
      <c r="N161" s="164" t="e">
        <v>#N/A</v>
      </c>
      <c r="O161" s="164">
        <v>27.991268161693405</v>
      </c>
      <c r="P161" s="164">
        <v>20.771042773488293</v>
      </c>
      <c r="Q161" s="164">
        <v>215.31710388447758</v>
      </c>
      <c r="R161" s="164" t="e">
        <v>#N/A</v>
      </c>
      <c r="S161" s="164" t="e">
        <v>#N/A</v>
      </c>
      <c r="T161" s="164">
        <f t="shared" si="4"/>
        <v>1955.1749422384419</v>
      </c>
      <c r="U161" s="5"/>
    </row>
    <row r="162" spans="2:21" x14ac:dyDescent="0.3">
      <c r="B162" s="19">
        <v>2037</v>
      </c>
      <c r="C162" s="19">
        <v>9</v>
      </c>
      <c r="D162" s="164">
        <v>291.84945088428941</v>
      </c>
      <c r="E162" s="164">
        <v>139.66166555799529</v>
      </c>
      <c r="F162" s="164">
        <v>43.523244108286441</v>
      </c>
      <c r="G162" s="164">
        <v>86.467095714922834</v>
      </c>
      <c r="H162" s="164">
        <v>72.205419351839453</v>
      </c>
      <c r="I162" s="164">
        <v>54.358702615303606</v>
      </c>
      <c r="J162" s="164">
        <v>382.73373003453418</v>
      </c>
      <c r="K162" s="164">
        <v>538.66006070721187</v>
      </c>
      <c r="L162" s="164" t="e">
        <v>#N/A</v>
      </c>
      <c r="M162" s="164">
        <v>16.994343408853002</v>
      </c>
      <c r="N162" s="164" t="e">
        <v>#N/A</v>
      </c>
      <c r="O162" s="164">
        <v>26.509574198591032</v>
      </c>
      <c r="P162" s="164">
        <v>19.574137117531325</v>
      </c>
      <c r="Q162" s="164">
        <v>169.97298011073556</v>
      </c>
      <c r="R162" s="164" t="e">
        <v>#N/A</v>
      </c>
      <c r="S162" s="164" t="e">
        <v>#N/A</v>
      </c>
      <c r="T162" s="164">
        <f t="shared" si="4"/>
        <v>1842.510403810094</v>
      </c>
      <c r="U162" s="5"/>
    </row>
    <row r="163" spans="2:21" x14ac:dyDescent="0.3">
      <c r="B163" s="19">
        <v>2037</v>
      </c>
      <c r="C163" s="19">
        <v>10</v>
      </c>
      <c r="D163" s="164">
        <v>343.0949585170444</v>
      </c>
      <c r="E163" s="164">
        <v>142.99538638158313</v>
      </c>
      <c r="F163" s="164">
        <v>45.464691007816249</v>
      </c>
      <c r="G163" s="164">
        <v>84.303682835374943</v>
      </c>
      <c r="H163" s="164">
        <v>67.875477386536019</v>
      </c>
      <c r="I163" s="164">
        <v>48.922657448606273</v>
      </c>
      <c r="J163" s="164">
        <v>351.72260589769178</v>
      </c>
      <c r="K163" s="164">
        <v>403.97025435964065</v>
      </c>
      <c r="L163" s="164" t="e">
        <v>#N/A</v>
      </c>
      <c r="M163" s="164">
        <v>16.994343408853002</v>
      </c>
      <c r="N163" s="164" t="e">
        <v>#N/A</v>
      </c>
      <c r="O163" s="164">
        <v>26.250573875042967</v>
      </c>
      <c r="P163" s="164">
        <v>18.161637630452901</v>
      </c>
      <c r="Q163" s="164">
        <v>159.79578370774206</v>
      </c>
      <c r="R163" s="164" t="e">
        <v>#N/A</v>
      </c>
      <c r="S163" s="164" t="e">
        <v>#N/A</v>
      </c>
      <c r="T163" s="164">
        <f t="shared" si="4"/>
        <v>1709.5520524563842</v>
      </c>
      <c r="U163" s="5"/>
    </row>
    <row r="164" spans="2:21" x14ac:dyDescent="0.3">
      <c r="B164" s="19">
        <v>2037</v>
      </c>
      <c r="C164" s="19">
        <v>11</v>
      </c>
      <c r="D164" s="164">
        <v>563.92346512764902</v>
      </c>
      <c r="E164" s="164">
        <v>181.01543242770168</v>
      </c>
      <c r="F164" s="164">
        <v>47.775672233451658</v>
      </c>
      <c r="G164" s="164">
        <v>84.418370985239264</v>
      </c>
      <c r="H164" s="164">
        <v>91.754375249099411</v>
      </c>
      <c r="I164" s="164">
        <v>50.893037393982027</v>
      </c>
      <c r="J164" s="164">
        <v>361.64458366414306</v>
      </c>
      <c r="K164" s="164">
        <v>371.76803671744648</v>
      </c>
      <c r="L164" s="164" t="e">
        <v>#N/A</v>
      </c>
      <c r="M164" s="164">
        <v>16.994343408853002</v>
      </c>
      <c r="N164" s="164" t="e">
        <v>#N/A</v>
      </c>
      <c r="O164" s="164">
        <v>26.227677937908354</v>
      </c>
      <c r="P164" s="164">
        <v>21.367680893967822</v>
      </c>
      <c r="Q164" s="164">
        <v>193.55371728583515</v>
      </c>
      <c r="R164" s="164" t="e">
        <v>#N/A</v>
      </c>
      <c r="S164" s="164" t="e">
        <v>#N/A</v>
      </c>
      <c r="T164" s="164">
        <f t="shared" si="4"/>
        <v>2011.3363933252767</v>
      </c>
      <c r="U164" s="5"/>
    </row>
    <row r="165" spans="2:21" x14ac:dyDescent="0.3">
      <c r="B165" s="19">
        <v>2037</v>
      </c>
      <c r="C165" s="19">
        <v>12</v>
      </c>
      <c r="D165" s="164">
        <v>840.45368399066149</v>
      </c>
      <c r="E165" s="164">
        <v>222.57519344717551</v>
      </c>
      <c r="F165" s="164">
        <v>45.495017464645038</v>
      </c>
      <c r="G165" s="164">
        <v>82.60668157182819</v>
      </c>
      <c r="H165" s="164">
        <v>107.29511837943637</v>
      </c>
      <c r="I165" s="164">
        <v>58.665229292483765</v>
      </c>
      <c r="J165" s="164">
        <v>360.53292974132756</v>
      </c>
      <c r="K165" s="164">
        <v>445.72897494550352</v>
      </c>
      <c r="L165" s="164" t="e">
        <v>#N/A</v>
      </c>
      <c r="M165" s="164">
        <v>16.994343408853002</v>
      </c>
      <c r="N165" s="164" t="e">
        <v>#N/A</v>
      </c>
      <c r="O165" s="164">
        <v>27.433167349878662</v>
      </c>
      <c r="P165" s="164">
        <v>26.387202054903458</v>
      </c>
      <c r="Q165" s="164">
        <v>249.65557769040007</v>
      </c>
      <c r="R165" s="164" t="e">
        <v>#N/A</v>
      </c>
      <c r="S165" s="164" t="e">
        <v>#N/A</v>
      </c>
      <c r="T165" s="164">
        <f t="shared" si="4"/>
        <v>2483.8231193370971</v>
      </c>
      <c r="U165" s="5"/>
    </row>
    <row r="166" spans="2:21" x14ac:dyDescent="0.3">
      <c r="B166" s="19">
        <v>2038</v>
      </c>
      <c r="C166" s="19">
        <v>1</v>
      </c>
      <c r="D166" s="164">
        <v>822.08363784876155</v>
      </c>
      <c r="E166" s="164">
        <v>214.03881085801046</v>
      </c>
      <c r="F166" s="164">
        <v>46.983240890970329</v>
      </c>
      <c r="G166" s="164">
        <v>66.780312971869677</v>
      </c>
      <c r="H166" s="164">
        <v>122.70515338260628</v>
      </c>
      <c r="I166" s="164">
        <v>58.534920075383141</v>
      </c>
      <c r="J166" s="164">
        <v>363.42103389974915</v>
      </c>
      <c r="K166" s="164">
        <v>493.4962855040929</v>
      </c>
      <c r="L166" s="164" t="e">
        <v>#N/A</v>
      </c>
      <c r="M166" s="164">
        <v>16.527515638375249</v>
      </c>
      <c r="N166" s="164" t="e">
        <v>#N/A</v>
      </c>
      <c r="O166" s="164">
        <v>26.941500296513219</v>
      </c>
      <c r="P166" s="164">
        <v>26.830655855818851</v>
      </c>
      <c r="Q166" s="164">
        <v>267.22228764184143</v>
      </c>
      <c r="R166" s="164" t="e">
        <v>#N/A</v>
      </c>
      <c r="S166" s="164" t="e">
        <v>#N/A</v>
      </c>
      <c r="T166" s="164">
        <f t="shared" si="4"/>
        <v>2525.5653548639925</v>
      </c>
      <c r="U166" s="5"/>
    </row>
    <row r="167" spans="2:21" x14ac:dyDescent="0.3">
      <c r="B167" s="19">
        <v>2038</v>
      </c>
      <c r="C167" s="19">
        <v>2</v>
      </c>
      <c r="D167" s="164">
        <v>792.18812467559655</v>
      </c>
      <c r="E167" s="164">
        <v>223.09485628181682</v>
      </c>
      <c r="F167" s="164">
        <v>50.361298670802874</v>
      </c>
      <c r="G167" s="164">
        <v>71.369835966759098</v>
      </c>
      <c r="H167" s="164">
        <v>135.67650616689011</v>
      </c>
      <c r="I167" s="164">
        <v>58.393346857512846</v>
      </c>
      <c r="J167" s="164">
        <v>363.45986921925726</v>
      </c>
      <c r="K167" s="164">
        <v>381.34023635373677</v>
      </c>
      <c r="L167" s="164" t="e">
        <v>#N/A</v>
      </c>
      <c r="M167" s="164">
        <v>16.527515638375256</v>
      </c>
      <c r="N167" s="164" t="e">
        <v>#N/A</v>
      </c>
      <c r="O167" s="164">
        <v>27.294331835659129</v>
      </c>
      <c r="P167" s="164">
        <v>25.4061622524356</v>
      </c>
      <c r="Q167" s="164">
        <v>246.3659153373344</v>
      </c>
      <c r="R167" s="164" t="e">
        <v>#N/A</v>
      </c>
      <c r="S167" s="164" t="e">
        <v>#N/A</v>
      </c>
      <c r="T167" s="164">
        <f t="shared" si="4"/>
        <v>2391.4779992561771</v>
      </c>
      <c r="U167" s="5"/>
    </row>
    <row r="168" spans="2:21" x14ac:dyDescent="0.3">
      <c r="B168" s="19">
        <v>2038</v>
      </c>
      <c r="C168" s="19">
        <v>3</v>
      </c>
      <c r="D168" s="164">
        <v>625.9521951248114</v>
      </c>
      <c r="E168" s="164">
        <v>183.71364401580465</v>
      </c>
      <c r="F168" s="164">
        <v>46.073103160747699</v>
      </c>
      <c r="G168" s="164">
        <v>75.953382700737052</v>
      </c>
      <c r="H168" s="164">
        <v>123.56076033726507</v>
      </c>
      <c r="I168" s="164">
        <v>53.930620246034493</v>
      </c>
      <c r="J168" s="164">
        <v>358.72518636056839</v>
      </c>
      <c r="K168" s="164">
        <v>377.85134123528383</v>
      </c>
      <c r="L168" s="164" t="e">
        <v>#N/A</v>
      </c>
      <c r="M168" s="164">
        <v>16.527515638375249</v>
      </c>
      <c r="N168" s="164" t="e">
        <v>#N/A</v>
      </c>
      <c r="O168" s="164">
        <v>27.917004473414899</v>
      </c>
      <c r="P168" s="164">
        <v>22.504370936571426</v>
      </c>
      <c r="Q168" s="164">
        <v>205.62372144648873</v>
      </c>
      <c r="R168" s="164" t="e">
        <v>#N/A</v>
      </c>
      <c r="S168" s="164" t="e">
        <v>#N/A</v>
      </c>
      <c r="T168" s="164">
        <f t="shared" si="4"/>
        <v>2118.3328456761028</v>
      </c>
      <c r="U168" s="5"/>
    </row>
    <row r="169" spans="2:21" x14ac:dyDescent="0.3">
      <c r="B169" s="19">
        <v>2038</v>
      </c>
      <c r="C169" s="19">
        <v>4</v>
      </c>
      <c r="D169" s="164">
        <v>525.0995914073826</v>
      </c>
      <c r="E169" s="164">
        <v>175.86259803202037</v>
      </c>
      <c r="F169" s="164">
        <v>46.142737754507813</v>
      </c>
      <c r="G169" s="164">
        <v>78.290989262134175</v>
      </c>
      <c r="H169" s="164">
        <v>101.13423619209826</v>
      </c>
      <c r="I169" s="164">
        <v>49.612544253311356</v>
      </c>
      <c r="J169" s="164">
        <v>356.76217233047805</v>
      </c>
      <c r="K169" s="164">
        <v>380.69368029405234</v>
      </c>
      <c r="L169" s="164" t="e">
        <v>#N/A</v>
      </c>
      <c r="M169" s="164">
        <v>16.527515638375252</v>
      </c>
      <c r="N169" s="164" t="e">
        <v>#N/A</v>
      </c>
      <c r="O169" s="164">
        <v>25.524660789264423</v>
      </c>
      <c r="P169" s="164">
        <v>20.842353759438215</v>
      </c>
      <c r="Q169" s="164">
        <v>185.3943542551423</v>
      </c>
      <c r="R169" s="164" t="e">
        <v>#N/A</v>
      </c>
      <c r="S169" s="164" t="e">
        <v>#N/A</v>
      </c>
      <c r="T169" s="164">
        <f t="shared" si="4"/>
        <v>1961.8874339682054</v>
      </c>
      <c r="U169" s="5"/>
    </row>
    <row r="170" spans="2:21" x14ac:dyDescent="0.3">
      <c r="B170" s="19">
        <v>2038</v>
      </c>
      <c r="C170" s="19">
        <v>5</v>
      </c>
      <c r="D170" s="164">
        <v>377.03452705674863</v>
      </c>
      <c r="E170" s="164">
        <v>147.09403066877053</v>
      </c>
      <c r="F170" s="164">
        <v>41.465255107573313</v>
      </c>
      <c r="G170" s="164">
        <v>75.857269970924378</v>
      </c>
      <c r="H170" s="164">
        <v>78.765439802218395</v>
      </c>
      <c r="I170" s="164">
        <v>45.365871620885024</v>
      </c>
      <c r="J170" s="164">
        <v>364.98515207548331</v>
      </c>
      <c r="K170" s="164">
        <v>405.44175390507831</v>
      </c>
      <c r="L170" s="164" t="e">
        <v>#N/A</v>
      </c>
      <c r="M170" s="164">
        <v>16.527515638375249</v>
      </c>
      <c r="N170" s="164" t="e">
        <v>#N/A</v>
      </c>
      <c r="O170" s="164">
        <v>25.622285025675918</v>
      </c>
      <c r="P170" s="164">
        <v>18.691147222382831</v>
      </c>
      <c r="Q170" s="164">
        <v>162.54445776711927</v>
      </c>
      <c r="R170" s="164" t="e">
        <v>#N/A</v>
      </c>
      <c r="S170" s="164" t="e">
        <v>#N/A</v>
      </c>
      <c r="T170" s="164">
        <f t="shared" ref="T170:T201" si="5">SUM(D170:K170)+M170+SUM(O170:Q170)</f>
        <v>1759.3947058612353</v>
      </c>
      <c r="U170" s="5"/>
    </row>
    <row r="171" spans="2:21" x14ac:dyDescent="0.3">
      <c r="B171" s="19">
        <v>2038</v>
      </c>
      <c r="C171" s="19">
        <v>6</v>
      </c>
      <c r="D171" s="164">
        <v>307.04305346647521</v>
      </c>
      <c r="E171" s="164">
        <v>141.31923368978633</v>
      </c>
      <c r="F171" s="164">
        <v>42.386562588636728</v>
      </c>
      <c r="G171" s="164">
        <v>81.510819810123309</v>
      </c>
      <c r="H171" s="164">
        <v>77.527339298674804</v>
      </c>
      <c r="I171" s="164">
        <v>42.359698269790776</v>
      </c>
      <c r="J171" s="164">
        <v>355.72702567052403</v>
      </c>
      <c r="K171" s="164">
        <v>437.87707751715806</v>
      </c>
      <c r="L171" s="164" t="e">
        <v>#N/A</v>
      </c>
      <c r="M171" s="164">
        <v>16.527515638375252</v>
      </c>
      <c r="N171" s="164" t="e">
        <v>#N/A</v>
      </c>
      <c r="O171" s="164">
        <v>27.988331854529591</v>
      </c>
      <c r="P171" s="164">
        <v>18.161219085744573</v>
      </c>
      <c r="Q171" s="164">
        <v>161.08477801994974</v>
      </c>
      <c r="R171" s="164" t="e">
        <v>#N/A</v>
      </c>
      <c r="S171" s="164" t="e">
        <v>#N/A</v>
      </c>
      <c r="T171" s="164">
        <f t="shared" si="5"/>
        <v>1709.5126549097683</v>
      </c>
      <c r="U171" s="5"/>
    </row>
    <row r="172" spans="2:21" x14ac:dyDescent="0.3">
      <c r="B172" s="19">
        <v>2038</v>
      </c>
      <c r="C172" s="19">
        <v>7</v>
      </c>
      <c r="D172" s="164">
        <v>286.95487085949424</v>
      </c>
      <c r="E172" s="164">
        <v>134.59931969170407</v>
      </c>
      <c r="F172" s="164">
        <v>39.527360478501066</v>
      </c>
      <c r="G172" s="164">
        <v>81.259469842522478</v>
      </c>
      <c r="H172" s="164">
        <v>70.379857553288915</v>
      </c>
      <c r="I172" s="164">
        <v>39.761928738757305</v>
      </c>
      <c r="J172" s="164">
        <v>361.54363827404507</v>
      </c>
      <c r="K172" s="164">
        <v>564.44915575943696</v>
      </c>
      <c r="L172" s="164" t="e">
        <v>#N/A</v>
      </c>
      <c r="M172" s="164">
        <v>16.527515638375249</v>
      </c>
      <c r="N172" s="164" t="e">
        <v>#N/A</v>
      </c>
      <c r="O172" s="164">
        <v>27.330120635038426</v>
      </c>
      <c r="P172" s="164">
        <v>19.203829719826473</v>
      </c>
      <c r="Q172" s="164">
        <v>166.1163603558719</v>
      </c>
      <c r="R172" s="164" t="e">
        <v>#N/A</v>
      </c>
      <c r="S172" s="164" t="e">
        <v>#N/A</v>
      </c>
      <c r="T172" s="164">
        <f t="shared" si="5"/>
        <v>1807.6534275468621</v>
      </c>
      <c r="U172" s="5"/>
    </row>
    <row r="173" spans="2:21" x14ac:dyDescent="0.3">
      <c r="B173" s="19">
        <v>2038</v>
      </c>
      <c r="C173" s="19">
        <v>8</v>
      </c>
      <c r="D173" s="164">
        <v>286.13476513762248</v>
      </c>
      <c r="E173" s="164">
        <v>134.44017738072395</v>
      </c>
      <c r="F173" s="164">
        <v>39.532973672148991</v>
      </c>
      <c r="G173" s="164">
        <v>85.758191731279965</v>
      </c>
      <c r="H173" s="164">
        <v>69.674445147781412</v>
      </c>
      <c r="I173" s="164">
        <v>41.364401768223871</v>
      </c>
      <c r="J173" s="164">
        <v>377.20405892408377</v>
      </c>
      <c r="K173" s="164">
        <v>640.55091280896966</v>
      </c>
      <c r="L173" s="164" t="e">
        <v>#N/A</v>
      </c>
      <c r="M173" s="164">
        <v>16.527515638375249</v>
      </c>
      <c r="N173" s="164" t="e">
        <v>#N/A</v>
      </c>
      <c r="O173" s="164">
        <v>27.993080882091501</v>
      </c>
      <c r="P173" s="164">
        <v>20.775545280878585</v>
      </c>
      <c r="Q173" s="164">
        <v>215.64269416853313</v>
      </c>
      <c r="R173" s="164" t="e">
        <v>#N/A</v>
      </c>
      <c r="S173" s="164" t="e">
        <v>#N/A</v>
      </c>
      <c r="T173" s="164">
        <f t="shared" si="5"/>
        <v>1955.5987625407126</v>
      </c>
      <c r="U173" s="5"/>
    </row>
    <row r="174" spans="2:21" x14ac:dyDescent="0.3">
      <c r="B174" s="19">
        <v>2038</v>
      </c>
      <c r="C174" s="19">
        <v>9</v>
      </c>
      <c r="D174" s="164">
        <v>291.72011980754542</v>
      </c>
      <c r="E174" s="164">
        <v>138.64323088239772</v>
      </c>
      <c r="F174" s="164">
        <v>43.172043508928986</v>
      </c>
      <c r="G174" s="164">
        <v>87.476593743561082</v>
      </c>
      <c r="H174" s="164">
        <v>73.11582462377234</v>
      </c>
      <c r="I174" s="164">
        <v>54.403909690501415</v>
      </c>
      <c r="J174" s="164">
        <v>382.45680274700351</v>
      </c>
      <c r="K174" s="164">
        <v>538.9843365108137</v>
      </c>
      <c r="L174" s="164" t="e">
        <v>#N/A</v>
      </c>
      <c r="M174" s="164">
        <v>16.527515638375252</v>
      </c>
      <c r="N174" s="164" t="e">
        <v>#N/A</v>
      </c>
      <c r="O174" s="164">
        <v>26.509433766930496</v>
      </c>
      <c r="P174" s="164">
        <v>19.578197581559976</v>
      </c>
      <c r="Q174" s="164">
        <v>170.30460613987233</v>
      </c>
      <c r="R174" s="164" t="e">
        <v>#N/A</v>
      </c>
      <c r="S174" s="164" t="e">
        <v>#N/A</v>
      </c>
      <c r="T174" s="164">
        <f t="shared" si="5"/>
        <v>1842.8926146412621</v>
      </c>
      <c r="U174" s="5"/>
    </row>
    <row r="175" spans="2:21" x14ac:dyDescent="0.3">
      <c r="B175" s="19">
        <v>2038</v>
      </c>
      <c r="C175" s="19">
        <v>10</v>
      </c>
      <c r="D175" s="164">
        <v>342.73147403646482</v>
      </c>
      <c r="E175" s="164">
        <v>141.89473723695522</v>
      </c>
      <c r="F175" s="164">
        <v>45.096073919604514</v>
      </c>
      <c r="G175" s="164">
        <v>85.292752481358221</v>
      </c>
      <c r="H175" s="164">
        <v>68.827332124253772</v>
      </c>
      <c r="I175" s="164">
        <v>48.961123362263621</v>
      </c>
      <c r="J175" s="164">
        <v>351.44089172107965</v>
      </c>
      <c r="K175" s="164">
        <v>404.29501481655711</v>
      </c>
      <c r="L175" s="164" t="e">
        <v>#N/A</v>
      </c>
      <c r="M175" s="164">
        <v>16.527515638375249</v>
      </c>
      <c r="N175" s="164" t="e">
        <v>#N/A</v>
      </c>
      <c r="O175" s="164">
        <v>26.254150801509514</v>
      </c>
      <c r="P175" s="164">
        <v>18.162123598690975</v>
      </c>
      <c r="Q175" s="164">
        <v>160.11460683198507</v>
      </c>
      <c r="R175" s="164" t="e">
        <v>#N/A</v>
      </c>
      <c r="S175" s="164" t="e">
        <v>#N/A</v>
      </c>
      <c r="T175" s="164">
        <f t="shared" si="5"/>
        <v>1709.5977965690977</v>
      </c>
      <c r="U175" s="5"/>
    </row>
    <row r="176" spans="2:21" x14ac:dyDescent="0.3">
      <c r="B176" s="19">
        <v>2038</v>
      </c>
      <c r="C176" s="19">
        <v>11</v>
      </c>
      <c r="D176" s="164">
        <v>562.39748696494121</v>
      </c>
      <c r="E176" s="164">
        <v>179.42439539114534</v>
      </c>
      <c r="F176" s="164">
        <v>47.370546376478806</v>
      </c>
      <c r="G176" s="164">
        <v>85.413982898855437</v>
      </c>
      <c r="H176" s="164">
        <v>92.698001496238774</v>
      </c>
      <c r="I176" s="164">
        <v>50.906436823138307</v>
      </c>
      <c r="J176" s="164">
        <v>361.34329754703197</v>
      </c>
      <c r="K176" s="164">
        <v>372.08002493346191</v>
      </c>
      <c r="L176" s="164" t="e">
        <v>#N/A</v>
      </c>
      <c r="M176" s="164">
        <v>16.527515638375252</v>
      </c>
      <c r="N176" s="164" t="e">
        <v>#N/A</v>
      </c>
      <c r="O176" s="164">
        <v>26.225610578316388</v>
      </c>
      <c r="P176" s="164">
        <v>21.349166999218323</v>
      </c>
      <c r="Q176" s="164">
        <v>193.85721771920495</v>
      </c>
      <c r="R176" s="164" t="e">
        <v>#N/A</v>
      </c>
      <c r="S176" s="164" t="e">
        <v>#N/A</v>
      </c>
      <c r="T176" s="164">
        <f t="shared" si="5"/>
        <v>2009.5936833664068</v>
      </c>
      <c r="U176" s="5"/>
    </row>
    <row r="177" spans="2:23" x14ac:dyDescent="0.3">
      <c r="B177" s="19">
        <v>2038</v>
      </c>
      <c r="C177" s="19">
        <v>12</v>
      </c>
      <c r="D177" s="164">
        <v>837.29848103407437</v>
      </c>
      <c r="E177" s="164">
        <v>220.37427589278386</v>
      </c>
      <c r="F177" s="164">
        <v>45.080228648365967</v>
      </c>
      <c r="G177" s="164">
        <v>83.581026687762744</v>
      </c>
      <c r="H177" s="164">
        <v>108.16340987294922</v>
      </c>
      <c r="I177" s="164">
        <v>58.644976037283591</v>
      </c>
      <c r="J177" s="164">
        <v>360.2905739427826</v>
      </c>
      <c r="K177" s="164">
        <v>446.04642429672276</v>
      </c>
      <c r="L177" s="164" t="e">
        <v>#N/A</v>
      </c>
      <c r="M177" s="164">
        <v>16.527515638375249</v>
      </c>
      <c r="N177" s="164" t="e">
        <v>#N/A</v>
      </c>
      <c r="O177" s="164">
        <v>27.427572447700879</v>
      </c>
      <c r="P177" s="164">
        <v>26.343251288690137</v>
      </c>
      <c r="Q177" s="164">
        <v>249.90830493831163</v>
      </c>
      <c r="R177" s="164" t="e">
        <v>#N/A</v>
      </c>
      <c r="S177" s="164" t="e">
        <v>#N/A</v>
      </c>
      <c r="T177" s="164">
        <f t="shared" si="5"/>
        <v>2479.6860407258032</v>
      </c>
      <c r="U177" s="5"/>
    </row>
    <row r="178" spans="2:23" x14ac:dyDescent="0.3">
      <c r="B178" s="19">
        <v>2039</v>
      </c>
      <c r="C178" s="19">
        <v>1</v>
      </c>
      <c r="D178" s="164">
        <v>832.81669752428843</v>
      </c>
      <c r="E178" s="164">
        <v>214.59915931280295</v>
      </c>
      <c r="F178" s="164">
        <v>46.768827879581259</v>
      </c>
      <c r="G178" s="164">
        <v>67.299001148142722</v>
      </c>
      <c r="H178" s="164">
        <v>123.83944301256658</v>
      </c>
      <c r="I178" s="164">
        <v>58.513038625762256</v>
      </c>
      <c r="J178" s="164">
        <v>363.93188623901472</v>
      </c>
      <c r="K178" s="164">
        <v>493.87501665511837</v>
      </c>
      <c r="L178" s="164" t="e">
        <v>#N/A</v>
      </c>
      <c r="M178" s="164">
        <v>16.073511438779079</v>
      </c>
      <c r="N178" s="164" t="e">
        <v>#N/A</v>
      </c>
      <c r="O178" s="164">
        <v>26.914792739408266</v>
      </c>
      <c r="P178" s="164">
        <v>26.974395861277639</v>
      </c>
      <c r="Q178" s="164">
        <v>267.48980820729844</v>
      </c>
      <c r="R178" s="164" t="e">
        <v>#N/A</v>
      </c>
      <c r="S178" s="164" t="e">
        <v>#N/A</v>
      </c>
      <c r="T178" s="164">
        <f t="shared" si="5"/>
        <v>2539.0955786440409</v>
      </c>
      <c r="U178" s="5"/>
    </row>
    <row r="179" spans="2:23" x14ac:dyDescent="0.3">
      <c r="B179" s="19">
        <v>2039</v>
      </c>
      <c r="C179" s="19">
        <v>2</v>
      </c>
      <c r="D179" s="164">
        <v>802.58985994060731</v>
      </c>
      <c r="E179" s="164">
        <v>223.7158185020603</v>
      </c>
      <c r="F179" s="164">
        <v>50.13716370868822</v>
      </c>
      <c r="G179" s="164">
        <v>71.927069699502809</v>
      </c>
      <c r="H179" s="164">
        <v>136.82792110201069</v>
      </c>
      <c r="I179" s="164">
        <v>58.382030740643948</v>
      </c>
      <c r="J179" s="164">
        <v>363.9965734223519</v>
      </c>
      <c r="K179" s="164">
        <v>381.70979021850343</v>
      </c>
      <c r="L179" s="164" t="e">
        <v>#N/A</v>
      </c>
      <c r="M179" s="164">
        <v>16.073511438779075</v>
      </c>
      <c r="N179" s="164" t="e">
        <v>#N/A</v>
      </c>
      <c r="O179" s="164">
        <v>27.265458573777948</v>
      </c>
      <c r="P179" s="164">
        <v>25.547842342258669</v>
      </c>
      <c r="Q179" s="164">
        <v>246.64128381691057</v>
      </c>
      <c r="R179" s="164" t="e">
        <v>#N/A</v>
      </c>
      <c r="S179" s="164" t="e">
        <v>#N/A</v>
      </c>
      <c r="T179" s="164">
        <f t="shared" si="5"/>
        <v>2404.8143235060948</v>
      </c>
      <c r="U179" s="5"/>
    </row>
    <row r="180" spans="2:23" x14ac:dyDescent="0.3">
      <c r="B180" s="19">
        <v>2039</v>
      </c>
      <c r="C180" s="19">
        <v>3</v>
      </c>
      <c r="D180" s="164">
        <v>634.44328148864793</v>
      </c>
      <c r="E180" s="164">
        <v>184.27312706325324</v>
      </c>
      <c r="F180" s="164">
        <v>45.878639087881062</v>
      </c>
      <c r="G180" s="164">
        <v>76.553462423668719</v>
      </c>
      <c r="H180" s="164">
        <v>124.61143248776658</v>
      </c>
      <c r="I180" s="164">
        <v>53.934832614923593</v>
      </c>
      <c r="J180" s="164">
        <v>359.2785696000069</v>
      </c>
      <c r="K180" s="164">
        <v>378.2391968384606</v>
      </c>
      <c r="L180" s="164" t="e">
        <v>#N/A</v>
      </c>
      <c r="M180" s="164">
        <v>16.073511438779079</v>
      </c>
      <c r="N180" s="164" t="e">
        <v>#N/A</v>
      </c>
      <c r="O180" s="164">
        <v>27.884275637368248</v>
      </c>
      <c r="P180" s="164">
        <v>22.625254680080474</v>
      </c>
      <c r="Q180" s="164">
        <v>205.91602980471225</v>
      </c>
      <c r="R180" s="164" t="e">
        <v>#N/A</v>
      </c>
      <c r="S180" s="164" t="e">
        <v>#N/A</v>
      </c>
      <c r="T180" s="164">
        <f t="shared" si="5"/>
        <v>2129.7116131655489</v>
      </c>
      <c r="U180" s="5"/>
    </row>
    <row r="181" spans="2:23" x14ac:dyDescent="0.3">
      <c r="B181" s="19">
        <v>2039</v>
      </c>
      <c r="C181" s="19">
        <v>4</v>
      </c>
      <c r="D181" s="164">
        <v>532.92062159187014</v>
      </c>
      <c r="E181" s="164">
        <v>176.48414401933852</v>
      </c>
      <c r="F181" s="164">
        <v>45.960921878990526</v>
      </c>
      <c r="G181" s="164">
        <v>78.90544116566285</v>
      </c>
      <c r="H181" s="164">
        <v>102.14552303545814</v>
      </c>
      <c r="I181" s="164">
        <v>49.636450626950499</v>
      </c>
      <c r="J181" s="164">
        <v>357.3079110251561</v>
      </c>
      <c r="K181" s="164">
        <v>381.07333426847021</v>
      </c>
      <c r="L181" s="164" t="e">
        <v>#N/A</v>
      </c>
      <c r="M181" s="164">
        <v>16.073511438779079</v>
      </c>
      <c r="N181" s="164" t="e">
        <v>#N/A</v>
      </c>
      <c r="O181" s="164">
        <v>25.502021272923045</v>
      </c>
      <c r="P181" s="164">
        <v>20.957227866972097</v>
      </c>
      <c r="Q181" s="164">
        <v>185.73340719157838</v>
      </c>
      <c r="R181" s="164" t="e">
        <v>#N/A</v>
      </c>
      <c r="S181" s="164" t="e">
        <v>#N/A</v>
      </c>
      <c r="T181" s="164">
        <f t="shared" si="5"/>
        <v>1972.7005153821497</v>
      </c>
      <c r="U181" s="5"/>
    </row>
    <row r="182" spans="2:23" x14ac:dyDescent="0.3">
      <c r="B182" s="19">
        <v>2039</v>
      </c>
      <c r="C182" s="19">
        <v>5</v>
      </c>
      <c r="D182" s="164">
        <v>382.73340301386747</v>
      </c>
      <c r="E182" s="164">
        <v>147.66265748925201</v>
      </c>
      <c r="F182" s="164">
        <v>41.309837387551063</v>
      </c>
      <c r="G182" s="164">
        <v>76.451611238406898</v>
      </c>
      <c r="H182" s="164">
        <v>79.72922774708897</v>
      </c>
      <c r="I182" s="164">
        <v>45.403459696102146</v>
      </c>
      <c r="J182" s="164">
        <v>365.54363763321697</v>
      </c>
      <c r="K182" s="164">
        <v>405.83241011534426</v>
      </c>
      <c r="L182" s="164" t="e">
        <v>#N/A</v>
      </c>
      <c r="M182" s="164">
        <v>16.073511438779079</v>
      </c>
      <c r="N182" s="164" t="e">
        <v>#N/A</v>
      </c>
      <c r="O182" s="164">
        <v>25.589642198356259</v>
      </c>
      <c r="P182" s="164">
        <v>18.78242284285971</v>
      </c>
      <c r="Q182" s="164">
        <v>162.87464465282886</v>
      </c>
      <c r="R182" s="164" t="e">
        <v>#N/A</v>
      </c>
      <c r="S182" s="164" t="e">
        <v>#N/A</v>
      </c>
      <c r="T182" s="164">
        <f t="shared" si="5"/>
        <v>1767.9864654536536</v>
      </c>
      <c r="U182" s="5"/>
    </row>
    <row r="183" spans="2:23" x14ac:dyDescent="0.3">
      <c r="B183" s="19">
        <v>2039</v>
      </c>
      <c r="C183" s="19">
        <v>6</v>
      </c>
      <c r="D183" s="164">
        <v>311.85026170592539</v>
      </c>
      <c r="E183" s="164">
        <v>141.90684426678249</v>
      </c>
      <c r="F183" s="164">
        <v>42.234463019191125</v>
      </c>
      <c r="G183" s="164">
        <v>82.153866982383818</v>
      </c>
      <c r="H183" s="164">
        <v>78.496612015467818</v>
      </c>
      <c r="I183" s="164">
        <v>42.409958458535819</v>
      </c>
      <c r="J183" s="164">
        <v>356.29228895916816</v>
      </c>
      <c r="K183" s="164">
        <v>438.26413196711673</v>
      </c>
      <c r="L183" s="164" t="e">
        <v>#N/A</v>
      </c>
      <c r="M183" s="164">
        <v>16.073511438779079</v>
      </c>
      <c r="N183" s="164" t="e">
        <v>#N/A</v>
      </c>
      <c r="O183" s="164">
        <v>27.953133030609518</v>
      </c>
      <c r="P183" s="164">
        <v>18.244040714169561</v>
      </c>
      <c r="Q183" s="164">
        <v>161.42952902105174</v>
      </c>
      <c r="R183" s="164" t="e">
        <v>#N/A</v>
      </c>
      <c r="S183" s="164" t="e">
        <v>#N/A</v>
      </c>
      <c r="T183" s="164">
        <f t="shared" si="5"/>
        <v>1717.3086415791813</v>
      </c>
      <c r="U183" s="5"/>
    </row>
    <row r="184" spans="2:23" x14ac:dyDescent="0.3">
      <c r="B184" s="19">
        <v>2039</v>
      </c>
      <c r="C184" s="19">
        <v>7</v>
      </c>
      <c r="D184" s="164">
        <v>291.49433036202976</v>
      </c>
      <c r="E184" s="164">
        <v>135.16452004824984</v>
      </c>
      <c r="F184" s="164">
        <v>39.386824543702268</v>
      </c>
      <c r="G184" s="164">
        <v>81.901214793535061</v>
      </c>
      <c r="H184" s="164">
        <v>71.288890970600988</v>
      </c>
      <c r="I184" s="164">
        <v>39.812410487745588</v>
      </c>
      <c r="J184" s="164">
        <v>362.17402475738538</v>
      </c>
      <c r="K184" s="164">
        <v>564.84023268903422</v>
      </c>
      <c r="L184" s="164" t="e">
        <v>#N/A</v>
      </c>
      <c r="M184" s="164">
        <v>16.073511438779079</v>
      </c>
      <c r="N184" s="164" t="e">
        <v>#N/A</v>
      </c>
      <c r="O184" s="164">
        <v>27.303585221732497</v>
      </c>
      <c r="P184" s="164">
        <v>19.283782188473147</v>
      </c>
      <c r="Q184" s="164">
        <v>166.45601316285018</v>
      </c>
      <c r="R184" s="164" t="e">
        <v>#N/A</v>
      </c>
      <c r="S184" s="164" t="e">
        <v>#N/A</v>
      </c>
      <c r="T184" s="164">
        <f t="shared" si="5"/>
        <v>1815.1793406641182</v>
      </c>
      <c r="U184" s="5"/>
    </row>
    <row r="185" spans="2:23" x14ac:dyDescent="0.3">
      <c r="B185" s="19">
        <v>2039</v>
      </c>
      <c r="C185" s="19">
        <v>8</v>
      </c>
      <c r="D185" s="164">
        <v>290.66983366169086</v>
      </c>
      <c r="E185" s="164">
        <v>135.00559530031035</v>
      </c>
      <c r="F185" s="164">
        <v>39.392506651321092</v>
      </c>
      <c r="G185" s="164">
        <v>86.440605462847145</v>
      </c>
      <c r="H185" s="164">
        <v>70.555376968308622</v>
      </c>
      <c r="I185" s="164">
        <v>41.413313027916587</v>
      </c>
      <c r="J185" s="164">
        <v>377.85465755844416</v>
      </c>
      <c r="K185" s="164">
        <v>640.93641742362172</v>
      </c>
      <c r="L185" s="164" t="e">
        <v>#N/A</v>
      </c>
      <c r="M185" s="164">
        <v>16.073511438779079</v>
      </c>
      <c r="N185" s="164" t="e">
        <v>#N/A</v>
      </c>
      <c r="O185" s="164">
        <v>27.965417039393131</v>
      </c>
      <c r="P185" s="164">
        <v>20.855702544380204</v>
      </c>
      <c r="Q185" s="164">
        <v>215.98101588797687</v>
      </c>
      <c r="R185" s="164" t="e">
        <v>#N/A</v>
      </c>
      <c r="S185" s="164" t="e">
        <v>#N/A</v>
      </c>
      <c r="T185" s="164">
        <f t="shared" si="5"/>
        <v>1963.1439529649899</v>
      </c>
      <c r="U185" s="5"/>
    </row>
    <row r="186" spans="2:23" x14ac:dyDescent="0.3">
      <c r="B186" s="19">
        <v>2039</v>
      </c>
      <c r="C186" s="19">
        <v>9</v>
      </c>
      <c r="D186" s="164">
        <v>296.32419242317872</v>
      </c>
      <c r="E186" s="164">
        <v>139.22750566688879</v>
      </c>
      <c r="F186" s="164">
        <v>43.018083527991656</v>
      </c>
      <c r="G186" s="164">
        <v>88.171788860229256</v>
      </c>
      <c r="H186" s="164">
        <v>74.036331671551707</v>
      </c>
      <c r="I186" s="164">
        <v>54.454466145255992</v>
      </c>
      <c r="J186" s="164">
        <v>383.10842310323534</v>
      </c>
      <c r="K186" s="164">
        <v>539.37148902263311</v>
      </c>
      <c r="L186" s="164" t="e">
        <v>#N/A</v>
      </c>
      <c r="M186" s="164">
        <v>16.073511438779079</v>
      </c>
      <c r="N186" s="164" t="e">
        <v>#N/A</v>
      </c>
      <c r="O186" s="164">
        <v>26.481614090222322</v>
      </c>
      <c r="P186" s="164">
        <v>19.659844391066912</v>
      </c>
      <c r="Q186" s="164">
        <v>170.65076545232839</v>
      </c>
      <c r="R186" s="164" t="e">
        <v>#N/A</v>
      </c>
      <c r="S186" s="164" t="e">
        <v>#N/A</v>
      </c>
      <c r="T186" s="164">
        <f t="shared" si="5"/>
        <v>1850.5780157933614</v>
      </c>
      <c r="U186" s="5"/>
    </row>
    <row r="187" spans="2:23" x14ac:dyDescent="0.3">
      <c r="B187" s="19">
        <v>2039</v>
      </c>
      <c r="C187" s="19">
        <v>10</v>
      </c>
      <c r="D187" s="164">
        <v>348.0832040217889</v>
      </c>
      <c r="E187" s="164">
        <v>142.46724519766457</v>
      </c>
      <c r="F187" s="164">
        <v>44.931294520745482</v>
      </c>
      <c r="G187" s="164">
        <v>85.976689473053639</v>
      </c>
      <c r="H187" s="164">
        <v>69.758953061053106</v>
      </c>
      <c r="I187" s="164">
        <v>49.00798053134978</v>
      </c>
      <c r="J187" s="164">
        <v>352.04640572113755</v>
      </c>
      <c r="K187" s="164">
        <v>404.66376261456321</v>
      </c>
      <c r="L187" s="164" t="e">
        <v>#N/A</v>
      </c>
      <c r="M187" s="164">
        <v>16.073511438779079</v>
      </c>
      <c r="N187" s="164" t="e">
        <v>#N/A</v>
      </c>
      <c r="O187" s="164">
        <v>26.229562749700758</v>
      </c>
      <c r="P187" s="164">
        <v>18.250740056223854</v>
      </c>
      <c r="Q187" s="164">
        <v>160.44990019180858</v>
      </c>
      <c r="R187" s="164" t="e">
        <v>#N/A</v>
      </c>
      <c r="S187" s="164" t="e">
        <v>#N/A</v>
      </c>
      <c r="T187" s="164">
        <f t="shared" si="5"/>
        <v>1717.9392495778686</v>
      </c>
      <c r="U187" s="5"/>
    </row>
    <row r="188" spans="2:23" x14ac:dyDescent="0.3">
      <c r="B188" s="19">
        <v>2039</v>
      </c>
      <c r="C188" s="19">
        <v>11</v>
      </c>
      <c r="D188" s="164">
        <v>570.34087584179701</v>
      </c>
      <c r="E188" s="164">
        <v>180.02343670617304</v>
      </c>
      <c r="F188" s="164">
        <v>47.179358187321071</v>
      </c>
      <c r="G188" s="164">
        <v>86.105619492325204</v>
      </c>
      <c r="H188" s="164">
        <v>93.621031023731788</v>
      </c>
      <c r="I188" s="164">
        <v>50.934790439541516</v>
      </c>
      <c r="J188" s="164">
        <v>361.96489176352719</v>
      </c>
      <c r="K188" s="164">
        <v>372.45889618404937</v>
      </c>
      <c r="L188" s="164" t="e">
        <v>#N/A</v>
      </c>
      <c r="M188" s="164">
        <v>16.073511438779079</v>
      </c>
      <c r="N188" s="164" t="e">
        <v>#N/A</v>
      </c>
      <c r="O188" s="164">
        <v>26.194471489547457</v>
      </c>
      <c r="P188" s="164">
        <v>21.465469249028274</v>
      </c>
      <c r="Q188" s="164">
        <v>194.17884376911607</v>
      </c>
      <c r="R188" s="164" t="e">
        <v>#N/A</v>
      </c>
      <c r="S188" s="164" t="e">
        <v>#N/A</v>
      </c>
      <c r="T188" s="164">
        <f t="shared" si="5"/>
        <v>2020.5411955849372</v>
      </c>
      <c r="U188" s="5"/>
    </row>
    <row r="189" spans="2:23" x14ac:dyDescent="0.3">
      <c r="B189" s="19">
        <v>2039</v>
      </c>
      <c r="C189" s="19">
        <v>12</v>
      </c>
      <c r="D189" s="164">
        <v>848.67426629698673</v>
      </c>
      <c r="E189" s="164">
        <v>220.94057841481683</v>
      </c>
      <c r="F189" s="164">
        <v>44.869767214031491</v>
      </c>
      <c r="G189" s="164">
        <v>84.257948468629223</v>
      </c>
      <c r="H189" s="164">
        <v>109.0118229814143</v>
      </c>
      <c r="I189" s="164">
        <v>58.6330317378115</v>
      </c>
      <c r="J189" s="164">
        <v>360.85214735620769</v>
      </c>
      <c r="K189" s="164">
        <v>446.41343167461196</v>
      </c>
      <c r="L189" s="164" t="e">
        <v>#N/A</v>
      </c>
      <c r="M189" s="164">
        <v>16.073511438779079</v>
      </c>
      <c r="N189" s="164" t="e">
        <v>#N/A</v>
      </c>
      <c r="O189" s="164">
        <v>27.393865796990916</v>
      </c>
      <c r="P189" s="164">
        <v>26.49307670369291</v>
      </c>
      <c r="Q189" s="164">
        <v>250.17563505132364</v>
      </c>
      <c r="R189" s="164" t="e">
        <v>#N/A</v>
      </c>
      <c r="S189" s="164" t="e">
        <v>#N/A</v>
      </c>
      <c r="T189" s="164">
        <f t="shared" si="5"/>
        <v>2493.7890831352961</v>
      </c>
      <c r="U189" s="5"/>
    </row>
    <row r="190" spans="2:23" x14ac:dyDescent="0.3">
      <c r="B190" s="19">
        <v>2040</v>
      </c>
      <c r="C190" s="19">
        <v>1</v>
      </c>
      <c r="D190" s="164">
        <v>840.1111386901523</v>
      </c>
      <c r="E190" s="164">
        <v>215.33269393502621</v>
      </c>
      <c r="F190" s="164">
        <v>46.501808971043396</v>
      </c>
      <c r="G190" s="164">
        <v>67.56898397756612</v>
      </c>
      <c r="H190" s="164">
        <v>125.02593845661016</v>
      </c>
      <c r="I190" s="164">
        <v>58.498269351667574</v>
      </c>
      <c r="J190" s="164">
        <v>364.40139473557269</v>
      </c>
      <c r="K190" s="164">
        <v>514.13397936157492</v>
      </c>
      <c r="L190" s="164" t="e">
        <v>#N/A</v>
      </c>
      <c r="M190" s="164">
        <v>15.631978551735914</v>
      </c>
      <c r="N190" s="164" t="e">
        <v>#N/A</v>
      </c>
      <c r="O190" s="164">
        <v>26.586964187574523</v>
      </c>
      <c r="P190" s="164">
        <v>27.375209544095714</v>
      </c>
      <c r="Q190" s="164">
        <v>275.65574689506781</v>
      </c>
      <c r="R190" s="164" t="e">
        <v>#N/A</v>
      </c>
      <c r="S190" s="164" t="e">
        <v>#N/A</v>
      </c>
      <c r="T190" s="164">
        <f t="shared" si="5"/>
        <v>2576.824106657687</v>
      </c>
      <c r="U190" s="5"/>
      <c r="V190" s="5"/>
      <c r="W190" s="5"/>
    </row>
    <row r="191" spans="2:23" x14ac:dyDescent="0.3">
      <c r="B191" s="19">
        <v>2040</v>
      </c>
      <c r="C191" s="19">
        <v>2</v>
      </c>
      <c r="D191" s="164">
        <v>781.75600339790174</v>
      </c>
      <c r="E191" s="164">
        <v>216.77362676124559</v>
      </c>
      <c r="F191" s="164">
        <v>48.137296606363911</v>
      </c>
      <c r="G191" s="164">
        <v>69.728969621339616</v>
      </c>
      <c r="H191" s="164">
        <v>133.24525842855928</v>
      </c>
      <c r="I191" s="164">
        <v>56.361130352894577</v>
      </c>
      <c r="J191" s="164">
        <v>360.19482530415559</v>
      </c>
      <c r="K191" s="164">
        <v>394.97579994988968</v>
      </c>
      <c r="L191" s="164" t="e">
        <v>#N/A</v>
      </c>
      <c r="M191" s="164">
        <v>15.092944808572605</v>
      </c>
      <c r="N191" s="164" t="e">
        <v>#N/A</v>
      </c>
      <c r="O191" s="164">
        <v>25.646228493452938</v>
      </c>
      <c r="P191" s="164">
        <v>25.203379036748672</v>
      </c>
      <c r="Q191" s="164">
        <v>245.27458475660353</v>
      </c>
      <c r="R191" s="164" t="e">
        <v>#N/A</v>
      </c>
      <c r="S191" s="164" t="e">
        <v>#N/A</v>
      </c>
      <c r="T191" s="164">
        <f t="shared" si="5"/>
        <v>2372.3900475177279</v>
      </c>
      <c r="U191" s="5"/>
      <c r="V191" s="5"/>
      <c r="W191" s="5"/>
    </row>
    <row r="192" spans="2:23" x14ac:dyDescent="0.3">
      <c r="B192" s="19">
        <v>2040</v>
      </c>
      <c r="C192" s="19">
        <v>3</v>
      </c>
      <c r="D192" s="164">
        <v>640.31690411265606</v>
      </c>
      <c r="E192" s="164">
        <v>184.97692329156683</v>
      </c>
      <c r="F192" s="164">
        <v>45.632380516736411</v>
      </c>
      <c r="G192" s="164">
        <v>76.873033068881242</v>
      </c>
      <c r="H192" s="164">
        <v>125.71431464340493</v>
      </c>
      <c r="I192" s="164">
        <v>53.94227382903928</v>
      </c>
      <c r="J192" s="164">
        <v>359.6745563428139</v>
      </c>
      <c r="K192" s="164">
        <v>394.21520411219819</v>
      </c>
      <c r="L192" s="164" t="e">
        <v>#N/A</v>
      </c>
      <c r="M192" s="164">
        <v>15.631978551735914</v>
      </c>
      <c r="N192" s="164" t="e">
        <v>#N/A</v>
      </c>
      <c r="O192" s="164">
        <v>28.100973771786016</v>
      </c>
      <c r="P192" s="164">
        <v>22.862394070655508</v>
      </c>
      <c r="Q192" s="164">
        <v>204.09256985319729</v>
      </c>
      <c r="R192" s="164" t="e">
        <v>#N/A</v>
      </c>
      <c r="S192" s="164" t="e">
        <v>#N/A</v>
      </c>
      <c r="T192" s="164">
        <f t="shared" si="5"/>
        <v>2152.0335061646715</v>
      </c>
      <c r="U192" s="5"/>
      <c r="V192" s="5"/>
      <c r="W192" s="5"/>
    </row>
    <row r="193" spans="2:23" x14ac:dyDescent="0.3">
      <c r="B193" s="19">
        <v>2040</v>
      </c>
      <c r="C193" s="19">
        <v>4</v>
      </c>
      <c r="D193" s="164">
        <v>538.49867102081726</v>
      </c>
      <c r="E193" s="164">
        <v>177.23855466557913</v>
      </c>
      <c r="F193" s="164">
        <v>45.727172251303287</v>
      </c>
      <c r="G193" s="164">
        <v>79.230217187728556</v>
      </c>
      <c r="H193" s="164">
        <v>103.21066255396001</v>
      </c>
      <c r="I193" s="164">
        <v>49.6937460261572</v>
      </c>
      <c r="J193" s="164">
        <v>357.6411273758556</v>
      </c>
      <c r="K193" s="164">
        <v>394.40326425409535</v>
      </c>
      <c r="L193" s="164" t="e">
        <v>#N/A</v>
      </c>
      <c r="M193" s="164">
        <v>15.631978551735916</v>
      </c>
      <c r="N193" s="164" t="e">
        <v>#N/A</v>
      </c>
      <c r="O193" s="164">
        <v>24.816927894424218</v>
      </c>
      <c r="P193" s="164">
        <v>21.200190336159469</v>
      </c>
      <c r="Q193" s="164">
        <v>188.27802172416042</v>
      </c>
      <c r="R193" s="164" t="e">
        <v>#N/A</v>
      </c>
      <c r="S193" s="164" t="e">
        <v>#N/A</v>
      </c>
      <c r="T193" s="164">
        <f t="shared" si="5"/>
        <v>1995.5705338419766</v>
      </c>
      <c r="U193" s="5"/>
      <c r="V193" s="5"/>
      <c r="W193" s="5"/>
    </row>
    <row r="194" spans="2:23" x14ac:dyDescent="0.3">
      <c r="B194" s="19">
        <v>2040</v>
      </c>
      <c r="C194" s="19">
        <v>5</v>
      </c>
      <c r="D194" s="164">
        <v>386.86107687663485</v>
      </c>
      <c r="E194" s="164">
        <v>148.33849287712482</v>
      </c>
      <c r="F194" s="164">
        <v>41.10761832779523</v>
      </c>
      <c r="G194" s="164">
        <v>76.765102911412029</v>
      </c>
      <c r="H194" s="164">
        <v>80.715112910010845</v>
      </c>
      <c r="I194" s="164">
        <v>45.476328191026965</v>
      </c>
      <c r="J194" s="164">
        <v>365.81555625814747</v>
      </c>
      <c r="K194" s="164">
        <v>416.69028370429788</v>
      </c>
      <c r="L194" s="164" t="e">
        <v>#N/A</v>
      </c>
      <c r="M194" s="164">
        <v>15.631978551735914</v>
      </c>
      <c r="N194" s="164" t="e">
        <v>#N/A</v>
      </c>
      <c r="O194" s="164">
        <v>25.803902271894049</v>
      </c>
      <c r="P194" s="164">
        <v>18.936447447026342</v>
      </c>
      <c r="Q194" s="164">
        <v>160.34287654205184</v>
      </c>
      <c r="R194" s="164" t="e">
        <v>#N/A</v>
      </c>
      <c r="S194" s="164" t="e">
        <v>#N/A</v>
      </c>
      <c r="T194" s="164">
        <f t="shared" si="5"/>
        <v>1782.4847768691582</v>
      </c>
      <c r="U194" s="5"/>
      <c r="V194" s="5"/>
      <c r="W194" s="5"/>
    </row>
    <row r="195" spans="2:23" x14ac:dyDescent="0.3">
      <c r="B195" s="19">
        <v>2040</v>
      </c>
      <c r="C195" s="19">
        <v>6</v>
      </c>
      <c r="D195" s="164">
        <v>315.40330310653593</v>
      </c>
      <c r="E195" s="164">
        <v>142.59360289534575</v>
      </c>
      <c r="F195" s="164">
        <v>42.034463840205902</v>
      </c>
      <c r="G195" s="164">
        <v>82.496019595287336</v>
      </c>
      <c r="H195" s="164">
        <v>79.488710089751891</v>
      </c>
      <c r="I195" s="164">
        <v>42.506510641730991</v>
      </c>
      <c r="J195" s="164">
        <v>356.58596190743873</v>
      </c>
      <c r="K195" s="164">
        <v>448.39050270978089</v>
      </c>
      <c r="L195" s="164" t="e">
        <v>#N/A</v>
      </c>
      <c r="M195" s="164">
        <v>15.631978551735916</v>
      </c>
      <c r="N195" s="164" t="e">
        <v>#N/A</v>
      </c>
      <c r="O195" s="164">
        <v>28.181477954315703</v>
      </c>
      <c r="P195" s="164">
        <v>18.426688269417351</v>
      </c>
      <c r="Q195" s="164">
        <v>162.76200725160297</v>
      </c>
      <c r="R195" s="164" t="e">
        <v>#N/A</v>
      </c>
      <c r="S195" s="164" t="e">
        <v>#N/A</v>
      </c>
      <c r="T195" s="164">
        <f t="shared" si="5"/>
        <v>1734.5012268131495</v>
      </c>
      <c r="U195" s="5"/>
      <c r="V195" s="5"/>
      <c r="W195" s="5"/>
    </row>
    <row r="196" spans="2:23" x14ac:dyDescent="0.3">
      <c r="B196" s="19">
        <v>2040</v>
      </c>
      <c r="C196" s="19">
        <v>7</v>
      </c>
      <c r="D196" s="164">
        <v>294.8675670912657</v>
      </c>
      <c r="E196" s="164">
        <v>135.82278837003989</v>
      </c>
      <c r="F196" s="164">
        <v>39.201608851349214</v>
      </c>
      <c r="G196" s="164">
        <v>82.243214550001213</v>
      </c>
      <c r="H196" s="164">
        <v>72.219928153056102</v>
      </c>
      <c r="I196" s="164">
        <v>39.882415350940533</v>
      </c>
      <c r="J196" s="164">
        <v>362.39662239514774</v>
      </c>
      <c r="K196" s="164">
        <v>587.13478801002054</v>
      </c>
      <c r="L196" s="164" t="e">
        <v>#N/A</v>
      </c>
      <c r="M196" s="164">
        <v>15.631978551735914</v>
      </c>
      <c r="N196" s="164" t="e">
        <v>#N/A</v>
      </c>
      <c r="O196" s="164">
        <v>27.313529987203633</v>
      </c>
      <c r="P196" s="164">
        <v>19.624318212862491</v>
      </c>
      <c r="Q196" s="164">
        <v>170.89518278357534</v>
      </c>
      <c r="R196" s="164" t="e">
        <v>#N/A</v>
      </c>
      <c r="S196" s="164" t="e">
        <v>#N/A</v>
      </c>
      <c r="T196" s="164">
        <f t="shared" si="5"/>
        <v>1847.2339423071983</v>
      </c>
      <c r="U196" s="5"/>
      <c r="V196" s="5"/>
      <c r="W196" s="5"/>
    </row>
    <row r="197" spans="2:23" x14ac:dyDescent="0.3">
      <c r="B197" s="19">
        <v>2040</v>
      </c>
      <c r="C197" s="19">
        <v>8</v>
      </c>
      <c r="D197" s="164">
        <v>294.04122413925001</v>
      </c>
      <c r="E197" s="164">
        <v>135.66398468994001</v>
      </c>
      <c r="F197" s="164">
        <v>39.207356336113065</v>
      </c>
      <c r="G197" s="164">
        <v>86.80783522162433</v>
      </c>
      <c r="H197" s="164">
        <v>71.518224898918746</v>
      </c>
      <c r="I197" s="164">
        <v>41.475028635545918</v>
      </c>
      <c r="J197" s="164">
        <v>378.02409276137985</v>
      </c>
      <c r="K197" s="164">
        <v>678.87496667814014</v>
      </c>
      <c r="L197" s="164" t="e">
        <v>#N/A</v>
      </c>
      <c r="M197" s="164">
        <v>15.631978551735914</v>
      </c>
      <c r="N197" s="164" t="e">
        <v>#N/A</v>
      </c>
      <c r="O197" s="164">
        <v>28.040648522450716</v>
      </c>
      <c r="P197" s="164">
        <v>21.452446669393684</v>
      </c>
      <c r="Q197" s="164">
        <v>228.57759513719975</v>
      </c>
      <c r="R197" s="164" t="e">
        <v>#N/A</v>
      </c>
      <c r="S197" s="164" t="e">
        <v>#N/A</v>
      </c>
      <c r="T197" s="164">
        <f t="shared" si="5"/>
        <v>2019.3153822416921</v>
      </c>
      <c r="U197" s="5"/>
      <c r="V197" s="5"/>
      <c r="W197" s="5"/>
    </row>
    <row r="198" spans="2:23" x14ac:dyDescent="0.3">
      <c r="B198" s="19">
        <v>2040</v>
      </c>
      <c r="C198" s="19">
        <v>9</v>
      </c>
      <c r="D198" s="164">
        <v>299.73974956480777</v>
      </c>
      <c r="E198" s="164">
        <v>139.90872163909538</v>
      </c>
      <c r="F198" s="164">
        <v>42.815310222981637</v>
      </c>
      <c r="G198" s="164">
        <v>88.545359545280462</v>
      </c>
      <c r="H198" s="164">
        <v>75.010603688375582</v>
      </c>
      <c r="I198" s="164">
        <v>54.516393278338114</v>
      </c>
      <c r="J198" s="164">
        <v>383.30048533336202</v>
      </c>
      <c r="K198" s="164">
        <v>565.78068454921674</v>
      </c>
      <c r="L198" s="164" t="e">
        <v>#N/A</v>
      </c>
      <c r="M198" s="164">
        <v>15.631978551735916</v>
      </c>
      <c r="N198" s="164" t="e">
        <v>#N/A</v>
      </c>
      <c r="O198" s="164">
        <v>27.119945277356049</v>
      </c>
      <c r="P198" s="164">
        <v>20.066610288177774</v>
      </c>
      <c r="Q198" s="164">
        <v>176.43098284998231</v>
      </c>
      <c r="R198" s="164" t="e">
        <v>#N/A</v>
      </c>
      <c r="S198" s="164" t="e">
        <v>#N/A</v>
      </c>
      <c r="T198" s="164">
        <f t="shared" si="5"/>
        <v>1888.8668247887094</v>
      </c>
      <c r="U198" s="5"/>
      <c r="V198" s="5"/>
      <c r="W198" s="5"/>
    </row>
    <row r="199" spans="2:23" x14ac:dyDescent="0.3">
      <c r="B199" s="19">
        <v>2040</v>
      </c>
      <c r="C199" s="19">
        <v>10</v>
      </c>
      <c r="D199" s="164">
        <v>352.00283951738902</v>
      </c>
      <c r="E199" s="164">
        <v>143.14194472508942</v>
      </c>
      <c r="F199" s="164">
        <v>44.715638540372154</v>
      </c>
      <c r="G199" s="164">
        <v>86.348386927441851</v>
      </c>
      <c r="H199" s="164">
        <v>70.712517244672412</v>
      </c>
      <c r="I199" s="164">
        <v>49.03763648923875</v>
      </c>
      <c r="J199" s="164">
        <v>352.21643807174962</v>
      </c>
      <c r="K199" s="164">
        <v>413.67341122268522</v>
      </c>
      <c r="L199" s="164" t="e">
        <v>#N/A</v>
      </c>
      <c r="M199" s="164">
        <v>15.631978551735914</v>
      </c>
      <c r="N199" s="164" t="e">
        <v>#N/A</v>
      </c>
      <c r="O199" s="164">
        <v>25.478846093817136</v>
      </c>
      <c r="P199" s="164">
        <v>18.444953753173515</v>
      </c>
      <c r="Q199" s="164">
        <v>164.81596274748509</v>
      </c>
      <c r="R199" s="164" t="e">
        <v>#N/A</v>
      </c>
      <c r="S199" s="164" t="e">
        <v>#N/A</v>
      </c>
      <c r="T199" s="164">
        <f t="shared" si="5"/>
        <v>1736.22055388485</v>
      </c>
      <c r="U199" s="5"/>
      <c r="V199" s="5"/>
      <c r="W199" s="5"/>
    </row>
    <row r="200" spans="2:23" x14ac:dyDescent="0.3">
      <c r="B200" s="19">
        <v>2040</v>
      </c>
      <c r="C200" s="19">
        <v>11</v>
      </c>
      <c r="D200" s="164">
        <v>575.92338906025179</v>
      </c>
      <c r="E200" s="164">
        <v>180.76021327900969</v>
      </c>
      <c r="F200" s="164">
        <v>46.934900105672583</v>
      </c>
      <c r="G200" s="164">
        <v>86.486202001987522</v>
      </c>
      <c r="H200" s="164">
        <v>94.567046210492521</v>
      </c>
      <c r="I200" s="164">
        <v>50.93298245042611</v>
      </c>
      <c r="J200" s="164">
        <v>362.08656397773592</v>
      </c>
      <c r="K200" s="164">
        <v>388.87174033593703</v>
      </c>
      <c r="L200" s="164" t="e">
        <v>#N/A</v>
      </c>
      <c r="M200" s="164">
        <v>15.631978551735916</v>
      </c>
      <c r="N200" s="164" t="e">
        <v>#N/A</v>
      </c>
      <c r="O200" s="164">
        <v>27.268867088928747</v>
      </c>
      <c r="P200" s="164">
        <v>21.735451196556514</v>
      </c>
      <c r="Q200" s="164">
        <v>194.75521897128419</v>
      </c>
      <c r="R200" s="164" t="e">
        <v>#N/A</v>
      </c>
      <c r="S200" s="164" t="e">
        <v>#N/A</v>
      </c>
      <c r="T200" s="164">
        <f t="shared" si="5"/>
        <v>2045.9545532300187</v>
      </c>
      <c r="U200" s="5"/>
      <c r="V200" s="5"/>
      <c r="W200" s="5"/>
    </row>
    <row r="201" spans="2:23" x14ac:dyDescent="0.3">
      <c r="B201" s="19">
        <v>2040</v>
      </c>
      <c r="C201" s="19">
        <v>12</v>
      </c>
      <c r="D201" s="164">
        <v>856.43840580889344</v>
      </c>
      <c r="E201" s="164">
        <v>221.6859481342718</v>
      </c>
      <c r="F201" s="164">
        <v>44.608906824339819</v>
      </c>
      <c r="G201" s="164">
        <v>84.6305207506052</v>
      </c>
      <c r="H201" s="164">
        <v>109.91251122658485</v>
      </c>
      <c r="I201" s="164">
        <v>58.590143995305887</v>
      </c>
      <c r="J201" s="164">
        <v>360.994554447197</v>
      </c>
      <c r="K201" s="164">
        <v>467.12193621905737</v>
      </c>
      <c r="L201" s="164" t="e">
        <v>#N/A</v>
      </c>
      <c r="M201" s="164">
        <v>15.631978551735914</v>
      </c>
      <c r="N201" s="164" t="e">
        <v>#N/A</v>
      </c>
      <c r="O201" s="164">
        <v>26.869873935899562</v>
      </c>
      <c r="P201" s="164">
        <v>26.879924075921075</v>
      </c>
      <c r="Q201" s="164">
        <v>256.83826059163431</v>
      </c>
      <c r="R201" s="164" t="e">
        <v>#N/A</v>
      </c>
      <c r="S201" s="164" t="e">
        <v>#N/A</v>
      </c>
      <c r="T201" s="164">
        <f t="shared" si="5"/>
        <v>2530.2029645614462</v>
      </c>
      <c r="U201" s="5"/>
      <c r="V201" s="5"/>
      <c r="W201" s="5"/>
    </row>
    <row r="202" spans="2:23" x14ac:dyDescent="0.3">
      <c r="D202" s="5"/>
      <c r="E202" s="5"/>
      <c r="F202" s="5"/>
      <c r="G202" s="5"/>
      <c r="H202" s="5"/>
      <c r="I202" s="5"/>
      <c r="J202" s="5"/>
      <c r="K202" s="5"/>
      <c r="L202" s="5"/>
      <c r="M202" s="5"/>
      <c r="N202" s="5"/>
      <c r="O202" s="5"/>
      <c r="P202" s="5"/>
      <c r="Q202" s="5"/>
      <c r="R202" s="5"/>
      <c r="S202" s="5"/>
      <c r="T202" s="5"/>
      <c r="U202" s="5"/>
      <c r="V202" s="5"/>
      <c r="W202" s="5"/>
    </row>
    <row r="203" spans="2:23" x14ac:dyDescent="0.3">
      <c r="D203" s="5"/>
      <c r="E203" s="5"/>
      <c r="F203" s="5"/>
      <c r="G203" s="5"/>
      <c r="H203" s="5"/>
      <c r="I203" s="5"/>
      <c r="J203" s="5"/>
      <c r="K203" s="5"/>
      <c r="L203" s="5"/>
      <c r="M203" s="5"/>
      <c r="N203" s="5"/>
      <c r="O203" s="5"/>
      <c r="P203" s="5"/>
      <c r="Q203" s="5"/>
      <c r="R203" s="5"/>
      <c r="S203" s="5"/>
      <c r="T203" s="5"/>
      <c r="U203" s="5"/>
      <c r="V203" s="5"/>
      <c r="W203" s="5"/>
    </row>
    <row r="204" spans="2:23" x14ac:dyDescent="0.3">
      <c r="D204" s="5"/>
      <c r="E204" s="5"/>
      <c r="F204" s="5"/>
      <c r="G204" s="5"/>
      <c r="H204" s="5"/>
      <c r="I204" s="5"/>
      <c r="J204" s="5"/>
      <c r="K204" s="5"/>
      <c r="L204" s="5"/>
      <c r="M204" s="5"/>
      <c r="N204" s="5"/>
      <c r="O204" s="5"/>
      <c r="P204" s="5"/>
      <c r="Q204" s="5"/>
      <c r="R204" s="5"/>
      <c r="S204" s="5"/>
      <c r="T204" s="5"/>
      <c r="U204" s="5"/>
      <c r="V204" s="5"/>
      <c r="W204" s="5"/>
    </row>
    <row r="205" spans="2:23" x14ac:dyDescent="0.3">
      <c r="D205" s="5"/>
      <c r="E205" s="5"/>
      <c r="F205" s="5"/>
      <c r="G205" s="5"/>
      <c r="H205" s="5"/>
      <c r="I205" s="5"/>
      <c r="J205" s="5"/>
      <c r="K205" s="5"/>
      <c r="L205" s="5"/>
      <c r="M205" s="5"/>
      <c r="N205" s="5"/>
      <c r="O205" s="5"/>
      <c r="P205" s="5"/>
      <c r="Q205" s="5"/>
      <c r="R205" s="5"/>
      <c r="S205" s="5"/>
      <c r="T205" s="5"/>
      <c r="U205" s="5"/>
      <c r="V205" s="5"/>
      <c r="W205" s="5"/>
    </row>
    <row r="206" spans="2:23" x14ac:dyDescent="0.3">
      <c r="D206" s="5"/>
      <c r="E206" s="5"/>
      <c r="F206" s="5"/>
      <c r="G206" s="5"/>
      <c r="H206" s="5"/>
      <c r="I206" s="5"/>
      <c r="J206" s="5"/>
      <c r="K206" s="5"/>
      <c r="L206" s="5"/>
      <c r="M206" s="5"/>
      <c r="N206" s="5"/>
      <c r="O206" s="5"/>
      <c r="P206" s="5"/>
      <c r="Q206" s="5"/>
      <c r="R206" s="5"/>
      <c r="S206" s="5"/>
      <c r="T206" s="5"/>
      <c r="U206" s="5"/>
      <c r="V206" s="5"/>
      <c r="W206" s="5"/>
    </row>
    <row r="207" spans="2:23" x14ac:dyDescent="0.3">
      <c r="D207" s="5"/>
      <c r="E207" s="5"/>
      <c r="F207" s="5"/>
      <c r="G207" s="5"/>
      <c r="H207" s="5"/>
      <c r="I207" s="5"/>
      <c r="J207" s="5"/>
      <c r="K207" s="5"/>
      <c r="L207" s="5"/>
      <c r="M207" s="5"/>
      <c r="N207" s="5"/>
      <c r="O207" s="5"/>
      <c r="P207" s="5"/>
      <c r="Q207" s="5"/>
      <c r="R207" s="5"/>
      <c r="S207" s="5"/>
      <c r="T207" s="5"/>
      <c r="U207" s="5"/>
      <c r="V207" s="5"/>
      <c r="W207" s="5"/>
    </row>
    <row r="208" spans="2:23" x14ac:dyDescent="0.3">
      <c r="D208" s="5"/>
      <c r="E208" s="5"/>
      <c r="F208" s="5"/>
      <c r="G208" s="5"/>
      <c r="H208" s="5"/>
      <c r="I208" s="5"/>
      <c r="J208" s="5"/>
      <c r="K208" s="5"/>
      <c r="L208" s="5"/>
      <c r="M208" s="5"/>
      <c r="N208" s="5"/>
      <c r="O208" s="5"/>
      <c r="P208" s="5"/>
      <c r="Q208" s="5"/>
      <c r="R208" s="5"/>
      <c r="S208" s="5"/>
      <c r="T208" s="5"/>
      <c r="U208" s="5"/>
      <c r="V208" s="5"/>
      <c r="W208" s="5"/>
    </row>
    <row r="209" spans="4:23" x14ac:dyDescent="0.3">
      <c r="D209" s="5"/>
      <c r="E209" s="5"/>
      <c r="F209" s="5"/>
      <c r="G209" s="5"/>
      <c r="H209" s="5"/>
      <c r="I209" s="5"/>
      <c r="J209" s="5"/>
      <c r="K209" s="5"/>
      <c r="L209" s="5"/>
      <c r="M209" s="5"/>
      <c r="N209" s="5"/>
      <c r="O209" s="5"/>
      <c r="P209" s="5"/>
      <c r="Q209" s="5"/>
      <c r="R209" s="5"/>
      <c r="S209" s="5"/>
      <c r="T209" s="5"/>
      <c r="U209" s="5"/>
      <c r="V209" s="5"/>
      <c r="W209" s="5"/>
    </row>
    <row r="210" spans="4:23" x14ac:dyDescent="0.3">
      <c r="D210" s="5"/>
      <c r="E210" s="5"/>
      <c r="F210" s="5"/>
      <c r="G210" s="5"/>
      <c r="H210" s="5"/>
      <c r="I210" s="5"/>
      <c r="J210" s="5"/>
      <c r="K210" s="5"/>
      <c r="L210" s="5"/>
      <c r="M210" s="5"/>
      <c r="N210" s="5"/>
      <c r="O210" s="5"/>
      <c r="P210" s="5"/>
      <c r="Q210" s="5"/>
      <c r="R210" s="5"/>
      <c r="S210" s="5"/>
      <c r="T210" s="5"/>
      <c r="U210" s="5"/>
      <c r="V210" s="5"/>
      <c r="W210" s="5"/>
    </row>
    <row r="211" spans="4:23" x14ac:dyDescent="0.3">
      <c r="D211" s="5"/>
      <c r="E211" s="5"/>
      <c r="F211" s="5"/>
      <c r="G211" s="5"/>
      <c r="H211" s="5"/>
      <c r="I211" s="5"/>
      <c r="J211" s="5"/>
      <c r="K211" s="5"/>
      <c r="L211" s="5"/>
      <c r="M211" s="5"/>
      <c r="N211" s="5"/>
      <c r="O211" s="5"/>
      <c r="P211" s="5"/>
      <c r="Q211" s="5"/>
      <c r="R211" s="5"/>
      <c r="S211" s="5"/>
      <c r="T211" s="5"/>
      <c r="U211" s="5"/>
      <c r="V211" s="5"/>
      <c r="W211" s="5"/>
    </row>
    <row r="212" spans="4:23" x14ac:dyDescent="0.3">
      <c r="D212" s="5"/>
      <c r="E212" s="5"/>
      <c r="F212" s="5"/>
      <c r="G212" s="5"/>
      <c r="H212" s="5"/>
      <c r="I212" s="5"/>
      <c r="J212" s="5"/>
      <c r="K212" s="5"/>
      <c r="L212" s="5"/>
      <c r="M212" s="5"/>
      <c r="N212" s="5"/>
      <c r="O212" s="5"/>
      <c r="P212" s="5"/>
      <c r="Q212" s="5"/>
      <c r="R212" s="5"/>
      <c r="S212" s="5"/>
      <c r="T212" s="5"/>
      <c r="U212" s="5"/>
      <c r="V212" s="5"/>
      <c r="W212" s="5"/>
    </row>
    <row r="213" spans="4:23" x14ac:dyDescent="0.3">
      <c r="D213" s="5"/>
      <c r="E213" s="5"/>
      <c r="F213" s="5"/>
      <c r="G213" s="5"/>
      <c r="H213" s="5"/>
      <c r="I213" s="5"/>
      <c r="J213" s="5"/>
      <c r="K213" s="5"/>
      <c r="L213" s="5"/>
      <c r="M213" s="5"/>
      <c r="N213" s="5"/>
      <c r="O213" s="5"/>
      <c r="P213" s="5"/>
      <c r="Q213" s="5"/>
      <c r="R213" s="5"/>
      <c r="S213" s="5"/>
      <c r="T213" s="5"/>
      <c r="U213" s="5"/>
      <c r="V213" s="5"/>
      <c r="W213" s="5"/>
    </row>
    <row r="214" spans="4:23" x14ac:dyDescent="0.3">
      <c r="D214" s="5"/>
      <c r="E214" s="5"/>
      <c r="F214" s="5"/>
      <c r="G214" s="5"/>
      <c r="H214" s="5"/>
      <c r="I214" s="5"/>
      <c r="J214" s="5"/>
      <c r="K214" s="5"/>
      <c r="L214" s="5"/>
      <c r="M214" s="5"/>
      <c r="N214" s="5"/>
      <c r="O214" s="5"/>
      <c r="P214" s="5"/>
      <c r="Q214" s="5"/>
      <c r="R214" s="5"/>
      <c r="S214" s="5"/>
      <c r="T214" s="5"/>
      <c r="U214" s="5"/>
      <c r="V214" s="5"/>
      <c r="W214" s="5"/>
    </row>
    <row r="215" spans="4:23" x14ac:dyDescent="0.3">
      <c r="D215" s="5"/>
      <c r="E215" s="5"/>
      <c r="F215" s="5"/>
      <c r="G215" s="5"/>
      <c r="H215" s="5"/>
      <c r="I215" s="5"/>
      <c r="J215" s="5"/>
      <c r="K215" s="5"/>
      <c r="L215" s="5"/>
      <c r="M215" s="5"/>
      <c r="N215" s="5"/>
      <c r="O215" s="5"/>
      <c r="P215" s="5"/>
      <c r="Q215" s="5"/>
      <c r="R215" s="5"/>
      <c r="S215" s="5"/>
      <c r="T215" s="5"/>
      <c r="U215" s="5"/>
      <c r="V215" s="5"/>
      <c r="W215" s="5"/>
    </row>
    <row r="216" spans="4:23" x14ac:dyDescent="0.3">
      <c r="D216" s="5"/>
      <c r="E216" s="5"/>
      <c r="F216" s="5"/>
      <c r="G216" s="5"/>
      <c r="H216" s="5"/>
      <c r="I216" s="5"/>
      <c r="J216" s="5"/>
      <c r="K216" s="5"/>
      <c r="L216" s="5"/>
      <c r="M216" s="5"/>
      <c r="N216" s="5"/>
      <c r="O216" s="5"/>
      <c r="P216" s="5"/>
      <c r="Q216" s="5"/>
      <c r="R216" s="5"/>
      <c r="S216" s="5"/>
      <c r="T216" s="5"/>
      <c r="U216" s="5"/>
      <c r="V216" s="5"/>
      <c r="W216" s="5"/>
    </row>
  </sheetData>
  <mergeCells count="5">
    <mergeCell ref="B8:T8"/>
    <mergeCell ref="B5:T5"/>
    <mergeCell ref="B1:T1"/>
    <mergeCell ref="B6:T6"/>
    <mergeCell ref="B2:T2"/>
  </mergeCells>
  <pageMargins left="0.7" right="0.7" top="0.75" bottom="0.75" header="0.3" footer="0.3"/>
  <pageSetup scale="64"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12688-1AE8-43A0-B6C5-FC832CD73C0A}">
  <sheetPr>
    <tabColor theme="6" tint="0.79998168889431442"/>
    <pageSetUpPr fitToPage="1"/>
  </sheetPr>
  <dimension ref="B1:T201"/>
  <sheetViews>
    <sheetView zoomScale="70" zoomScaleNormal="70" workbookViewId="0"/>
  </sheetViews>
  <sheetFormatPr defaultColWidth="9" defaultRowHeight="15.6" x14ac:dyDescent="0.3"/>
  <cols>
    <col min="1" max="1" width="2.59765625" customWidth="1"/>
    <col min="2" max="20" width="9.09765625" customWidth="1"/>
  </cols>
  <sheetData>
    <row r="1" spans="2:20" ht="15.75" customHeight="1" x14ac:dyDescent="0.3">
      <c r="B1" s="285" t="s">
        <v>95</v>
      </c>
      <c r="C1" s="285"/>
      <c r="D1" s="285"/>
      <c r="E1" s="285"/>
      <c r="F1" s="285"/>
      <c r="G1" s="285"/>
      <c r="H1" s="285"/>
      <c r="I1" s="285"/>
      <c r="J1" s="285"/>
      <c r="K1" s="285"/>
      <c r="L1" s="285"/>
      <c r="M1" s="285"/>
      <c r="N1" s="285"/>
      <c r="O1" s="285"/>
      <c r="P1" s="285"/>
      <c r="Q1" s="285"/>
      <c r="R1" s="285"/>
      <c r="S1" s="285"/>
      <c r="T1" s="285"/>
    </row>
    <row r="2" spans="2:20" ht="15.75" customHeight="1" x14ac:dyDescent="0.3">
      <c r="B2" s="287" t="str">
        <f>'Admin Info'!B6</f>
        <v>Southern California Gas</v>
      </c>
      <c r="C2" s="287"/>
      <c r="D2" s="287"/>
      <c r="E2" s="287"/>
      <c r="F2" s="287"/>
      <c r="G2" s="287"/>
      <c r="H2" s="287"/>
      <c r="I2" s="287"/>
      <c r="J2" s="287"/>
      <c r="K2" s="287"/>
      <c r="L2" s="287"/>
      <c r="M2" s="287"/>
      <c r="N2" s="287"/>
      <c r="O2" s="287"/>
      <c r="P2" s="287"/>
      <c r="Q2" s="287"/>
      <c r="R2" s="287"/>
      <c r="S2" s="287"/>
      <c r="T2" s="287"/>
    </row>
    <row r="3" spans="2:20" ht="15.75" customHeight="1" x14ac:dyDescent="0.3">
      <c r="B3" s="7"/>
      <c r="C3" s="24"/>
      <c r="D3" s="24"/>
      <c r="E3" s="24"/>
      <c r="F3" s="24"/>
      <c r="G3" s="24"/>
      <c r="H3" s="24"/>
      <c r="I3" s="24"/>
      <c r="J3" s="24"/>
      <c r="K3" s="24"/>
      <c r="L3" s="24"/>
      <c r="M3" s="7"/>
      <c r="N3" s="7"/>
      <c r="O3" s="7"/>
      <c r="P3" s="7"/>
      <c r="Q3" s="7"/>
      <c r="R3" s="7"/>
      <c r="S3" s="7"/>
      <c r="T3" s="7"/>
    </row>
    <row r="4" spans="2:20" ht="15.75" customHeight="1" x14ac:dyDescent="0.3">
      <c r="B4" s="7"/>
      <c r="C4" s="24"/>
      <c r="D4" s="24"/>
      <c r="E4" s="24"/>
      <c r="F4" s="24"/>
      <c r="G4" s="24"/>
      <c r="H4" s="24"/>
      <c r="I4" s="24"/>
      <c r="J4" s="24"/>
      <c r="K4" s="24"/>
      <c r="L4" s="24"/>
      <c r="M4" s="7"/>
      <c r="N4" s="7"/>
      <c r="O4" s="7"/>
      <c r="P4" s="7"/>
      <c r="Q4" s="7"/>
      <c r="R4" s="7"/>
      <c r="S4" s="7"/>
      <c r="T4" s="7"/>
    </row>
    <row r="5" spans="2:20" ht="15.75" customHeight="1" x14ac:dyDescent="0.3">
      <c r="B5" s="288" t="s">
        <v>96</v>
      </c>
      <c r="C5" s="288"/>
      <c r="D5" s="288"/>
      <c r="E5" s="288"/>
      <c r="F5" s="288"/>
      <c r="G5" s="288"/>
      <c r="H5" s="288"/>
      <c r="I5" s="288"/>
      <c r="J5" s="288"/>
      <c r="K5" s="288"/>
      <c r="L5" s="288"/>
      <c r="M5" s="288"/>
      <c r="N5" s="288"/>
      <c r="O5" s="288"/>
      <c r="P5" s="288"/>
      <c r="Q5" s="288"/>
      <c r="R5" s="288"/>
      <c r="S5" s="288"/>
      <c r="T5" s="288"/>
    </row>
    <row r="6" spans="2:20" ht="15.75" customHeight="1" x14ac:dyDescent="0.3">
      <c r="B6" s="286" t="s">
        <v>97</v>
      </c>
      <c r="C6" s="286"/>
      <c r="D6" s="286"/>
      <c r="E6" s="286"/>
      <c r="F6" s="286"/>
      <c r="G6" s="286"/>
      <c r="H6" s="286"/>
      <c r="I6" s="286"/>
      <c r="J6" s="286"/>
      <c r="K6" s="286"/>
      <c r="L6" s="286"/>
      <c r="M6" s="286"/>
      <c r="N6" s="286"/>
      <c r="O6" s="286"/>
      <c r="P6" s="286"/>
      <c r="Q6" s="286"/>
      <c r="R6" s="286"/>
      <c r="S6" s="286"/>
      <c r="T6" s="286"/>
    </row>
    <row r="7" spans="2:20" ht="15.75" customHeight="1" x14ac:dyDescent="0.3">
      <c r="B7" s="8"/>
      <c r="C7" s="8"/>
      <c r="D7" s="7"/>
      <c r="E7" s="7"/>
      <c r="F7" s="7"/>
      <c r="G7" s="7"/>
      <c r="H7" s="7"/>
      <c r="I7" s="7"/>
      <c r="J7" s="7"/>
      <c r="K7" s="7"/>
      <c r="L7" s="7"/>
      <c r="M7" s="8"/>
      <c r="N7" s="8"/>
      <c r="O7" s="8"/>
      <c r="P7" s="8"/>
      <c r="Q7" s="8"/>
      <c r="R7" s="8"/>
      <c r="S7" s="8"/>
      <c r="T7" s="8"/>
    </row>
    <row r="8" spans="2:20" x14ac:dyDescent="0.3">
      <c r="B8" s="281"/>
      <c r="C8" s="282"/>
      <c r="D8" s="282"/>
      <c r="E8" s="282"/>
      <c r="F8" s="282"/>
      <c r="G8" s="282"/>
      <c r="H8" s="282"/>
      <c r="I8" s="282"/>
      <c r="J8" s="282"/>
      <c r="K8" s="282"/>
      <c r="L8" s="282"/>
      <c r="M8" s="282"/>
      <c r="N8" s="282"/>
      <c r="O8" s="282"/>
      <c r="P8" s="282"/>
      <c r="Q8" s="282"/>
      <c r="R8" s="282"/>
      <c r="S8" s="282"/>
      <c r="T8" s="283"/>
    </row>
    <row r="9" spans="2:20" ht="42" x14ac:dyDescent="0.3">
      <c r="B9" s="14" t="s">
        <v>76</v>
      </c>
      <c r="C9" s="14" t="s">
        <v>77</v>
      </c>
      <c r="D9" s="14" t="s">
        <v>78</v>
      </c>
      <c r="E9" s="14" t="s">
        <v>79</v>
      </c>
      <c r="F9" s="14" t="s">
        <v>80</v>
      </c>
      <c r="G9" s="14" t="s">
        <v>81</v>
      </c>
      <c r="H9" s="14" t="s">
        <v>82</v>
      </c>
      <c r="I9" s="14" t="s">
        <v>83</v>
      </c>
      <c r="J9" s="14" t="s">
        <v>84</v>
      </c>
      <c r="K9" s="14" t="s">
        <v>85</v>
      </c>
      <c r="L9" s="14" t="s">
        <v>86</v>
      </c>
      <c r="M9" s="14" t="s">
        <v>87</v>
      </c>
      <c r="N9" s="14" t="s">
        <v>88</v>
      </c>
      <c r="O9" s="14" t="s">
        <v>89</v>
      </c>
      <c r="P9" s="14" t="s">
        <v>90</v>
      </c>
      <c r="Q9" s="56" t="s">
        <v>91</v>
      </c>
      <c r="R9" s="14" t="s">
        <v>92</v>
      </c>
      <c r="S9" s="14" t="s">
        <v>93</v>
      </c>
      <c r="T9" s="10" t="s">
        <v>94</v>
      </c>
    </row>
    <row r="10" spans="2:20" x14ac:dyDescent="0.3">
      <c r="B10" s="19">
        <v>2025</v>
      </c>
      <c r="C10" s="19">
        <v>1</v>
      </c>
      <c r="D10" s="164">
        <v>1036.9201816641157</v>
      </c>
      <c r="E10" s="164">
        <v>281.77949924235537</v>
      </c>
      <c r="F10" s="164">
        <v>55.312828873529035</v>
      </c>
      <c r="G10" s="164">
        <v>42.270995136126906</v>
      </c>
      <c r="H10" s="164">
        <v>111.36560009907977</v>
      </c>
      <c r="I10" s="164">
        <v>60.891714086897899</v>
      </c>
      <c r="J10" s="164">
        <v>374.91153849064193</v>
      </c>
      <c r="K10" s="164">
        <v>569.85113094220708</v>
      </c>
      <c r="L10" s="164" t="e">
        <v>#N/A</v>
      </c>
      <c r="M10" s="164">
        <v>23.7392037278806</v>
      </c>
      <c r="N10" s="164" t="e">
        <v>#N/A</v>
      </c>
      <c r="O10" s="164">
        <v>29.030340622246932</v>
      </c>
      <c r="P10" s="164">
        <v>31.08145699421603</v>
      </c>
      <c r="Q10" s="164">
        <v>308.53809792462562</v>
      </c>
      <c r="R10" s="164" t="e">
        <v>#N/A</v>
      </c>
      <c r="S10" s="164" t="e">
        <v>#N/A</v>
      </c>
      <c r="T10" s="164">
        <f t="shared" ref="T10:T41" si="0">SUM(D10:K10)+M10+SUM(O10:Q10)</f>
        <v>2925.6925878039228</v>
      </c>
    </row>
    <row r="11" spans="2:20" x14ac:dyDescent="0.3">
      <c r="B11" s="19">
        <v>2025</v>
      </c>
      <c r="C11" s="19">
        <v>2</v>
      </c>
      <c r="D11" s="164">
        <v>996.74245627319863</v>
      </c>
      <c r="E11" s="164">
        <v>290.94950000677125</v>
      </c>
      <c r="F11" s="164">
        <v>58.998540870974253</v>
      </c>
      <c r="G11" s="164">
        <v>45.156332946565783</v>
      </c>
      <c r="H11" s="164">
        <v>113.02290342706746</v>
      </c>
      <c r="I11" s="164">
        <v>60.569737693243667</v>
      </c>
      <c r="J11" s="164">
        <v>376.16398629927346</v>
      </c>
      <c r="K11" s="164">
        <v>465.76089549304089</v>
      </c>
      <c r="L11" s="164" t="e">
        <v>#N/A</v>
      </c>
      <c r="M11" s="164">
        <v>23.7392037278806</v>
      </c>
      <c r="N11" s="164" t="e">
        <v>#N/A</v>
      </c>
      <c r="O11" s="164">
        <v>29.471475982993073</v>
      </c>
      <c r="P11" s="164">
        <v>29.682757895822501</v>
      </c>
      <c r="Q11" s="164">
        <v>303.77547421843258</v>
      </c>
      <c r="R11" s="164" t="e">
        <v>#N/A</v>
      </c>
      <c r="S11" s="164" t="e">
        <v>#N/A</v>
      </c>
      <c r="T11" s="164">
        <f t="shared" si="0"/>
        <v>2794.0332648352642</v>
      </c>
    </row>
    <row r="12" spans="2:20" x14ac:dyDescent="0.3">
      <c r="B12" s="19">
        <v>2025</v>
      </c>
      <c r="C12" s="19">
        <v>3</v>
      </c>
      <c r="D12" s="164">
        <v>772.83614547354182</v>
      </c>
      <c r="E12" s="164">
        <v>235.66804163105709</v>
      </c>
      <c r="F12" s="164">
        <v>53.420699746508781</v>
      </c>
      <c r="G12" s="164">
        <v>47.991830552906627</v>
      </c>
      <c r="H12" s="164">
        <v>91.832252979477346</v>
      </c>
      <c r="I12" s="164">
        <v>55.298486745199249</v>
      </c>
      <c r="J12" s="164">
        <v>370.57423139373748</v>
      </c>
      <c r="K12" s="164">
        <v>466.74932487344654</v>
      </c>
      <c r="L12" s="164" t="e">
        <v>#N/A</v>
      </c>
      <c r="M12" s="164">
        <v>23.7392037278806</v>
      </c>
      <c r="N12" s="164" t="e">
        <v>#N/A</v>
      </c>
      <c r="O12" s="164">
        <v>28.408235534879395</v>
      </c>
      <c r="P12" s="164">
        <v>25.617475305447389</v>
      </c>
      <c r="Q12" s="164">
        <v>239.23293525699404</v>
      </c>
      <c r="R12" s="164" t="e">
        <v>#N/A</v>
      </c>
      <c r="S12" s="164" t="e">
        <v>#N/A</v>
      </c>
      <c r="T12" s="164">
        <f t="shared" si="0"/>
        <v>2411.368863221076</v>
      </c>
    </row>
    <row r="13" spans="2:20" x14ac:dyDescent="0.3">
      <c r="B13" s="19">
        <v>2025</v>
      </c>
      <c r="C13" s="19">
        <v>4</v>
      </c>
      <c r="D13" s="164">
        <v>624.92143210004474</v>
      </c>
      <c r="E13" s="164">
        <v>218.52817187863783</v>
      </c>
      <c r="F13" s="164">
        <v>52.840612423462872</v>
      </c>
      <c r="G13" s="164">
        <v>49.521247392849212</v>
      </c>
      <c r="H13" s="164">
        <v>77.214232053431033</v>
      </c>
      <c r="I13" s="164">
        <v>50.167580432306281</v>
      </c>
      <c r="J13" s="164">
        <v>368.12766613015822</v>
      </c>
      <c r="K13" s="164">
        <v>473.41221794120355</v>
      </c>
      <c r="L13" s="164" t="e">
        <v>#N/A</v>
      </c>
      <c r="M13" s="164">
        <v>23.7392037278806</v>
      </c>
      <c r="N13" s="164" t="e">
        <v>#N/A</v>
      </c>
      <c r="O13" s="164">
        <v>25.594134827998637</v>
      </c>
      <c r="P13" s="164">
        <v>23.393243888849394</v>
      </c>
      <c r="Q13" s="164">
        <v>214.54257205709268</v>
      </c>
      <c r="R13" s="164" t="e">
        <v>#N/A</v>
      </c>
      <c r="S13" s="164" t="e">
        <v>#N/A</v>
      </c>
      <c r="T13" s="164">
        <f t="shared" si="0"/>
        <v>2202.0023148539149</v>
      </c>
    </row>
    <row r="14" spans="2:20" x14ac:dyDescent="0.3">
      <c r="B14" s="19">
        <v>2025</v>
      </c>
      <c r="C14" s="19">
        <v>5</v>
      </c>
      <c r="D14" s="164">
        <v>433.822216914031</v>
      </c>
      <c r="E14" s="164">
        <v>178.26365189019617</v>
      </c>
      <c r="F14" s="164">
        <v>47.088797859398738</v>
      </c>
      <c r="G14" s="164">
        <v>47.992773835623765</v>
      </c>
      <c r="H14" s="164">
        <v>65.110956558599739</v>
      </c>
      <c r="I14" s="164">
        <v>45.360602121304353</v>
      </c>
      <c r="J14" s="164">
        <v>376.62727300787105</v>
      </c>
      <c r="K14" s="164">
        <v>422.0175851517356</v>
      </c>
      <c r="L14" s="164" t="e">
        <v>#N/A</v>
      </c>
      <c r="M14" s="164">
        <v>23.7392037278806</v>
      </c>
      <c r="N14" s="164" t="e">
        <v>#N/A</v>
      </c>
      <c r="O14" s="164">
        <v>27.467901329551811</v>
      </c>
      <c r="P14" s="164">
        <v>19.846502542031196</v>
      </c>
      <c r="Q14" s="164">
        <v>180.81065282400667</v>
      </c>
      <c r="R14" s="164" t="e">
        <v>#N/A</v>
      </c>
      <c r="S14" s="164" t="e">
        <v>#N/A</v>
      </c>
      <c r="T14" s="164">
        <f t="shared" si="0"/>
        <v>1868.1481177622304</v>
      </c>
    </row>
    <row r="15" spans="2:20" x14ac:dyDescent="0.3">
      <c r="B15" s="19">
        <v>2025</v>
      </c>
      <c r="C15" s="19">
        <v>6</v>
      </c>
      <c r="D15" s="164">
        <v>337.85986982535525</v>
      </c>
      <c r="E15" s="164">
        <v>167.14852437976191</v>
      </c>
      <c r="F15" s="164">
        <v>47.785955698548932</v>
      </c>
      <c r="G15" s="164">
        <v>51.526483811632446</v>
      </c>
      <c r="H15" s="164">
        <v>61.843503650030563</v>
      </c>
      <c r="I15" s="164">
        <v>41.93244802820729</v>
      </c>
      <c r="J15" s="164">
        <v>367.56453007841276</v>
      </c>
      <c r="K15" s="164">
        <v>467.06020905244969</v>
      </c>
      <c r="L15" s="164" t="e">
        <v>#N/A</v>
      </c>
      <c r="M15" s="164">
        <v>23.7392037278806</v>
      </c>
      <c r="N15" s="164" t="e">
        <v>#N/A</v>
      </c>
      <c r="O15" s="164">
        <v>29.957042067158781</v>
      </c>
      <c r="P15" s="164">
        <v>19.039541486693278</v>
      </c>
      <c r="Q15" s="164">
        <v>176.73169056817082</v>
      </c>
      <c r="R15" s="164" t="e">
        <v>#N/A</v>
      </c>
      <c r="S15" s="164" t="e">
        <v>#N/A</v>
      </c>
      <c r="T15" s="164">
        <f t="shared" si="0"/>
        <v>1792.1890023743024</v>
      </c>
    </row>
    <row r="16" spans="2:20" x14ac:dyDescent="0.3">
      <c r="B16" s="19">
        <v>2025</v>
      </c>
      <c r="C16" s="19">
        <v>7</v>
      </c>
      <c r="D16" s="164">
        <v>311.75046566509803</v>
      </c>
      <c r="E16" s="164">
        <v>158.18332910925676</v>
      </c>
      <c r="F16" s="164">
        <v>44.506520927326243</v>
      </c>
      <c r="G16" s="164">
        <v>51.364538886592221</v>
      </c>
      <c r="H16" s="164">
        <v>55.704023724303489</v>
      </c>
      <c r="I16" s="164">
        <v>39.248151310295746</v>
      </c>
      <c r="J16" s="164">
        <v>372.27900446727705</v>
      </c>
      <c r="K16" s="164">
        <v>847.73247578612404</v>
      </c>
      <c r="L16" s="164" t="e">
        <v>#N/A</v>
      </c>
      <c r="M16" s="164">
        <v>23.7392037278806</v>
      </c>
      <c r="N16" s="164" t="e">
        <v>#N/A</v>
      </c>
      <c r="O16" s="164">
        <v>29.623398211463037</v>
      </c>
      <c r="P16" s="164">
        <v>22.916985561570367</v>
      </c>
      <c r="Q16" s="164">
        <v>200.12409711720099</v>
      </c>
      <c r="R16" s="164" t="e">
        <v>#N/A</v>
      </c>
      <c r="S16" s="164" t="e">
        <v>#N/A</v>
      </c>
      <c r="T16" s="164">
        <f t="shared" si="0"/>
        <v>2157.1721944943883</v>
      </c>
    </row>
    <row r="17" spans="2:20" x14ac:dyDescent="0.3">
      <c r="B17" s="19">
        <v>2025</v>
      </c>
      <c r="C17" s="19">
        <v>8</v>
      </c>
      <c r="D17" s="164">
        <v>310.62766559354344</v>
      </c>
      <c r="E17" s="164">
        <v>157.96072663567909</v>
      </c>
      <c r="F17" s="164">
        <v>44.50837313110636</v>
      </c>
      <c r="G17" s="164">
        <v>54.163152716137624</v>
      </c>
      <c r="H17" s="164">
        <v>56.822567192452297</v>
      </c>
      <c r="I17" s="164">
        <v>40.852530384788572</v>
      </c>
      <c r="J17" s="164">
        <v>388.19614794282126</v>
      </c>
      <c r="K17" s="164">
        <v>942.18173515949104</v>
      </c>
      <c r="L17" s="164" t="e">
        <v>#N/A</v>
      </c>
      <c r="M17" s="164">
        <v>23.7392037278806</v>
      </c>
      <c r="N17" s="164" t="e">
        <v>#N/A</v>
      </c>
      <c r="O17" s="164">
        <v>31.214352756237215</v>
      </c>
      <c r="P17" s="164">
        <v>24.943702867807328</v>
      </c>
      <c r="Q17" s="164">
        <v>272.73661305879324</v>
      </c>
      <c r="R17" s="164" t="e">
        <v>#N/A</v>
      </c>
      <c r="S17" s="164" t="e">
        <v>#N/A</v>
      </c>
      <c r="T17" s="164">
        <f t="shared" si="0"/>
        <v>2347.946771166738</v>
      </c>
    </row>
    <row r="18" spans="2:20" x14ac:dyDescent="0.3">
      <c r="B18" s="19">
        <v>2025</v>
      </c>
      <c r="C18" s="19">
        <v>9</v>
      </c>
      <c r="D18" s="164">
        <v>318.27240818530288</v>
      </c>
      <c r="E18" s="164">
        <v>163.4246368363182</v>
      </c>
      <c r="F18" s="164">
        <v>48.614280591392152</v>
      </c>
      <c r="G18" s="164">
        <v>55.259509526327385</v>
      </c>
      <c r="H18" s="164">
        <v>60.064397736682068</v>
      </c>
      <c r="I18" s="164">
        <v>53.896441402653309</v>
      </c>
      <c r="J18" s="164">
        <v>392.84277688196408</v>
      </c>
      <c r="K18" s="164">
        <v>679.92100123338389</v>
      </c>
      <c r="L18" s="164" t="e">
        <v>#N/A</v>
      </c>
      <c r="M18" s="164">
        <v>23.7392037278806</v>
      </c>
      <c r="N18" s="164" t="e">
        <v>#N/A</v>
      </c>
      <c r="O18" s="164">
        <v>29.580436387944765</v>
      </c>
      <c r="P18" s="164">
        <v>21.878886160417991</v>
      </c>
      <c r="Q18" s="164">
        <v>211.96208482291433</v>
      </c>
      <c r="R18" s="164" t="e">
        <v>#N/A</v>
      </c>
      <c r="S18" s="164" t="e">
        <v>#N/A</v>
      </c>
      <c r="T18" s="164">
        <f t="shared" si="0"/>
        <v>2059.4560634931813</v>
      </c>
    </row>
    <row r="19" spans="2:20" x14ac:dyDescent="0.3">
      <c r="B19" s="19">
        <v>2025</v>
      </c>
      <c r="C19" s="19">
        <v>10</v>
      </c>
      <c r="D19" s="164">
        <v>386.52204679282733</v>
      </c>
      <c r="E19" s="164">
        <v>170.12561591704724</v>
      </c>
      <c r="F19" s="164">
        <v>50.965601362059815</v>
      </c>
      <c r="G19" s="164">
        <v>53.825864648845268</v>
      </c>
      <c r="H19" s="164">
        <v>60.014132468726203</v>
      </c>
      <c r="I19" s="164">
        <v>48.731199413730934</v>
      </c>
      <c r="J19" s="164">
        <v>360.88816293020346</v>
      </c>
      <c r="K19" s="164">
        <v>682.53231438185753</v>
      </c>
      <c r="L19" s="164" t="e">
        <v>#N/A</v>
      </c>
      <c r="M19" s="164">
        <v>23.7392037278806</v>
      </c>
      <c r="N19" s="164" t="e">
        <v>#N/A</v>
      </c>
      <c r="O19" s="164">
        <v>28.621688829115211</v>
      </c>
      <c r="P19" s="164">
        <v>22.265571010283434</v>
      </c>
      <c r="Q19" s="164">
        <v>207.62324523268214</v>
      </c>
      <c r="R19" s="164" t="e">
        <v>#N/A</v>
      </c>
      <c r="S19" s="164" t="e">
        <v>#N/A</v>
      </c>
      <c r="T19" s="164">
        <f t="shared" si="0"/>
        <v>2095.8546467152592</v>
      </c>
    </row>
    <row r="20" spans="2:20" x14ac:dyDescent="0.3">
      <c r="B20" s="19">
        <v>2025</v>
      </c>
      <c r="C20" s="19">
        <v>11</v>
      </c>
      <c r="D20" s="164">
        <v>680.56912090148955</v>
      </c>
      <c r="E20" s="164">
        <v>225.85248730733045</v>
      </c>
      <c r="F20" s="164">
        <v>54.474242780709943</v>
      </c>
      <c r="G20" s="164">
        <v>53.848358807407635</v>
      </c>
      <c r="H20" s="164">
        <v>92.22344890321537</v>
      </c>
      <c r="I20" s="164">
        <v>51.777472707246289</v>
      </c>
      <c r="J20" s="164">
        <v>370.72517801298778</v>
      </c>
      <c r="K20" s="164">
        <v>625.03351493430193</v>
      </c>
      <c r="L20" s="164" t="e">
        <v>#N/A</v>
      </c>
      <c r="M20" s="164">
        <v>23.7392037278806</v>
      </c>
      <c r="N20" s="164" t="e">
        <v>#N/A</v>
      </c>
      <c r="O20" s="164">
        <v>29.555837484401412</v>
      </c>
      <c r="P20" s="164">
        <v>26.3945118245583</v>
      </c>
      <c r="Q20" s="164">
        <v>250.31780939690137</v>
      </c>
      <c r="R20" s="164" t="e">
        <v>#N/A</v>
      </c>
      <c r="S20" s="164" t="e">
        <v>#N/A</v>
      </c>
      <c r="T20" s="164">
        <f t="shared" si="0"/>
        <v>2484.5111867884302</v>
      </c>
    </row>
    <row r="21" spans="2:20" x14ac:dyDescent="0.3">
      <c r="B21" s="19">
        <v>2025</v>
      </c>
      <c r="C21" s="19">
        <v>12</v>
      </c>
      <c r="D21" s="164">
        <v>1062.5826194590363</v>
      </c>
      <c r="E21" s="164">
        <v>291.04994553787736</v>
      </c>
      <c r="F21" s="164">
        <v>53.334293952437328</v>
      </c>
      <c r="G21" s="164">
        <v>52.69170724773582</v>
      </c>
      <c r="H21" s="164">
        <v>110.80910826223081</v>
      </c>
      <c r="I21" s="164">
        <v>61.173278333420456</v>
      </c>
      <c r="J21" s="164">
        <v>368.76189652296142</v>
      </c>
      <c r="K21" s="164">
        <v>695.93046212140734</v>
      </c>
      <c r="L21" s="164" t="e">
        <v>#N/A</v>
      </c>
      <c r="M21" s="164">
        <v>23.7392037278806</v>
      </c>
      <c r="N21" s="164" t="e">
        <v>#N/A</v>
      </c>
      <c r="O21" s="164">
        <v>28.595544618606947</v>
      </c>
      <c r="P21" s="164">
        <v>33.266895422292833</v>
      </c>
      <c r="Q21" s="164">
        <v>349.47260314513727</v>
      </c>
      <c r="R21" s="164" t="e">
        <v>#N/A</v>
      </c>
      <c r="S21" s="164" t="e">
        <v>#N/A</v>
      </c>
      <c r="T21" s="164">
        <f t="shared" si="0"/>
        <v>3131.4075583510248</v>
      </c>
    </row>
    <row r="22" spans="2:20" x14ac:dyDescent="0.3">
      <c r="B22" s="19">
        <v>2026</v>
      </c>
      <c r="C22" s="19">
        <v>1</v>
      </c>
      <c r="D22" s="164">
        <v>1018.2389603191981</v>
      </c>
      <c r="E22" s="164">
        <v>273.90110269490833</v>
      </c>
      <c r="F22" s="164">
        <v>54.401532212548787</v>
      </c>
      <c r="G22" s="164">
        <v>44.680509538907032</v>
      </c>
      <c r="H22" s="164">
        <v>112.88356624872235</v>
      </c>
      <c r="I22" s="164">
        <v>60.743062265949398</v>
      </c>
      <c r="J22" s="164">
        <v>370.79605687219021</v>
      </c>
      <c r="K22" s="164">
        <v>570.90503975529225</v>
      </c>
      <c r="L22" s="164" t="e">
        <v>#N/A</v>
      </c>
      <c r="M22" s="164">
        <v>23.087097360333004</v>
      </c>
      <c r="N22" s="164" t="e">
        <v>#N/A</v>
      </c>
      <c r="O22" s="164">
        <v>28.431884449900316</v>
      </c>
      <c r="P22" s="164">
        <v>30.713004640827013</v>
      </c>
      <c r="Q22" s="164">
        <v>302.22841020739105</v>
      </c>
      <c r="R22" s="164" t="e">
        <v>#N/A</v>
      </c>
      <c r="S22" s="164" t="e">
        <v>#N/A</v>
      </c>
      <c r="T22" s="164">
        <f t="shared" si="0"/>
        <v>2891.0102265661681</v>
      </c>
    </row>
    <row r="23" spans="2:20" x14ac:dyDescent="0.3">
      <c r="B23" s="19">
        <v>2026</v>
      </c>
      <c r="C23" s="19">
        <v>2</v>
      </c>
      <c r="D23" s="164">
        <v>978.80250197493081</v>
      </c>
      <c r="E23" s="164">
        <v>282.84652296090036</v>
      </c>
      <c r="F23" s="164">
        <v>58.029015030570442</v>
      </c>
      <c r="G23" s="164">
        <v>47.734932890256566</v>
      </c>
      <c r="H23" s="164">
        <v>115.15022866739389</v>
      </c>
      <c r="I23" s="164">
        <v>60.283650738064992</v>
      </c>
      <c r="J23" s="164">
        <v>370.38148484885534</v>
      </c>
      <c r="K23" s="164">
        <v>461.81321632026078</v>
      </c>
      <c r="L23" s="164" t="e">
        <v>#N/A</v>
      </c>
      <c r="M23" s="164">
        <v>23.087097360333008</v>
      </c>
      <c r="N23" s="164" t="e">
        <v>#N/A</v>
      </c>
      <c r="O23" s="164">
        <v>27.48436388840496</v>
      </c>
      <c r="P23" s="164">
        <v>29.241431752997336</v>
      </c>
      <c r="Q23" s="164">
        <v>297.63685899196446</v>
      </c>
      <c r="R23" s="164" t="e">
        <v>#N/A</v>
      </c>
      <c r="S23" s="164" t="e">
        <v>#N/A</v>
      </c>
      <c r="T23" s="164">
        <f t="shared" si="0"/>
        <v>2752.4913054249328</v>
      </c>
    </row>
    <row r="24" spans="2:20" x14ac:dyDescent="0.3">
      <c r="B24" s="19">
        <v>2026</v>
      </c>
      <c r="C24" s="19">
        <v>3</v>
      </c>
      <c r="D24" s="164">
        <v>759.07417390504133</v>
      </c>
      <c r="E24" s="164">
        <v>229.16622550966378</v>
      </c>
      <c r="F24" s="164">
        <v>52.55145038692357</v>
      </c>
      <c r="G24" s="164">
        <v>50.741909975738714</v>
      </c>
      <c r="H24" s="164">
        <v>93.319653730319018</v>
      </c>
      <c r="I24" s="164">
        <v>55.106419357252378</v>
      </c>
      <c r="J24" s="164">
        <v>365.62303055637284</v>
      </c>
      <c r="K24" s="164">
        <v>469.85855380230043</v>
      </c>
      <c r="L24" s="164" t="e">
        <v>#N/A</v>
      </c>
      <c r="M24" s="164">
        <v>23.087097360333004</v>
      </c>
      <c r="N24" s="164" t="e">
        <v>#N/A</v>
      </c>
      <c r="O24" s="164">
        <v>28.285732542169633</v>
      </c>
      <c r="P24" s="164">
        <v>25.308943648608132</v>
      </c>
      <c r="Q24" s="164">
        <v>230.20363681445028</v>
      </c>
      <c r="R24" s="164" t="e">
        <v>#N/A</v>
      </c>
      <c r="S24" s="164" t="e">
        <v>#N/A</v>
      </c>
      <c r="T24" s="164">
        <f t="shared" si="0"/>
        <v>2382.3268275891728</v>
      </c>
    </row>
    <row r="25" spans="2:20" x14ac:dyDescent="0.3">
      <c r="B25" s="19">
        <v>2026</v>
      </c>
      <c r="C25" s="19">
        <v>4</v>
      </c>
      <c r="D25" s="164">
        <v>613.88745471217385</v>
      </c>
      <c r="E25" s="164">
        <v>212.61474922698827</v>
      </c>
      <c r="F25" s="164">
        <v>51.990715623175745</v>
      </c>
      <c r="G25" s="164">
        <v>52.354941629704356</v>
      </c>
      <c r="H25" s="164">
        <v>78.59031101255384</v>
      </c>
      <c r="I25" s="164">
        <v>50.068663511077027</v>
      </c>
      <c r="J25" s="164">
        <v>364.19902470682496</v>
      </c>
      <c r="K25" s="164">
        <v>467.92193476646503</v>
      </c>
      <c r="L25" s="164" t="e">
        <v>#N/A</v>
      </c>
      <c r="M25" s="164">
        <v>23.087097360333008</v>
      </c>
      <c r="N25" s="164" t="e">
        <v>#N/A</v>
      </c>
      <c r="O25" s="164">
        <v>24.829216733046383</v>
      </c>
      <c r="P25" s="164">
        <v>23.044984021631127</v>
      </c>
      <c r="Q25" s="164">
        <v>206.63157581371718</v>
      </c>
      <c r="R25" s="164" t="e">
        <v>#N/A</v>
      </c>
      <c r="S25" s="164" t="e">
        <v>#N/A</v>
      </c>
      <c r="T25" s="164">
        <f t="shared" si="0"/>
        <v>2169.2206691176907</v>
      </c>
    </row>
    <row r="26" spans="2:20" x14ac:dyDescent="0.3">
      <c r="B26" s="19">
        <v>2026</v>
      </c>
      <c r="C26" s="19">
        <v>5</v>
      </c>
      <c r="D26" s="164">
        <v>426.42132408928717</v>
      </c>
      <c r="E26" s="164">
        <v>173.53787088880705</v>
      </c>
      <c r="F26" s="164">
        <v>46.335537977306451</v>
      </c>
      <c r="G26" s="164">
        <v>50.737809920958995</v>
      </c>
      <c r="H26" s="164">
        <v>66.399473982509306</v>
      </c>
      <c r="I26" s="164">
        <v>45.25756730760007</v>
      </c>
      <c r="J26" s="164">
        <v>372.36439936574442</v>
      </c>
      <c r="K26" s="164">
        <v>419.51987571167905</v>
      </c>
      <c r="L26" s="164" t="e">
        <v>#N/A</v>
      </c>
      <c r="M26" s="164">
        <v>23.087097360333004</v>
      </c>
      <c r="N26" s="164" t="e">
        <v>#N/A</v>
      </c>
      <c r="O26" s="164">
        <v>26.297847165380848</v>
      </c>
      <c r="P26" s="164">
        <v>19.587159880804261</v>
      </c>
      <c r="Q26" s="164">
        <v>174.19027078877636</v>
      </c>
      <c r="R26" s="164" t="e">
        <v>#N/A</v>
      </c>
      <c r="S26" s="164" t="e">
        <v>#N/A</v>
      </c>
      <c r="T26" s="164">
        <f t="shared" si="0"/>
        <v>1843.7362344391872</v>
      </c>
    </row>
    <row r="27" spans="2:20" x14ac:dyDescent="0.3">
      <c r="B27" s="19">
        <v>2026</v>
      </c>
      <c r="C27" s="19">
        <v>6</v>
      </c>
      <c r="D27" s="164">
        <v>332.32998506972405</v>
      </c>
      <c r="E27" s="164">
        <v>162.82015717315235</v>
      </c>
      <c r="F27" s="164">
        <v>47.026649048325602</v>
      </c>
      <c r="G27" s="164">
        <v>54.479327035121862</v>
      </c>
      <c r="H27" s="164">
        <v>63.120803270390205</v>
      </c>
      <c r="I27" s="164">
        <v>41.876533774883328</v>
      </c>
      <c r="J27" s="164">
        <v>363.80730057304538</v>
      </c>
      <c r="K27" s="164">
        <v>463.45602605012203</v>
      </c>
      <c r="L27" s="164" t="e">
        <v>#N/A</v>
      </c>
      <c r="M27" s="164">
        <v>23.087097360333008</v>
      </c>
      <c r="N27" s="164" t="e">
        <v>#N/A</v>
      </c>
      <c r="O27" s="164">
        <v>29.969136424310005</v>
      </c>
      <c r="P27" s="164">
        <v>18.842996670072889</v>
      </c>
      <c r="Q27" s="164">
        <v>172.87225769516607</v>
      </c>
      <c r="R27" s="164" t="e">
        <v>#N/A</v>
      </c>
      <c r="S27" s="164" t="e">
        <v>#N/A</v>
      </c>
      <c r="T27" s="164">
        <f t="shared" si="0"/>
        <v>1773.6882701446466</v>
      </c>
    </row>
    <row r="28" spans="2:20" x14ac:dyDescent="0.3">
      <c r="B28" s="19">
        <v>2026</v>
      </c>
      <c r="C28" s="19">
        <v>7</v>
      </c>
      <c r="D28" s="164">
        <v>306.70945022742967</v>
      </c>
      <c r="E28" s="164">
        <v>154.12968328871682</v>
      </c>
      <c r="F28" s="164">
        <v>43.799630470841642</v>
      </c>
      <c r="G28" s="164">
        <v>54.309349912486184</v>
      </c>
      <c r="H28" s="164">
        <v>56.897979995947331</v>
      </c>
      <c r="I28" s="164">
        <v>39.217966422555683</v>
      </c>
      <c r="J28" s="164">
        <v>369.32668409419682</v>
      </c>
      <c r="K28" s="164">
        <v>832.49641012206189</v>
      </c>
      <c r="L28" s="164" t="e">
        <v>#N/A</v>
      </c>
      <c r="M28" s="164">
        <v>23.087097360333004</v>
      </c>
      <c r="N28" s="164" t="e">
        <v>#N/A</v>
      </c>
      <c r="O28" s="164">
        <v>29.889733426304034</v>
      </c>
      <c r="P28" s="164">
        <v>22.629975863032474</v>
      </c>
      <c r="Q28" s="164">
        <v>197.66205617964818</v>
      </c>
      <c r="R28" s="164" t="e">
        <v>#N/A</v>
      </c>
      <c r="S28" s="164" t="e">
        <v>#N/A</v>
      </c>
      <c r="T28" s="164">
        <f t="shared" si="0"/>
        <v>2130.1560173635539</v>
      </c>
    </row>
    <row r="29" spans="2:20" x14ac:dyDescent="0.3">
      <c r="B29" s="19">
        <v>2026</v>
      </c>
      <c r="C29" s="19">
        <v>8</v>
      </c>
      <c r="D29" s="164">
        <v>305.60520887977179</v>
      </c>
      <c r="E29" s="164">
        <v>153.91183177797566</v>
      </c>
      <c r="F29" s="164">
        <v>43.801565200426502</v>
      </c>
      <c r="G29" s="164">
        <v>57.275586429925539</v>
      </c>
      <c r="H29" s="164">
        <v>58.022922563866025</v>
      </c>
      <c r="I29" s="164">
        <v>40.831538594994022</v>
      </c>
      <c r="J29" s="164">
        <v>385.39430496233263</v>
      </c>
      <c r="K29" s="164">
        <v>899.59300005464956</v>
      </c>
      <c r="L29" s="164" t="e">
        <v>#N/A</v>
      </c>
      <c r="M29" s="164">
        <v>23.087097360333004</v>
      </c>
      <c r="N29" s="164" t="e">
        <v>#N/A</v>
      </c>
      <c r="O29" s="164">
        <v>30.147149069416951</v>
      </c>
      <c r="P29" s="164">
        <v>24.351117469833785</v>
      </c>
      <c r="Q29" s="164">
        <v>270.14547983925235</v>
      </c>
      <c r="R29" s="164" t="e">
        <v>#N/A</v>
      </c>
      <c r="S29" s="164" t="e">
        <v>#N/A</v>
      </c>
      <c r="T29" s="164">
        <f t="shared" si="0"/>
        <v>2292.1668022027779</v>
      </c>
    </row>
    <row r="30" spans="2:20" x14ac:dyDescent="0.3">
      <c r="B30" s="19">
        <v>2026</v>
      </c>
      <c r="C30" s="19">
        <v>9</v>
      </c>
      <c r="D30" s="164">
        <v>313.10231638287121</v>
      </c>
      <c r="E30" s="164">
        <v>159.1992566046377</v>
      </c>
      <c r="F30" s="164">
        <v>47.842760893915262</v>
      </c>
      <c r="G30" s="164">
        <v>58.43402785283493</v>
      </c>
      <c r="H30" s="164">
        <v>61.302634650586477</v>
      </c>
      <c r="I30" s="164">
        <v>53.913536284361584</v>
      </c>
      <c r="J30" s="164">
        <v>390.66179417459807</v>
      </c>
      <c r="K30" s="164">
        <v>673.48629776903022</v>
      </c>
      <c r="L30" s="164" t="e">
        <v>#N/A</v>
      </c>
      <c r="M30" s="164">
        <v>23.087097360333008</v>
      </c>
      <c r="N30" s="164" t="e">
        <v>#N/A</v>
      </c>
      <c r="O30" s="164">
        <v>29.397461503767957</v>
      </c>
      <c r="P30" s="164">
        <v>21.67566136506035</v>
      </c>
      <c r="Q30" s="164">
        <v>208.22370108878528</v>
      </c>
      <c r="R30" s="164" t="e">
        <v>#N/A</v>
      </c>
      <c r="S30" s="164" t="e">
        <v>#N/A</v>
      </c>
      <c r="T30" s="164">
        <f t="shared" si="0"/>
        <v>2040.3265459307818</v>
      </c>
    </row>
    <row r="31" spans="2:20" x14ac:dyDescent="0.3">
      <c r="B31" s="19">
        <v>2026</v>
      </c>
      <c r="C31" s="19">
        <v>10</v>
      </c>
      <c r="D31" s="164">
        <v>379.99937467840488</v>
      </c>
      <c r="E31" s="164">
        <v>165.64178048732259</v>
      </c>
      <c r="F31" s="164">
        <v>50.156055680015136</v>
      </c>
      <c r="G31" s="164">
        <v>56.926471914534631</v>
      </c>
      <c r="H31" s="164">
        <v>61.29884047058934</v>
      </c>
      <c r="I31" s="164">
        <v>48.726957320583878</v>
      </c>
      <c r="J31" s="164">
        <v>359.11613040599099</v>
      </c>
      <c r="K31" s="164">
        <v>681.11328749126631</v>
      </c>
      <c r="L31" s="164" t="e">
        <v>#N/A</v>
      </c>
      <c r="M31" s="164">
        <v>23.087097360333004</v>
      </c>
      <c r="N31" s="164" t="e">
        <v>#N/A</v>
      </c>
      <c r="O31" s="164">
        <v>28.249496239156073</v>
      </c>
      <c r="P31" s="164">
        <v>22.109132613920469</v>
      </c>
      <c r="Q31" s="164">
        <v>204.70450076331798</v>
      </c>
      <c r="R31" s="164" t="e">
        <v>#N/A</v>
      </c>
      <c r="S31" s="164" t="e">
        <v>#N/A</v>
      </c>
      <c r="T31" s="164">
        <f t="shared" si="0"/>
        <v>2081.1291254254352</v>
      </c>
    </row>
    <row r="32" spans="2:20" x14ac:dyDescent="0.3">
      <c r="B32" s="19">
        <v>2026</v>
      </c>
      <c r="C32" s="19">
        <v>11</v>
      </c>
      <c r="D32" s="164">
        <v>668.55866581839086</v>
      </c>
      <c r="E32" s="164">
        <v>219.69140080220558</v>
      </c>
      <c r="F32" s="164">
        <v>53.595143234357529</v>
      </c>
      <c r="G32" s="164">
        <v>56.960173475228736</v>
      </c>
      <c r="H32" s="164">
        <v>93.654965169537562</v>
      </c>
      <c r="I32" s="164">
        <v>51.736273338212889</v>
      </c>
      <c r="J32" s="164">
        <v>368.91684820381732</v>
      </c>
      <c r="K32" s="164">
        <v>618.56590244480583</v>
      </c>
      <c r="L32" s="164" t="e">
        <v>#N/A</v>
      </c>
      <c r="M32" s="164">
        <v>23.087097360333008</v>
      </c>
      <c r="N32" s="164" t="e">
        <v>#N/A</v>
      </c>
      <c r="O32" s="164">
        <v>29.088505696558393</v>
      </c>
      <c r="P32" s="164">
        <v>26.097771060356951</v>
      </c>
      <c r="Q32" s="164">
        <v>246.62627939548628</v>
      </c>
      <c r="R32" s="164" t="e">
        <v>#N/A</v>
      </c>
      <c r="S32" s="164" t="e">
        <v>#N/A</v>
      </c>
      <c r="T32" s="164">
        <f t="shared" si="0"/>
        <v>2456.5790259992909</v>
      </c>
    </row>
    <row r="33" spans="2:20" x14ac:dyDescent="0.3">
      <c r="B33" s="19">
        <v>2026</v>
      </c>
      <c r="C33" s="19">
        <v>12</v>
      </c>
      <c r="D33" s="164">
        <v>1043.0669505686583</v>
      </c>
      <c r="E33" s="164">
        <v>282.89509897199872</v>
      </c>
      <c r="F33" s="164">
        <v>52.451571864594989</v>
      </c>
      <c r="G33" s="164">
        <v>55.736862680081281</v>
      </c>
      <c r="H33" s="164">
        <v>112.328889145701</v>
      </c>
      <c r="I33" s="164">
        <v>61.116050672817146</v>
      </c>
      <c r="J33" s="164">
        <v>367.44138898812542</v>
      </c>
      <c r="K33" s="164">
        <v>661.97568607460164</v>
      </c>
      <c r="L33" s="164" t="e">
        <v>#N/A</v>
      </c>
      <c r="M33" s="164">
        <v>23.087097360333004</v>
      </c>
      <c r="N33" s="164" t="e">
        <v>#N/A</v>
      </c>
      <c r="O33" s="164">
        <v>28.787772337352827</v>
      </c>
      <c r="P33" s="164">
        <v>32.605020358330712</v>
      </c>
      <c r="Q33" s="164">
        <v>347.61297516016458</v>
      </c>
      <c r="R33" s="164" t="e">
        <v>#N/A</v>
      </c>
      <c r="S33" s="164" t="e">
        <v>#N/A</v>
      </c>
      <c r="T33" s="164">
        <f t="shared" si="0"/>
        <v>3069.1053641827598</v>
      </c>
    </row>
    <row r="34" spans="2:20" x14ac:dyDescent="0.3">
      <c r="B34" s="19">
        <v>2027</v>
      </c>
      <c r="C34" s="19">
        <v>1</v>
      </c>
      <c r="D34" s="164">
        <v>1003.0332957167857</v>
      </c>
      <c r="E34" s="164">
        <v>269.08402774093207</v>
      </c>
      <c r="F34" s="164">
        <v>53.855342738878235</v>
      </c>
      <c r="G34" s="164">
        <v>47.262617031624835</v>
      </c>
      <c r="H34" s="164">
        <v>114.4637982745745</v>
      </c>
      <c r="I34" s="164">
        <v>60.758165581354945</v>
      </c>
      <c r="J34" s="164">
        <v>369.95448918312337</v>
      </c>
      <c r="K34" s="164">
        <v>508.75280520548654</v>
      </c>
      <c r="L34" s="164" t="e">
        <v>#N/A</v>
      </c>
      <c r="M34" s="164">
        <v>22.452904092123983</v>
      </c>
      <c r="N34" s="164" t="e">
        <v>#N/A</v>
      </c>
      <c r="O34" s="164">
        <v>27.548385509622488</v>
      </c>
      <c r="P34" s="164">
        <v>29.667564252120936</v>
      </c>
      <c r="Q34" s="164">
        <v>285.76969425116141</v>
      </c>
      <c r="R34" s="164" t="e">
        <v>#N/A</v>
      </c>
      <c r="S34" s="164" t="e">
        <v>#N/A</v>
      </c>
      <c r="T34" s="164">
        <f t="shared" si="0"/>
        <v>2792.6030895777885</v>
      </c>
    </row>
    <row r="35" spans="2:20" x14ac:dyDescent="0.3">
      <c r="B35" s="19">
        <v>2027</v>
      </c>
      <c r="C35" s="19">
        <v>2</v>
      </c>
      <c r="D35" s="164">
        <v>964.21270353673378</v>
      </c>
      <c r="E35" s="164">
        <v>277.92128850856136</v>
      </c>
      <c r="F35" s="164">
        <v>57.450711528457006</v>
      </c>
      <c r="G35" s="164">
        <v>50.496114654081943</v>
      </c>
      <c r="H35" s="164">
        <v>116.14647950188723</v>
      </c>
      <c r="I35" s="164">
        <v>60.315542067710183</v>
      </c>
      <c r="J35" s="164">
        <v>369.56015319996993</v>
      </c>
      <c r="K35" s="164">
        <v>451.71532915332693</v>
      </c>
      <c r="L35" s="164" t="e">
        <v>#N/A</v>
      </c>
      <c r="M35" s="164">
        <v>22.45290409212398</v>
      </c>
      <c r="N35" s="164" t="e">
        <v>#N/A</v>
      </c>
      <c r="O35" s="164">
        <v>28.228800398183036</v>
      </c>
      <c r="P35" s="164">
        <v>28.776863436060037</v>
      </c>
      <c r="Q35" s="164">
        <v>281.484673796631</v>
      </c>
      <c r="R35" s="164" t="e">
        <v>#N/A</v>
      </c>
      <c r="S35" s="164" t="e">
        <v>#N/A</v>
      </c>
      <c r="T35" s="164">
        <f t="shared" si="0"/>
        <v>2708.7615638737261</v>
      </c>
    </row>
    <row r="36" spans="2:20" x14ac:dyDescent="0.3">
      <c r="B36" s="19">
        <v>2027</v>
      </c>
      <c r="C36" s="19">
        <v>3</v>
      </c>
      <c r="D36" s="164">
        <v>747.95021131626402</v>
      </c>
      <c r="E36" s="164">
        <v>225.25421131022031</v>
      </c>
      <c r="F36" s="164">
        <v>52.038493500797543</v>
      </c>
      <c r="G36" s="164">
        <v>53.68663521652411</v>
      </c>
      <c r="H36" s="164">
        <v>94.83849519221323</v>
      </c>
      <c r="I36" s="164">
        <v>55.15125204807164</v>
      </c>
      <c r="J36" s="164">
        <v>365.02349893035739</v>
      </c>
      <c r="K36" s="164">
        <v>451.72486004739994</v>
      </c>
      <c r="L36" s="164" t="e">
        <v>#N/A</v>
      </c>
      <c r="M36" s="164">
        <v>22.452904092123983</v>
      </c>
      <c r="N36" s="164" t="e">
        <v>#N/A</v>
      </c>
      <c r="O36" s="164">
        <v>29.02906220764271</v>
      </c>
      <c r="P36" s="164">
        <v>24.980564990110825</v>
      </c>
      <c r="Q36" s="164">
        <v>229.2864080060707</v>
      </c>
      <c r="R36" s="164" t="e">
        <v>#N/A</v>
      </c>
      <c r="S36" s="164" t="e">
        <v>#N/A</v>
      </c>
      <c r="T36" s="164">
        <f t="shared" si="0"/>
        <v>2351.4165968577963</v>
      </c>
    </row>
    <row r="37" spans="2:20" x14ac:dyDescent="0.3">
      <c r="B37" s="19">
        <v>2027</v>
      </c>
      <c r="C37" s="19">
        <v>4</v>
      </c>
      <c r="D37" s="164">
        <v>605.10195792646994</v>
      </c>
      <c r="E37" s="164">
        <v>209.13036204865637</v>
      </c>
      <c r="F37" s="164">
        <v>51.495549850686295</v>
      </c>
      <c r="G37" s="164">
        <v>55.384622816837556</v>
      </c>
      <c r="H37" s="164">
        <v>79.976160885452884</v>
      </c>
      <c r="I37" s="164">
        <v>50.1247925212027</v>
      </c>
      <c r="J37" s="164">
        <v>363.83275865383166</v>
      </c>
      <c r="K37" s="164">
        <v>457.38869675312765</v>
      </c>
      <c r="L37" s="164" t="e">
        <v>#N/A</v>
      </c>
      <c r="M37" s="164">
        <v>22.452904092123976</v>
      </c>
      <c r="N37" s="164" t="e">
        <v>#N/A</v>
      </c>
      <c r="O37" s="164">
        <v>25.794729354580799</v>
      </c>
      <c r="P37" s="164">
        <v>22.840412635387459</v>
      </c>
      <c r="Q37" s="164">
        <v>206.44144963168151</v>
      </c>
      <c r="R37" s="164" t="e">
        <v>#N/A</v>
      </c>
      <c r="S37" s="164" t="e">
        <v>#N/A</v>
      </c>
      <c r="T37" s="164">
        <f t="shared" si="0"/>
        <v>2149.9643971700389</v>
      </c>
    </row>
    <row r="38" spans="2:20" x14ac:dyDescent="0.3">
      <c r="B38" s="19">
        <v>2027</v>
      </c>
      <c r="C38" s="19">
        <v>5</v>
      </c>
      <c r="D38" s="164">
        <v>420.58971391463257</v>
      </c>
      <c r="E38" s="164">
        <v>170.80024819551386</v>
      </c>
      <c r="F38" s="164">
        <v>45.900339925821086</v>
      </c>
      <c r="G38" s="164">
        <v>53.672189086484849</v>
      </c>
      <c r="H38" s="164">
        <v>67.720777042271862</v>
      </c>
      <c r="I38" s="164">
        <v>45.336367444686708</v>
      </c>
      <c r="J38" s="164">
        <v>372.22484949791101</v>
      </c>
      <c r="K38" s="164">
        <v>410.83092919672174</v>
      </c>
      <c r="L38" s="164" t="e">
        <v>#N/A</v>
      </c>
      <c r="M38" s="164">
        <v>22.452904092123983</v>
      </c>
      <c r="N38" s="164" t="e">
        <v>#N/A</v>
      </c>
      <c r="O38" s="164">
        <v>27.442337849944</v>
      </c>
      <c r="P38" s="164">
        <v>19.472275631889808</v>
      </c>
      <c r="Q38" s="164">
        <v>176.47926654070619</v>
      </c>
      <c r="R38" s="164" t="e">
        <v>#N/A</v>
      </c>
      <c r="S38" s="164" t="e">
        <v>#N/A</v>
      </c>
      <c r="T38" s="164">
        <f t="shared" si="0"/>
        <v>1832.9221984187077</v>
      </c>
    </row>
    <row r="39" spans="2:20" x14ac:dyDescent="0.3">
      <c r="B39" s="19">
        <v>2027</v>
      </c>
      <c r="C39" s="19">
        <v>6</v>
      </c>
      <c r="D39" s="164">
        <v>328.0462673866524</v>
      </c>
      <c r="E39" s="164">
        <v>160.35638398754034</v>
      </c>
      <c r="F39" s="164">
        <v>46.59153574252506</v>
      </c>
      <c r="G39" s="164">
        <v>57.636672272630932</v>
      </c>
      <c r="H39" s="164">
        <v>64.429080459240055</v>
      </c>
      <c r="I39" s="164">
        <v>41.948813399437448</v>
      </c>
      <c r="J39" s="164">
        <v>363.52063364681169</v>
      </c>
      <c r="K39" s="164">
        <v>454.54189131254157</v>
      </c>
      <c r="L39" s="164" t="e">
        <v>#N/A</v>
      </c>
      <c r="M39" s="164">
        <v>22.452904092123976</v>
      </c>
      <c r="N39" s="164" t="e">
        <v>#N/A</v>
      </c>
      <c r="O39" s="164">
        <v>29.335243048481953</v>
      </c>
      <c r="P39" s="164">
        <v>18.684429085555035</v>
      </c>
      <c r="Q39" s="164">
        <v>171.21847427997582</v>
      </c>
      <c r="R39" s="164" t="e">
        <v>#N/A</v>
      </c>
      <c r="S39" s="164" t="e">
        <v>#N/A</v>
      </c>
      <c r="T39" s="164">
        <f t="shared" si="0"/>
        <v>1758.7623287135164</v>
      </c>
    </row>
    <row r="40" spans="2:20" x14ac:dyDescent="0.3">
      <c r="B40" s="19">
        <v>2027</v>
      </c>
      <c r="C40" s="19">
        <v>7</v>
      </c>
      <c r="D40" s="164">
        <v>302.82549439545227</v>
      </c>
      <c r="E40" s="164">
        <v>151.83200761779315</v>
      </c>
      <c r="F40" s="164">
        <v>43.39488461307711</v>
      </c>
      <c r="G40" s="164">
        <v>57.4571189868958</v>
      </c>
      <c r="H40" s="164">
        <v>58.124707464813881</v>
      </c>
      <c r="I40" s="164">
        <v>39.283119766667149</v>
      </c>
      <c r="J40" s="164">
        <v>369.17093165655217</v>
      </c>
      <c r="K40" s="164">
        <v>831.33152378095281</v>
      </c>
      <c r="L40" s="164" t="e">
        <v>#N/A</v>
      </c>
      <c r="M40" s="164">
        <v>22.452904092123983</v>
      </c>
      <c r="N40" s="164" t="e">
        <v>#N/A</v>
      </c>
      <c r="O40" s="164">
        <v>30.202857651198904</v>
      </c>
      <c r="P40" s="164">
        <v>22.430811593957838</v>
      </c>
      <c r="Q40" s="164">
        <v>182.90235487282942</v>
      </c>
      <c r="R40" s="164" t="e">
        <v>#N/A</v>
      </c>
      <c r="S40" s="164" t="e">
        <v>#N/A</v>
      </c>
      <c r="T40" s="164">
        <f t="shared" si="0"/>
        <v>2111.4087164923149</v>
      </c>
    </row>
    <row r="41" spans="2:20" x14ac:dyDescent="0.3">
      <c r="B41" s="19">
        <v>2027</v>
      </c>
      <c r="C41" s="19">
        <v>8</v>
      </c>
      <c r="D41" s="164">
        <v>301.73716957317919</v>
      </c>
      <c r="E41" s="164">
        <v>151.61742376828926</v>
      </c>
      <c r="F41" s="164">
        <v>43.396910476184672</v>
      </c>
      <c r="G41" s="164">
        <v>60.601877390120173</v>
      </c>
      <c r="H41" s="164">
        <v>59.255099177435326</v>
      </c>
      <c r="I41" s="164">
        <v>40.886543708214084</v>
      </c>
      <c r="J41" s="164">
        <v>385.14838520174561</v>
      </c>
      <c r="K41" s="164">
        <v>961.58016646362682</v>
      </c>
      <c r="L41" s="164" t="e">
        <v>#N/A</v>
      </c>
      <c r="M41" s="164">
        <v>22.452904092123983</v>
      </c>
      <c r="N41" s="164" t="e">
        <v>#N/A</v>
      </c>
      <c r="O41" s="164">
        <v>31.230987776468545</v>
      </c>
      <c r="P41" s="164">
        <v>24.784635372643258</v>
      </c>
      <c r="Q41" s="164">
        <v>250.28167022620966</v>
      </c>
      <c r="R41" s="164" t="e">
        <v>#N/A</v>
      </c>
      <c r="S41" s="164" t="e">
        <v>#N/A</v>
      </c>
      <c r="T41" s="164">
        <f t="shared" si="0"/>
        <v>2332.9737732262406</v>
      </c>
    </row>
    <row r="42" spans="2:20" x14ac:dyDescent="0.3">
      <c r="B42" s="19">
        <v>2027</v>
      </c>
      <c r="C42" s="19">
        <v>9</v>
      </c>
      <c r="D42" s="164">
        <v>309.11196931526018</v>
      </c>
      <c r="E42" s="164">
        <v>156.8010579283779</v>
      </c>
      <c r="F42" s="164">
        <v>47.401419608454859</v>
      </c>
      <c r="G42" s="164">
        <v>61.825784568810157</v>
      </c>
      <c r="H42" s="164">
        <v>62.572826505298472</v>
      </c>
      <c r="I42" s="164">
        <v>53.962739918837705</v>
      </c>
      <c r="J42" s="164">
        <v>390.48115659998001</v>
      </c>
      <c r="K42" s="164">
        <v>696.65359430607919</v>
      </c>
      <c r="L42" s="164" t="e">
        <v>#N/A</v>
      </c>
      <c r="M42" s="164">
        <v>22.452904092123976</v>
      </c>
      <c r="N42" s="164" t="e">
        <v>#N/A</v>
      </c>
      <c r="O42" s="164">
        <v>29.614354511276151</v>
      </c>
      <c r="P42" s="164">
        <v>21.93059937707223</v>
      </c>
      <c r="Q42" s="164">
        <v>211.51541359440503</v>
      </c>
      <c r="R42" s="164" t="e">
        <v>#N/A</v>
      </c>
      <c r="S42" s="164" t="e">
        <v>#N/A</v>
      </c>
      <c r="T42" s="164">
        <f t="shared" ref="T42:T73" si="1">SUM(D42:K42)+M42+SUM(O42:Q42)</f>
        <v>2064.3238203259757</v>
      </c>
    </row>
    <row r="43" spans="2:20" x14ac:dyDescent="0.3">
      <c r="B43" s="19">
        <v>2027</v>
      </c>
      <c r="C43" s="19">
        <v>10</v>
      </c>
      <c r="D43" s="164">
        <v>374.90340038884273</v>
      </c>
      <c r="E43" s="164">
        <v>163.06586399202348</v>
      </c>
      <c r="F43" s="164">
        <v>49.691469261475014</v>
      </c>
      <c r="G43" s="164">
        <v>60.238690875723051</v>
      </c>
      <c r="H43" s="164">
        <v>62.615442352549429</v>
      </c>
      <c r="I43" s="164">
        <v>48.775739221787106</v>
      </c>
      <c r="J43" s="164">
        <v>358.92008936522205</v>
      </c>
      <c r="K43" s="164">
        <v>574.76674068529042</v>
      </c>
      <c r="L43" s="164" t="e">
        <v>#N/A</v>
      </c>
      <c r="M43" s="164">
        <v>22.452904092123983</v>
      </c>
      <c r="N43" s="164" t="e">
        <v>#N/A</v>
      </c>
      <c r="O43" s="164">
        <v>28.073539727814168</v>
      </c>
      <c r="P43" s="164">
        <v>20.791734319963496</v>
      </c>
      <c r="Q43" s="164">
        <v>192.82701992399097</v>
      </c>
      <c r="R43" s="164" t="e">
        <v>#N/A</v>
      </c>
      <c r="S43" s="164" t="e">
        <v>#N/A</v>
      </c>
      <c r="T43" s="164">
        <f t="shared" si="1"/>
        <v>1957.122634206806</v>
      </c>
    </row>
    <row r="44" spans="2:20" x14ac:dyDescent="0.3">
      <c r="B44" s="19">
        <v>2027</v>
      </c>
      <c r="C44" s="19">
        <v>11</v>
      </c>
      <c r="D44" s="164">
        <v>658.92105509163207</v>
      </c>
      <c r="E44" s="164">
        <v>216.02938218110864</v>
      </c>
      <c r="F44" s="164">
        <v>53.080799145571085</v>
      </c>
      <c r="G44" s="164">
        <v>60.281981052253471</v>
      </c>
      <c r="H44" s="164">
        <v>95.089534858713677</v>
      </c>
      <c r="I44" s="164">
        <v>51.759333858668363</v>
      </c>
      <c r="J44" s="164">
        <v>368.62582995914022</v>
      </c>
      <c r="K44" s="164">
        <v>510.98056604296204</v>
      </c>
      <c r="L44" s="164" t="e">
        <v>#N/A</v>
      </c>
      <c r="M44" s="164">
        <v>22.452904092123976</v>
      </c>
      <c r="N44" s="164" t="e">
        <v>#N/A</v>
      </c>
      <c r="O44" s="164">
        <v>28.788193123091968</v>
      </c>
      <c r="P44" s="164">
        <v>24.671698008877449</v>
      </c>
      <c r="Q44" s="164">
        <v>231.66171978003385</v>
      </c>
      <c r="R44" s="164" t="e">
        <v>#N/A</v>
      </c>
      <c r="S44" s="164" t="e">
        <v>#N/A</v>
      </c>
      <c r="T44" s="164">
        <f t="shared" si="1"/>
        <v>2322.3429971941769</v>
      </c>
    </row>
    <row r="45" spans="2:20" x14ac:dyDescent="0.3">
      <c r="B45" s="19">
        <v>2027</v>
      </c>
      <c r="C45" s="19">
        <v>12</v>
      </c>
      <c r="D45" s="164">
        <v>1027.2009736409627</v>
      </c>
      <c r="E45" s="164">
        <v>277.90004151899177</v>
      </c>
      <c r="F45" s="164">
        <v>51.919604590622065</v>
      </c>
      <c r="G45" s="164">
        <v>58.987486135900411</v>
      </c>
      <c r="H45" s="164">
        <v>113.91063943856473</v>
      </c>
      <c r="I45" s="164">
        <v>61.068489439337974</v>
      </c>
      <c r="J45" s="164">
        <v>366.72643012453204</v>
      </c>
      <c r="K45" s="164">
        <v>670.2134843237161</v>
      </c>
      <c r="L45" s="164" t="e">
        <v>#N/A</v>
      </c>
      <c r="M45" s="164">
        <v>22.452904092123983</v>
      </c>
      <c r="N45" s="164" t="e">
        <v>#N/A</v>
      </c>
      <c r="O45" s="164">
        <v>29.712042011482922</v>
      </c>
      <c r="P45" s="164">
        <v>32.280530474866296</v>
      </c>
      <c r="Q45" s="164">
        <v>326.18855743367288</v>
      </c>
      <c r="R45" s="164" t="e">
        <v>#N/A</v>
      </c>
      <c r="S45" s="164" t="e">
        <v>#N/A</v>
      </c>
      <c r="T45" s="164">
        <f t="shared" si="1"/>
        <v>3038.5611832247737</v>
      </c>
    </row>
    <row r="46" spans="2:20" x14ac:dyDescent="0.3">
      <c r="B46" s="19">
        <v>2028</v>
      </c>
      <c r="C46" s="19">
        <v>1</v>
      </c>
      <c r="D46" s="164">
        <v>987.48430592901684</v>
      </c>
      <c r="E46" s="164">
        <v>263.81115637291572</v>
      </c>
      <c r="F46" s="164">
        <v>53.258374113562994</v>
      </c>
      <c r="G46" s="164">
        <v>49.791240044795934</v>
      </c>
      <c r="H46" s="164">
        <v>116.1056741038222</v>
      </c>
      <c r="I46" s="164">
        <v>60.679002187093275</v>
      </c>
      <c r="J46" s="164">
        <v>368.94645396439165</v>
      </c>
      <c r="K46" s="164">
        <v>490.59364469466118</v>
      </c>
      <c r="L46" s="164" t="e">
        <v>#N/A</v>
      </c>
      <c r="M46" s="164">
        <v>21.836131857627606</v>
      </c>
      <c r="N46" s="164" t="e">
        <v>#N/A</v>
      </c>
      <c r="O46" s="164">
        <v>28.37166346018725</v>
      </c>
      <c r="P46" s="164">
        <v>29.251104867206422</v>
      </c>
      <c r="Q46" s="164">
        <v>283.27308252680206</v>
      </c>
      <c r="R46" s="164" t="e">
        <v>#N/A</v>
      </c>
      <c r="S46" s="164" t="e">
        <v>#N/A</v>
      </c>
      <c r="T46" s="164">
        <f t="shared" si="1"/>
        <v>2753.4018341220835</v>
      </c>
    </row>
    <row r="47" spans="2:20" x14ac:dyDescent="0.3">
      <c r="B47" s="19">
        <v>2028</v>
      </c>
      <c r="C47" s="19">
        <v>2</v>
      </c>
      <c r="D47" s="164">
        <v>916.55707897314483</v>
      </c>
      <c r="E47" s="164">
        <v>263.12368723015675</v>
      </c>
      <c r="F47" s="164">
        <v>54.858621889711841</v>
      </c>
      <c r="G47" s="164">
        <v>51.365827339636986</v>
      </c>
      <c r="H47" s="164">
        <v>113.6818509820467</v>
      </c>
      <c r="I47" s="164">
        <v>58.283796603542065</v>
      </c>
      <c r="J47" s="164">
        <v>365.26686402071562</v>
      </c>
      <c r="K47" s="164">
        <v>472.11339706392437</v>
      </c>
      <c r="L47" s="164" t="e">
        <v>#N/A</v>
      </c>
      <c r="M47" s="164">
        <v>21.083161793571485</v>
      </c>
      <c r="N47" s="164" t="e">
        <v>#N/A</v>
      </c>
      <c r="O47" s="164">
        <v>25.904925273629011</v>
      </c>
      <c r="P47" s="164">
        <v>28.07340833181102</v>
      </c>
      <c r="Q47" s="164">
        <v>272.23282764548105</v>
      </c>
      <c r="R47" s="164" t="e">
        <v>#N/A</v>
      </c>
      <c r="S47" s="164" t="e">
        <v>#N/A</v>
      </c>
      <c r="T47" s="164">
        <f t="shared" si="1"/>
        <v>2642.5454471473718</v>
      </c>
    </row>
    <row r="48" spans="2:20" x14ac:dyDescent="0.3">
      <c r="B48" s="19">
        <v>2028</v>
      </c>
      <c r="C48" s="19">
        <v>3</v>
      </c>
      <c r="D48" s="164">
        <v>736.56118055107856</v>
      </c>
      <c r="E48" s="164">
        <v>220.95233932660872</v>
      </c>
      <c r="F48" s="164">
        <v>51.47561928911523</v>
      </c>
      <c r="G48" s="164">
        <v>56.571090759860127</v>
      </c>
      <c r="H48" s="164">
        <v>96.408863043088957</v>
      </c>
      <c r="I48" s="164">
        <v>55.194082449403219</v>
      </c>
      <c r="J48" s="164">
        <v>365.0013648411836</v>
      </c>
      <c r="K48" s="164">
        <v>479.51425997134839</v>
      </c>
      <c r="L48" s="164" t="e">
        <v>#N/A</v>
      </c>
      <c r="M48" s="164">
        <v>21.836131857627606</v>
      </c>
      <c r="N48" s="164" t="e">
        <v>#N/A</v>
      </c>
      <c r="O48" s="164">
        <v>28.502324198301984</v>
      </c>
      <c r="P48" s="164">
        <v>25.078538219763708</v>
      </c>
      <c r="Q48" s="164">
        <v>223.54300682596505</v>
      </c>
      <c r="R48" s="164" t="e">
        <v>#N/A</v>
      </c>
      <c r="S48" s="164" t="e">
        <v>#N/A</v>
      </c>
      <c r="T48" s="164">
        <f t="shared" si="1"/>
        <v>2360.6388013333453</v>
      </c>
    </row>
    <row r="49" spans="2:20" x14ac:dyDescent="0.3">
      <c r="B49" s="19">
        <v>2028</v>
      </c>
      <c r="C49" s="19">
        <v>4</v>
      </c>
      <c r="D49" s="164">
        <v>596.0833709963307</v>
      </c>
      <c r="E49" s="164">
        <v>205.2754861454296</v>
      </c>
      <c r="F49" s="164">
        <v>50.950394755521536</v>
      </c>
      <c r="G49" s="164">
        <v>58.352045887206515</v>
      </c>
      <c r="H49" s="164">
        <v>81.395229029842113</v>
      </c>
      <c r="I49" s="164">
        <v>50.141784403347096</v>
      </c>
      <c r="J49" s="164">
        <v>363.08553136412957</v>
      </c>
      <c r="K49" s="164">
        <v>472.58240278911319</v>
      </c>
      <c r="L49" s="164" t="e">
        <v>#N/A</v>
      </c>
      <c r="M49" s="164">
        <v>21.83613185762761</v>
      </c>
      <c r="N49" s="164" t="e">
        <v>#N/A</v>
      </c>
      <c r="O49" s="164">
        <v>25.294356344307232</v>
      </c>
      <c r="P49" s="164">
        <v>22.817306016069264</v>
      </c>
      <c r="Q49" s="164">
        <v>199.97533519136493</v>
      </c>
      <c r="R49" s="164" t="e">
        <v>#N/A</v>
      </c>
      <c r="S49" s="164" t="e">
        <v>#N/A</v>
      </c>
      <c r="T49" s="164">
        <f t="shared" si="1"/>
        <v>2147.7893747802891</v>
      </c>
    </row>
    <row r="50" spans="2:20" x14ac:dyDescent="0.3">
      <c r="B50" s="19">
        <v>2028</v>
      </c>
      <c r="C50" s="19">
        <v>5</v>
      </c>
      <c r="D50" s="164">
        <v>414.59196672654764</v>
      </c>
      <c r="E50" s="164">
        <v>167.75639165393599</v>
      </c>
      <c r="F50" s="164">
        <v>45.420132620446651</v>
      </c>
      <c r="G50" s="164">
        <v>56.546202111950521</v>
      </c>
      <c r="H50" s="164">
        <v>69.074364688024417</v>
      </c>
      <c r="I50" s="164">
        <v>45.337966250903079</v>
      </c>
      <c r="J50" s="164">
        <v>371.06062874889091</v>
      </c>
      <c r="K50" s="164">
        <v>408.2810219677279</v>
      </c>
      <c r="L50" s="164" t="e">
        <v>#N/A</v>
      </c>
      <c r="M50" s="164">
        <v>21.836131857627606</v>
      </c>
      <c r="N50" s="164" t="e">
        <v>#N/A</v>
      </c>
      <c r="O50" s="164">
        <v>26.03777337742574</v>
      </c>
      <c r="P50" s="164">
        <v>19.28906208906437</v>
      </c>
      <c r="Q50" s="164">
        <v>170.44469477181482</v>
      </c>
      <c r="R50" s="164" t="e">
        <v>#N/A</v>
      </c>
      <c r="S50" s="164" t="e">
        <v>#N/A</v>
      </c>
      <c r="T50" s="164">
        <f t="shared" si="1"/>
        <v>1815.6763368643594</v>
      </c>
    </row>
    <row r="51" spans="2:20" x14ac:dyDescent="0.3">
      <c r="B51" s="19">
        <v>2028</v>
      </c>
      <c r="C51" s="19">
        <v>6</v>
      </c>
      <c r="D51" s="164">
        <v>323.62673995309012</v>
      </c>
      <c r="E51" s="164">
        <v>157.60269752078906</v>
      </c>
      <c r="F51" s="164">
        <v>46.110389865887413</v>
      </c>
      <c r="G51" s="164">
        <v>60.729365511245653</v>
      </c>
      <c r="H51" s="164">
        <v>65.802638964405887</v>
      </c>
      <c r="I51" s="164">
        <v>41.930556650443584</v>
      </c>
      <c r="J51" s="164">
        <v>361.8771166206854</v>
      </c>
      <c r="K51" s="164">
        <v>452.31803992495867</v>
      </c>
      <c r="L51" s="164" t="e">
        <v>#N/A</v>
      </c>
      <c r="M51" s="164">
        <v>21.83613185762761</v>
      </c>
      <c r="N51" s="164" t="e">
        <v>#N/A</v>
      </c>
      <c r="O51" s="164">
        <v>28.489311750635508</v>
      </c>
      <c r="P51" s="164">
        <v>18.517902272712583</v>
      </c>
      <c r="Q51" s="164">
        <v>164.24629549760914</v>
      </c>
      <c r="R51" s="164" t="e">
        <v>#N/A</v>
      </c>
      <c r="S51" s="164" t="e">
        <v>#N/A</v>
      </c>
      <c r="T51" s="164">
        <f t="shared" si="1"/>
        <v>1743.0871863900907</v>
      </c>
    </row>
    <row r="52" spans="2:20" x14ac:dyDescent="0.3">
      <c r="B52" s="19">
        <v>2028</v>
      </c>
      <c r="C52" s="19">
        <v>7</v>
      </c>
      <c r="D52" s="164">
        <v>298.81440027670214</v>
      </c>
      <c r="E52" s="164">
        <v>149.26071771877395</v>
      </c>
      <c r="F52" s="164">
        <v>42.947206858724748</v>
      </c>
      <c r="G52" s="164">
        <v>60.540487176375642</v>
      </c>
      <c r="H52" s="164">
        <v>59.412544408508843</v>
      </c>
      <c r="I52" s="164">
        <v>39.263762521314433</v>
      </c>
      <c r="J52" s="164">
        <v>367.42733606426293</v>
      </c>
      <c r="K52" s="164">
        <v>833.65460300065752</v>
      </c>
      <c r="L52" s="164" t="e">
        <v>#N/A</v>
      </c>
      <c r="M52" s="164">
        <v>21.836131857627606</v>
      </c>
      <c r="N52" s="164" t="e">
        <v>#N/A</v>
      </c>
      <c r="O52" s="164">
        <v>27.92139281667929</v>
      </c>
      <c r="P52" s="164">
        <v>22.319966823927349</v>
      </c>
      <c r="Q52" s="164">
        <v>177.57636645112694</v>
      </c>
      <c r="R52" s="164" t="e">
        <v>#N/A</v>
      </c>
      <c r="S52" s="164" t="e">
        <v>#N/A</v>
      </c>
      <c r="T52" s="164">
        <f t="shared" si="1"/>
        <v>2100.9749159746816</v>
      </c>
    </row>
    <row r="53" spans="2:20" x14ac:dyDescent="0.3">
      <c r="B53" s="19">
        <v>2028</v>
      </c>
      <c r="C53" s="19">
        <v>8</v>
      </c>
      <c r="D53" s="164">
        <v>297.74221184246301</v>
      </c>
      <c r="E53" s="164">
        <v>149.04959796269497</v>
      </c>
      <c r="F53" s="164">
        <v>42.949320834930305</v>
      </c>
      <c r="G53" s="164">
        <v>63.860477823590102</v>
      </c>
      <c r="H53" s="164">
        <v>60.520710868255556</v>
      </c>
      <c r="I53" s="164">
        <v>40.863099139642493</v>
      </c>
      <c r="J53" s="164">
        <v>383.28721467657692</v>
      </c>
      <c r="K53" s="164">
        <v>951.71959530725144</v>
      </c>
      <c r="L53" s="164" t="e">
        <v>#N/A</v>
      </c>
      <c r="M53" s="164">
        <v>21.836131857627606</v>
      </c>
      <c r="N53" s="164" t="e">
        <v>#N/A</v>
      </c>
      <c r="O53" s="164">
        <v>28.437901127084359</v>
      </c>
      <c r="P53" s="164">
        <v>24.589299122235467</v>
      </c>
      <c r="Q53" s="164">
        <v>249.73124257899713</v>
      </c>
      <c r="R53" s="164" t="e">
        <v>#N/A</v>
      </c>
      <c r="S53" s="164" t="e">
        <v>#N/A</v>
      </c>
      <c r="T53" s="164">
        <f t="shared" si="1"/>
        <v>2314.5868031413497</v>
      </c>
    </row>
    <row r="54" spans="2:20" x14ac:dyDescent="0.3">
      <c r="B54" s="19">
        <v>2028</v>
      </c>
      <c r="C54" s="19">
        <v>9</v>
      </c>
      <c r="D54" s="164">
        <v>304.99233441407608</v>
      </c>
      <c r="E54" s="164">
        <v>154.11834093290784</v>
      </c>
      <c r="F54" s="164">
        <v>46.913172569333582</v>
      </c>
      <c r="G54" s="164">
        <v>65.148463385360344</v>
      </c>
      <c r="H54" s="164">
        <v>63.909197256973812</v>
      </c>
      <c r="I54" s="164">
        <v>53.932850104163244</v>
      </c>
      <c r="J54" s="164">
        <v>388.53609215886092</v>
      </c>
      <c r="K54" s="164">
        <v>649.23951582000257</v>
      </c>
      <c r="L54" s="164" t="e">
        <v>#N/A</v>
      </c>
      <c r="M54" s="164">
        <v>21.83613185762761</v>
      </c>
      <c r="N54" s="164" t="e">
        <v>#N/A</v>
      </c>
      <c r="O54" s="164">
        <v>28.802459069497534</v>
      </c>
      <c r="P54" s="164">
        <v>21.091332397342356</v>
      </c>
      <c r="Q54" s="164">
        <v>186.80386346331326</v>
      </c>
      <c r="R54" s="164" t="e">
        <v>#N/A</v>
      </c>
      <c r="S54" s="164" t="e">
        <v>#N/A</v>
      </c>
      <c r="T54" s="164">
        <f t="shared" si="1"/>
        <v>1985.323753429459</v>
      </c>
    </row>
    <row r="55" spans="2:20" x14ac:dyDescent="0.3">
      <c r="B55" s="19">
        <v>2028</v>
      </c>
      <c r="C55" s="19">
        <v>10</v>
      </c>
      <c r="D55" s="164">
        <v>369.65420300827077</v>
      </c>
      <c r="E55" s="164">
        <v>160.19473344495813</v>
      </c>
      <c r="F55" s="164">
        <v>49.177974096065135</v>
      </c>
      <c r="G55" s="164">
        <v>63.483880104939942</v>
      </c>
      <c r="H55" s="164">
        <v>63.994028279104519</v>
      </c>
      <c r="I55" s="164">
        <v>48.740075341282534</v>
      </c>
      <c r="J55" s="164">
        <v>357.06137759780529</v>
      </c>
      <c r="K55" s="164">
        <v>494.12483723480085</v>
      </c>
      <c r="L55" s="164" t="e">
        <v>#N/A</v>
      </c>
      <c r="M55" s="164">
        <v>21.836131857627606</v>
      </c>
      <c r="N55" s="164" t="e">
        <v>#N/A</v>
      </c>
      <c r="O55" s="164">
        <v>27.782762981387226</v>
      </c>
      <c r="P55" s="164">
        <v>19.79280489874731</v>
      </c>
      <c r="Q55" s="164">
        <v>187.25075832241384</v>
      </c>
      <c r="R55" s="164" t="e">
        <v>#N/A</v>
      </c>
      <c r="S55" s="164" t="e">
        <v>#N/A</v>
      </c>
      <c r="T55" s="164">
        <f t="shared" si="1"/>
        <v>1863.0935671674033</v>
      </c>
    </row>
    <row r="56" spans="2:20" x14ac:dyDescent="0.3">
      <c r="B56" s="19">
        <v>2028</v>
      </c>
      <c r="C56" s="19">
        <v>11</v>
      </c>
      <c r="D56" s="164">
        <v>649.04113138514663</v>
      </c>
      <c r="E56" s="164">
        <v>211.98821117802328</v>
      </c>
      <c r="F56" s="164">
        <v>52.515157445990702</v>
      </c>
      <c r="G56" s="164">
        <v>63.537050448176601</v>
      </c>
      <c r="H56" s="164">
        <v>96.588201470704476</v>
      </c>
      <c r="I56" s="164">
        <v>51.705715300453328</v>
      </c>
      <c r="J56" s="164">
        <v>366.8442949862993</v>
      </c>
      <c r="K56" s="164">
        <v>445.28510744019098</v>
      </c>
      <c r="L56" s="164" t="e">
        <v>#N/A</v>
      </c>
      <c r="M56" s="164">
        <v>21.83613185762761</v>
      </c>
      <c r="N56" s="164" t="e">
        <v>#N/A</v>
      </c>
      <c r="O56" s="164">
        <v>27.938267766384634</v>
      </c>
      <c r="P56" s="164">
        <v>23.798407835646557</v>
      </c>
      <c r="Q56" s="164">
        <v>229.06265540718226</v>
      </c>
      <c r="R56" s="164" t="e">
        <v>#N/A</v>
      </c>
      <c r="S56" s="164" t="e">
        <v>#N/A</v>
      </c>
      <c r="T56" s="164">
        <f t="shared" si="1"/>
        <v>2240.1403325218262</v>
      </c>
    </row>
    <row r="57" spans="2:20" x14ac:dyDescent="0.3">
      <c r="B57" s="19">
        <v>2028</v>
      </c>
      <c r="C57" s="19">
        <v>12</v>
      </c>
      <c r="D57" s="164">
        <v>1010.9740675611903</v>
      </c>
      <c r="E57" s="164">
        <v>272.4351294677769</v>
      </c>
      <c r="F57" s="164">
        <v>51.338964648616795</v>
      </c>
      <c r="G57" s="164">
        <v>62.172810607005005</v>
      </c>
      <c r="H57" s="164">
        <v>115.5484173510081</v>
      </c>
      <c r="I57" s="164">
        <v>60.99717299826812</v>
      </c>
      <c r="J57" s="164">
        <v>365.27682901569847</v>
      </c>
      <c r="K57" s="164">
        <v>540.26137463612088</v>
      </c>
      <c r="L57" s="164" t="e">
        <v>#N/A</v>
      </c>
      <c r="M57" s="164">
        <v>21.836131857627606</v>
      </c>
      <c r="N57" s="164" t="e">
        <v>#N/A</v>
      </c>
      <c r="O57" s="164">
        <v>28.309859901333599</v>
      </c>
      <c r="P57" s="164">
        <v>30.637348904030542</v>
      </c>
      <c r="Q57" s="164">
        <v>324.10065718374921</v>
      </c>
      <c r="R57" s="164" t="e">
        <v>#N/A</v>
      </c>
      <c r="S57" s="164" t="e">
        <v>#N/A</v>
      </c>
      <c r="T57" s="164">
        <f t="shared" si="1"/>
        <v>2883.8887641324254</v>
      </c>
    </row>
    <row r="58" spans="2:20" x14ac:dyDescent="0.3">
      <c r="B58" s="19">
        <v>2029</v>
      </c>
      <c r="C58" s="19">
        <v>1</v>
      </c>
      <c r="D58" s="164">
        <v>978.14182423691943</v>
      </c>
      <c r="E58" s="164">
        <v>259.36419724477281</v>
      </c>
      <c r="F58" s="164">
        <v>52.745916363538193</v>
      </c>
      <c r="G58" s="164">
        <v>52.240476623484405</v>
      </c>
      <c r="H58" s="164">
        <v>117.21966535459073</v>
      </c>
      <c r="I58" s="164">
        <v>60.692474660043366</v>
      </c>
      <c r="J58" s="164">
        <v>368.57838498443004</v>
      </c>
      <c r="K58" s="164">
        <v>490.16339186031939</v>
      </c>
      <c r="L58" s="164" t="e">
        <v>#N/A</v>
      </c>
      <c r="M58" s="164">
        <v>21.236302108062578</v>
      </c>
      <c r="N58" s="164" t="e">
        <v>#N/A</v>
      </c>
      <c r="O58" s="164">
        <v>27.506995061727221</v>
      </c>
      <c r="P58" s="164">
        <v>29.103111171315618</v>
      </c>
      <c r="Q58" s="164">
        <v>282.47847147114481</v>
      </c>
      <c r="R58" s="164" t="e">
        <v>#N/A</v>
      </c>
      <c r="S58" s="164" t="e">
        <v>#N/A</v>
      </c>
      <c r="T58" s="164">
        <f t="shared" si="1"/>
        <v>2739.4712111403487</v>
      </c>
    </row>
    <row r="59" spans="2:20" x14ac:dyDescent="0.3">
      <c r="B59" s="19">
        <v>2029</v>
      </c>
      <c r="C59" s="19">
        <v>2</v>
      </c>
      <c r="D59" s="164">
        <v>940.3529080337745</v>
      </c>
      <c r="E59" s="164">
        <v>267.97675150497849</v>
      </c>
      <c r="F59" s="164">
        <v>56.27547298254359</v>
      </c>
      <c r="G59" s="164">
        <v>55.819772822475855</v>
      </c>
      <c r="H59" s="164">
        <v>118.89223121867221</v>
      </c>
      <c r="I59" s="164">
        <v>60.367790035848266</v>
      </c>
      <c r="J59" s="164">
        <v>369.03709707802244</v>
      </c>
      <c r="K59" s="164">
        <v>479.92486327487507</v>
      </c>
      <c r="L59" s="164" t="e">
        <v>#N/A</v>
      </c>
      <c r="M59" s="164">
        <v>21.236302108062578</v>
      </c>
      <c r="N59" s="164" t="e">
        <v>#N/A</v>
      </c>
      <c r="O59" s="164">
        <v>28.508173590621901</v>
      </c>
      <c r="P59" s="164">
        <v>28.749593138944537</v>
      </c>
      <c r="Q59" s="164">
        <v>279.05365936841366</v>
      </c>
      <c r="R59" s="164" t="e">
        <v>#N/A</v>
      </c>
      <c r="S59" s="164" t="e">
        <v>#N/A</v>
      </c>
      <c r="T59" s="164">
        <f t="shared" si="1"/>
        <v>2706.1946151572333</v>
      </c>
    </row>
    <row r="60" spans="2:20" x14ac:dyDescent="0.3">
      <c r="B60" s="19">
        <v>2029</v>
      </c>
      <c r="C60" s="19">
        <v>3</v>
      </c>
      <c r="D60" s="164">
        <v>729.88628432046914</v>
      </c>
      <c r="E60" s="164">
        <v>217.34654917259559</v>
      </c>
      <c r="F60" s="164">
        <v>50.994984147527575</v>
      </c>
      <c r="G60" s="164">
        <v>59.365466959899365</v>
      </c>
      <c r="H60" s="164">
        <v>97.441703121922373</v>
      </c>
      <c r="I60" s="164">
        <v>55.174540027889755</v>
      </c>
      <c r="J60" s="164">
        <v>364.03478490250444</v>
      </c>
      <c r="K60" s="164">
        <v>478.90598676252444</v>
      </c>
      <c r="L60" s="164" t="e">
        <v>#N/A</v>
      </c>
      <c r="M60" s="164">
        <v>21.236302108062578</v>
      </c>
      <c r="N60" s="164" t="e">
        <v>#N/A</v>
      </c>
      <c r="O60" s="164">
        <v>27.653515233548031</v>
      </c>
      <c r="P60" s="164">
        <v>24.92692384328242</v>
      </c>
      <c r="Q60" s="164">
        <v>219.40032366508402</v>
      </c>
      <c r="R60" s="164" t="e">
        <v>#N/A</v>
      </c>
      <c r="S60" s="164" t="e">
        <v>#N/A</v>
      </c>
      <c r="T60" s="164">
        <f t="shared" si="1"/>
        <v>2346.3673642653098</v>
      </c>
    </row>
    <row r="61" spans="2:20" x14ac:dyDescent="0.3">
      <c r="B61" s="19">
        <v>2029</v>
      </c>
      <c r="C61" s="19">
        <v>4</v>
      </c>
      <c r="D61" s="164">
        <v>591.08808141453505</v>
      </c>
      <c r="E61" s="164">
        <v>202.07051419804338</v>
      </c>
      <c r="F61" s="164">
        <v>50.48693348319906</v>
      </c>
      <c r="G61" s="164">
        <v>61.226634087097544</v>
      </c>
      <c r="H61" s="164">
        <v>82.267606936226699</v>
      </c>
      <c r="I61" s="164">
        <v>50.142919458759778</v>
      </c>
      <c r="J61" s="164">
        <v>362.22017253988849</v>
      </c>
      <c r="K61" s="164">
        <v>479.48842271625739</v>
      </c>
      <c r="L61" s="164" t="e">
        <v>#N/A</v>
      </c>
      <c r="M61" s="164">
        <v>21.236302108062581</v>
      </c>
      <c r="N61" s="164" t="e">
        <v>#N/A</v>
      </c>
      <c r="O61" s="164">
        <v>24.778210401882031</v>
      </c>
      <c r="P61" s="164">
        <v>22.791674630091968</v>
      </c>
      <c r="Q61" s="164">
        <v>197.57922453370313</v>
      </c>
      <c r="R61" s="164" t="e">
        <v>#N/A</v>
      </c>
      <c r="S61" s="164" t="e">
        <v>#N/A</v>
      </c>
      <c r="T61" s="164">
        <f t="shared" si="1"/>
        <v>2145.3766965077471</v>
      </c>
    </row>
    <row r="62" spans="2:20" x14ac:dyDescent="0.3">
      <c r="B62" s="19">
        <v>2029</v>
      </c>
      <c r="C62" s="19">
        <v>5</v>
      </c>
      <c r="D62" s="164">
        <v>411.40473762455747</v>
      </c>
      <c r="E62" s="164">
        <v>165.24264343196486</v>
      </c>
      <c r="F62" s="164">
        <v>45.013055154854989</v>
      </c>
      <c r="G62" s="164">
        <v>59.330258791032087</v>
      </c>
      <c r="H62" s="164">
        <v>69.956779959830371</v>
      </c>
      <c r="I62" s="164">
        <v>45.352989729881287</v>
      </c>
      <c r="J62" s="164">
        <v>370.2337976695498</v>
      </c>
      <c r="K62" s="164">
        <v>407.34688110256076</v>
      </c>
      <c r="L62" s="164" t="e">
        <v>#N/A</v>
      </c>
      <c r="M62" s="164">
        <v>21.236302108062578</v>
      </c>
      <c r="N62" s="164" t="e">
        <v>#N/A</v>
      </c>
      <c r="O62" s="164">
        <v>26.223980232246898</v>
      </c>
      <c r="P62" s="164">
        <v>19.23807355759622</v>
      </c>
      <c r="Q62" s="164">
        <v>170.29729517037026</v>
      </c>
      <c r="R62" s="164" t="e">
        <v>#N/A</v>
      </c>
      <c r="S62" s="164" t="e">
        <v>#N/A</v>
      </c>
      <c r="T62" s="164">
        <f t="shared" si="1"/>
        <v>1810.8767945325076</v>
      </c>
    </row>
    <row r="63" spans="2:20" x14ac:dyDescent="0.3">
      <c r="B63" s="19">
        <v>2029</v>
      </c>
      <c r="C63" s="19">
        <v>6</v>
      </c>
      <c r="D63" s="164">
        <v>321.44189207179534</v>
      </c>
      <c r="E63" s="164">
        <v>155.34450767732406</v>
      </c>
      <c r="F63" s="164">
        <v>45.703684666478949</v>
      </c>
      <c r="G63" s="164">
        <v>63.725456130649349</v>
      </c>
      <c r="H63" s="164">
        <v>66.659180994497021</v>
      </c>
      <c r="I63" s="164">
        <v>41.958128622236224</v>
      </c>
      <c r="J63" s="164">
        <v>361.04563225673866</v>
      </c>
      <c r="K63" s="164">
        <v>447.1798949845894</v>
      </c>
      <c r="L63" s="164" t="e">
        <v>#N/A</v>
      </c>
      <c r="M63" s="164">
        <v>21.236302108062581</v>
      </c>
      <c r="N63" s="164" t="e">
        <v>#N/A</v>
      </c>
      <c r="O63" s="164">
        <v>28.9634938428397</v>
      </c>
      <c r="P63" s="164">
        <v>18.421933410202204</v>
      </c>
      <c r="Q63" s="164">
        <v>162.37354590845416</v>
      </c>
      <c r="R63" s="164" t="e">
        <v>#N/A</v>
      </c>
      <c r="S63" s="164" t="e">
        <v>#N/A</v>
      </c>
      <c r="T63" s="164">
        <f t="shared" si="1"/>
        <v>1734.0536526738674</v>
      </c>
    </row>
    <row r="64" spans="2:20" x14ac:dyDescent="0.3">
      <c r="B64" s="19">
        <v>2029</v>
      </c>
      <c r="C64" s="19">
        <v>7</v>
      </c>
      <c r="D64" s="164">
        <v>296.87895734636135</v>
      </c>
      <c r="E64" s="164">
        <v>147.15569635638309</v>
      </c>
      <c r="F64" s="164">
        <v>42.568887885536604</v>
      </c>
      <c r="G64" s="164">
        <v>63.527580286466673</v>
      </c>
      <c r="H64" s="164">
        <v>60.201647170613597</v>
      </c>
      <c r="I64" s="164">
        <v>39.299198316993213</v>
      </c>
      <c r="J64" s="164">
        <v>366.77072641782325</v>
      </c>
      <c r="K64" s="164">
        <v>802.51984138420971</v>
      </c>
      <c r="L64" s="164" t="e">
        <v>#N/A</v>
      </c>
      <c r="M64" s="164">
        <v>21.236302108062578</v>
      </c>
      <c r="N64" s="164" t="e">
        <v>#N/A</v>
      </c>
      <c r="O64" s="164">
        <v>27.951967953367642</v>
      </c>
      <c r="P64" s="164">
        <v>21.850652655907304</v>
      </c>
      <c r="Q64" s="164">
        <v>166.83699033653491</v>
      </c>
      <c r="R64" s="164" t="e">
        <v>#N/A</v>
      </c>
      <c r="S64" s="164" t="e">
        <v>#N/A</v>
      </c>
      <c r="T64" s="164">
        <f t="shared" si="1"/>
        <v>2056.7984482182601</v>
      </c>
    </row>
    <row r="65" spans="2:20" x14ac:dyDescent="0.3">
      <c r="B65" s="19">
        <v>2029</v>
      </c>
      <c r="C65" s="19">
        <v>8</v>
      </c>
      <c r="D65" s="164">
        <v>295.81821711242009</v>
      </c>
      <c r="E65" s="164">
        <v>146.94762552135609</v>
      </c>
      <c r="F65" s="164">
        <v>42.571090808206392</v>
      </c>
      <c r="G65" s="164">
        <v>67.017570810413389</v>
      </c>
      <c r="H65" s="164">
        <v>61.317297257327091</v>
      </c>
      <c r="I65" s="164">
        <v>40.89533720355621</v>
      </c>
      <c r="J65" s="164">
        <v>382.58480106590616</v>
      </c>
      <c r="K65" s="164">
        <v>922.52705395279702</v>
      </c>
      <c r="L65" s="164" t="e">
        <v>#N/A</v>
      </c>
      <c r="M65" s="164">
        <v>21.236302108062578</v>
      </c>
      <c r="N65" s="164" t="e">
        <v>#N/A</v>
      </c>
      <c r="O65" s="164">
        <v>28.697259391635313</v>
      </c>
      <c r="P65" s="164">
        <v>24.276125148317419</v>
      </c>
      <c r="Q65" s="164">
        <v>251.21910656350622</v>
      </c>
      <c r="R65" s="164" t="e">
        <v>#N/A</v>
      </c>
      <c r="S65" s="164" t="e">
        <v>#N/A</v>
      </c>
      <c r="T65" s="164">
        <f t="shared" si="1"/>
        <v>2285.1077869435039</v>
      </c>
    </row>
    <row r="66" spans="2:20" x14ac:dyDescent="0.3">
      <c r="B66" s="19">
        <v>2029</v>
      </c>
      <c r="C66" s="19">
        <v>9</v>
      </c>
      <c r="D66" s="164">
        <v>302.98879376929813</v>
      </c>
      <c r="E66" s="164">
        <v>151.92091939874891</v>
      </c>
      <c r="F66" s="164">
        <v>46.500725639866921</v>
      </c>
      <c r="G66" s="164">
        <v>68.367602341580735</v>
      </c>
      <c r="H66" s="164">
        <v>64.728339286762406</v>
      </c>
      <c r="I66" s="164">
        <v>53.962048880145318</v>
      </c>
      <c r="J66" s="164">
        <v>387.88494081053597</v>
      </c>
      <c r="K66" s="164">
        <v>616.53673528720162</v>
      </c>
      <c r="L66" s="164" t="e">
        <v>#N/A</v>
      </c>
      <c r="M66" s="164">
        <v>21.236302108062581</v>
      </c>
      <c r="N66" s="164" t="e">
        <v>#N/A</v>
      </c>
      <c r="O66" s="164">
        <v>28.690474504860912</v>
      </c>
      <c r="P66" s="164">
        <v>20.731170538901349</v>
      </c>
      <c r="Q66" s="164">
        <v>187.87372259244228</v>
      </c>
      <c r="R66" s="164" t="e">
        <v>#N/A</v>
      </c>
      <c r="S66" s="164" t="e">
        <v>#N/A</v>
      </c>
      <c r="T66" s="164">
        <f t="shared" si="1"/>
        <v>1951.4217751584072</v>
      </c>
    </row>
    <row r="67" spans="2:20" x14ac:dyDescent="0.3">
      <c r="B67" s="19">
        <v>2029</v>
      </c>
      <c r="C67" s="19">
        <v>10</v>
      </c>
      <c r="D67" s="164">
        <v>366.96176036502334</v>
      </c>
      <c r="E67" s="164">
        <v>157.83149423871563</v>
      </c>
      <c r="F67" s="164">
        <v>48.743733864520053</v>
      </c>
      <c r="G67" s="164">
        <v>66.628226390115131</v>
      </c>
      <c r="H67" s="164">
        <v>64.872980287196881</v>
      </c>
      <c r="I67" s="164">
        <v>48.766739685904049</v>
      </c>
      <c r="J67" s="164">
        <v>356.42733522227655</v>
      </c>
      <c r="K67" s="164">
        <v>467.37887827304462</v>
      </c>
      <c r="L67" s="164" t="e">
        <v>#N/A</v>
      </c>
      <c r="M67" s="164">
        <v>21.236302108062578</v>
      </c>
      <c r="N67" s="164" t="e">
        <v>#N/A</v>
      </c>
      <c r="O67" s="164">
        <v>28.12031786157657</v>
      </c>
      <c r="P67" s="164">
        <v>19.369737164255497</v>
      </c>
      <c r="Q67" s="164">
        <v>176.93276335966146</v>
      </c>
      <c r="R67" s="164" t="e">
        <v>#N/A</v>
      </c>
      <c r="S67" s="164" t="e">
        <v>#N/A</v>
      </c>
      <c r="T67" s="164">
        <f t="shared" si="1"/>
        <v>1823.2702688203526</v>
      </c>
    </row>
    <row r="68" spans="2:20" x14ac:dyDescent="0.3">
      <c r="B68" s="19">
        <v>2029</v>
      </c>
      <c r="C68" s="19">
        <v>11</v>
      </c>
      <c r="D68" s="164">
        <v>643.40434402786047</v>
      </c>
      <c r="E68" s="164">
        <v>208.61692104019633</v>
      </c>
      <c r="F68" s="164">
        <v>52.033584524310264</v>
      </c>
      <c r="G68" s="164">
        <v>66.691289832983585</v>
      </c>
      <c r="H68" s="164">
        <v>97.570825353542517</v>
      </c>
      <c r="I68" s="164">
        <v>51.704318282919488</v>
      </c>
      <c r="J68" s="164">
        <v>366.14404236394518</v>
      </c>
      <c r="K68" s="164">
        <v>428.71453801000376</v>
      </c>
      <c r="L68" s="164" t="e">
        <v>#N/A</v>
      </c>
      <c r="M68" s="164">
        <v>21.236302108062581</v>
      </c>
      <c r="N68" s="164" t="e">
        <v>#N/A</v>
      </c>
      <c r="O68" s="164">
        <v>27.684469130007283</v>
      </c>
      <c r="P68" s="164">
        <v>23.40981165724402</v>
      </c>
      <c r="Q68" s="164">
        <v>216.35138991842993</v>
      </c>
      <c r="R68" s="164" t="e">
        <v>#N/A</v>
      </c>
      <c r="S68" s="164" t="e">
        <v>#N/A</v>
      </c>
      <c r="T68" s="164">
        <f t="shared" si="1"/>
        <v>2203.5618362495052</v>
      </c>
    </row>
    <row r="69" spans="2:20" x14ac:dyDescent="0.3">
      <c r="B69" s="19">
        <v>2029</v>
      </c>
      <c r="C69" s="19">
        <v>12</v>
      </c>
      <c r="D69" s="164">
        <v>1001.2649237791213</v>
      </c>
      <c r="E69" s="164">
        <v>267.82306516719473</v>
      </c>
      <c r="F69" s="164">
        <v>50.839583609182</v>
      </c>
      <c r="G69" s="164">
        <v>65.259471463398143</v>
      </c>
      <c r="H69" s="164">
        <v>116.66308232197223</v>
      </c>
      <c r="I69" s="164">
        <v>60.959857537805277</v>
      </c>
      <c r="J69" s="164">
        <v>364.64704768912685</v>
      </c>
      <c r="K69" s="164">
        <v>519.92369707245575</v>
      </c>
      <c r="L69" s="164" t="e">
        <v>#N/A</v>
      </c>
      <c r="M69" s="164">
        <v>21.236302108062578</v>
      </c>
      <c r="N69" s="164" t="e">
        <v>#N/A</v>
      </c>
      <c r="O69" s="164">
        <v>28.217978640088472</v>
      </c>
      <c r="P69" s="164">
        <v>30.312397623420466</v>
      </c>
      <c r="Q69" s="164">
        <v>326.15374492290664</v>
      </c>
      <c r="R69" s="164" t="e">
        <v>#N/A</v>
      </c>
      <c r="S69" s="164" t="e">
        <v>#N/A</v>
      </c>
      <c r="T69" s="164">
        <f t="shared" si="1"/>
        <v>2853.3011519347347</v>
      </c>
    </row>
    <row r="70" spans="2:20" x14ac:dyDescent="0.3">
      <c r="B70" s="19">
        <v>2030</v>
      </c>
      <c r="C70" s="19">
        <v>1</v>
      </c>
      <c r="D70" s="164">
        <v>968.79166606168644</v>
      </c>
      <c r="E70" s="164">
        <v>255.63329178972401</v>
      </c>
      <c r="F70" s="164">
        <v>52.211469066136516</v>
      </c>
      <c r="G70" s="164">
        <v>54.583786783273624</v>
      </c>
      <c r="H70" s="164">
        <v>118.36382439481159</v>
      </c>
      <c r="I70" s="164">
        <v>60.638055419878079</v>
      </c>
      <c r="J70" s="164">
        <v>367.65932157179606</v>
      </c>
      <c r="K70" s="164">
        <v>493.08211589539945</v>
      </c>
      <c r="L70" s="164" t="e">
        <v>#N/A</v>
      </c>
      <c r="M70" s="164">
        <v>20.652949440189907</v>
      </c>
      <c r="N70" s="164" t="e">
        <v>#N/A</v>
      </c>
      <c r="O70" s="164">
        <v>27.85954012911688</v>
      </c>
      <c r="P70" s="164">
        <v>29.01987734766535</v>
      </c>
      <c r="Q70" s="164">
        <v>283.14052670046863</v>
      </c>
      <c r="R70" s="164" t="e">
        <v>#N/A</v>
      </c>
      <c r="S70" s="164" t="e">
        <v>#N/A</v>
      </c>
      <c r="T70" s="164">
        <f t="shared" si="1"/>
        <v>2731.6364246001467</v>
      </c>
    </row>
    <row r="71" spans="2:20" x14ac:dyDescent="0.3">
      <c r="B71" s="19">
        <v>2030</v>
      </c>
      <c r="C71" s="19">
        <v>2</v>
      </c>
      <c r="D71" s="164">
        <v>931.40652123175721</v>
      </c>
      <c r="E71" s="164">
        <v>264.17458922443279</v>
      </c>
      <c r="F71" s="164">
        <v>55.709400049436056</v>
      </c>
      <c r="G71" s="164">
        <v>58.325995579323362</v>
      </c>
      <c r="H71" s="164">
        <v>120.63074073007851</v>
      </c>
      <c r="I71" s="164">
        <v>60.313024116542387</v>
      </c>
      <c r="J71" s="164">
        <v>367.97951210098205</v>
      </c>
      <c r="K71" s="164">
        <v>481.47720091054134</v>
      </c>
      <c r="L71" s="164" t="e">
        <v>#N/A</v>
      </c>
      <c r="M71" s="164">
        <v>20.652949440189907</v>
      </c>
      <c r="N71" s="164" t="e">
        <v>#N/A</v>
      </c>
      <c r="O71" s="164">
        <v>28.753423617140914</v>
      </c>
      <c r="P71" s="164">
        <v>28.652050754980294</v>
      </c>
      <c r="Q71" s="164">
        <v>278.93755836220959</v>
      </c>
      <c r="R71" s="164" t="e">
        <v>#N/A</v>
      </c>
      <c r="S71" s="164" t="e">
        <v>#N/A</v>
      </c>
      <c r="T71" s="164">
        <f t="shared" si="1"/>
        <v>2697.0129661176143</v>
      </c>
    </row>
    <row r="72" spans="2:20" x14ac:dyDescent="0.3">
      <c r="B72" s="19">
        <v>2030</v>
      </c>
      <c r="C72" s="19">
        <v>3</v>
      </c>
      <c r="D72" s="164">
        <v>723.20153996381885</v>
      </c>
      <c r="E72" s="164">
        <v>214.34383361075382</v>
      </c>
      <c r="F72" s="164">
        <v>50.492561117450634</v>
      </c>
      <c r="G72" s="164">
        <v>62.039186276818164</v>
      </c>
      <c r="H72" s="164">
        <v>98.511072664890222</v>
      </c>
      <c r="I72" s="164">
        <v>55.131568373304127</v>
      </c>
      <c r="J72" s="164">
        <v>362.96128036318225</v>
      </c>
      <c r="K72" s="164">
        <v>481.12631995748387</v>
      </c>
      <c r="L72" s="164" t="e">
        <v>#N/A</v>
      </c>
      <c r="M72" s="164">
        <v>20.652949440189907</v>
      </c>
      <c r="N72" s="164" t="e">
        <v>#N/A</v>
      </c>
      <c r="O72" s="164">
        <v>28.25665003696102</v>
      </c>
      <c r="P72" s="164">
        <v>24.857629078000958</v>
      </c>
      <c r="Q72" s="164">
        <v>218.27006818252525</v>
      </c>
      <c r="R72" s="164" t="e">
        <v>#N/A</v>
      </c>
      <c r="S72" s="164" t="e">
        <v>#N/A</v>
      </c>
      <c r="T72" s="164">
        <f t="shared" si="1"/>
        <v>2339.8446590653793</v>
      </c>
    </row>
    <row r="73" spans="2:20" x14ac:dyDescent="0.3">
      <c r="B73" s="19">
        <v>2030</v>
      </c>
      <c r="C73" s="19">
        <v>4</v>
      </c>
      <c r="D73" s="164">
        <v>586.07796486509449</v>
      </c>
      <c r="E73" s="164">
        <v>199.42813368236028</v>
      </c>
      <c r="F73" s="164">
        <v>50.001516912433999</v>
      </c>
      <c r="G73" s="164">
        <v>63.977034461405985</v>
      </c>
      <c r="H73" s="164">
        <v>83.172406702826464</v>
      </c>
      <c r="I73" s="164">
        <v>50.14320403644296</v>
      </c>
      <c r="J73" s="164">
        <v>361.43772019877179</v>
      </c>
      <c r="K73" s="164">
        <v>480.31573391460199</v>
      </c>
      <c r="L73" s="164" t="e">
        <v>#N/A</v>
      </c>
      <c r="M73" s="164">
        <v>20.652949440189907</v>
      </c>
      <c r="N73" s="164" t="e">
        <v>#N/A</v>
      </c>
      <c r="O73" s="164">
        <v>24.590919933700228</v>
      </c>
      <c r="P73" s="164">
        <v>22.731801878795721</v>
      </c>
      <c r="Q73" s="164">
        <v>197.21149795433402</v>
      </c>
      <c r="R73" s="164" t="e">
        <v>#N/A</v>
      </c>
      <c r="S73" s="164" t="e">
        <v>#N/A</v>
      </c>
      <c r="T73" s="164">
        <f t="shared" si="1"/>
        <v>2139.7408839809577</v>
      </c>
    </row>
    <row r="74" spans="2:20" x14ac:dyDescent="0.3">
      <c r="B74" s="19">
        <v>2030</v>
      </c>
      <c r="C74" s="19">
        <v>5</v>
      </c>
      <c r="D74" s="164">
        <v>408.20405771605022</v>
      </c>
      <c r="E74" s="164">
        <v>163.18748968436756</v>
      </c>
      <c r="F74" s="164">
        <v>44.586122491799998</v>
      </c>
      <c r="G74" s="164">
        <v>61.994020816673846</v>
      </c>
      <c r="H74" s="164">
        <v>70.840667891625543</v>
      </c>
      <c r="I74" s="164">
        <v>45.392279850261332</v>
      </c>
      <c r="J74" s="164">
        <v>369.85520403250115</v>
      </c>
      <c r="K74" s="164">
        <v>408.68449354818512</v>
      </c>
      <c r="L74" s="164" t="e">
        <v>#N/A</v>
      </c>
      <c r="M74" s="164">
        <v>20.652949440189907</v>
      </c>
      <c r="N74" s="164" t="e">
        <v>#N/A</v>
      </c>
      <c r="O74" s="164">
        <v>26.075869278277839</v>
      </c>
      <c r="P74" s="164">
        <v>19.191328164331999</v>
      </c>
      <c r="Q74" s="164">
        <v>167.8121752085319</v>
      </c>
      <c r="R74" s="164" t="e">
        <v>#N/A</v>
      </c>
      <c r="S74" s="164" t="e">
        <v>#N/A</v>
      </c>
      <c r="T74" s="164">
        <f t="shared" ref="T74:T105" si="2">SUM(D74:K74)+M74+SUM(O74:Q74)</f>
        <v>1806.4766581227966</v>
      </c>
    </row>
    <row r="75" spans="2:20" x14ac:dyDescent="0.3">
      <c r="B75" s="19">
        <v>2030</v>
      </c>
      <c r="C75" s="19">
        <v>6</v>
      </c>
      <c r="D75" s="164">
        <v>319.24287909428608</v>
      </c>
      <c r="E75" s="164">
        <v>153.51470094046198</v>
      </c>
      <c r="F75" s="164">
        <v>45.276600781334082</v>
      </c>
      <c r="G75" s="164">
        <v>66.592171869548082</v>
      </c>
      <c r="H75" s="164">
        <v>67.516678291649541</v>
      </c>
      <c r="I75" s="164">
        <v>41.996839887531614</v>
      </c>
      <c r="J75" s="164">
        <v>360.4463321051893</v>
      </c>
      <c r="K75" s="164">
        <v>446.98151543803067</v>
      </c>
      <c r="L75" s="164" t="e">
        <v>#N/A</v>
      </c>
      <c r="M75" s="164">
        <v>20.652949440189907</v>
      </c>
      <c r="N75" s="164" t="e">
        <v>#N/A</v>
      </c>
      <c r="O75" s="164">
        <v>28.443782454430213</v>
      </c>
      <c r="P75" s="164">
        <v>18.390030609837993</v>
      </c>
      <c r="Q75" s="164">
        <v>161.99616625320198</v>
      </c>
      <c r="R75" s="164" t="e">
        <v>#N/A</v>
      </c>
      <c r="S75" s="164" t="e">
        <v>#N/A</v>
      </c>
      <c r="T75" s="164">
        <f t="shared" si="2"/>
        <v>1731.0506471656915</v>
      </c>
    </row>
    <row r="76" spans="2:20" x14ac:dyDescent="0.3">
      <c r="B76" s="19">
        <v>2030</v>
      </c>
      <c r="C76" s="19">
        <v>7</v>
      </c>
      <c r="D76" s="164">
        <v>294.92942877904557</v>
      </c>
      <c r="E76" s="164">
        <v>145.45373014905917</v>
      </c>
      <c r="F76" s="164">
        <v>42.17154903182464</v>
      </c>
      <c r="G76" s="164">
        <v>66.385701921528394</v>
      </c>
      <c r="H76" s="164">
        <v>60.991546923175733</v>
      </c>
      <c r="I76" s="164">
        <v>39.345238770162602</v>
      </c>
      <c r="J76" s="164">
        <v>366.11084455912049</v>
      </c>
      <c r="K76" s="164">
        <v>647.4313785824437</v>
      </c>
      <c r="L76" s="164" t="e">
        <v>#N/A</v>
      </c>
      <c r="M76" s="164">
        <v>20.652949440189907</v>
      </c>
      <c r="N76" s="164" t="e">
        <v>#N/A</v>
      </c>
      <c r="O76" s="164">
        <v>28.797604298006505</v>
      </c>
      <c r="P76" s="164">
        <v>20.173917536079568</v>
      </c>
      <c r="Q76" s="164">
        <v>166.52374892214519</v>
      </c>
      <c r="R76" s="164" t="e">
        <v>#N/A</v>
      </c>
      <c r="S76" s="164" t="e">
        <v>#N/A</v>
      </c>
      <c r="T76" s="164">
        <f t="shared" si="2"/>
        <v>1898.9676389127817</v>
      </c>
    </row>
    <row r="77" spans="2:20" x14ac:dyDescent="0.3">
      <c r="B77" s="19">
        <v>2030</v>
      </c>
      <c r="C77" s="19">
        <v>8</v>
      </c>
      <c r="D77" s="164">
        <v>293.88010560771119</v>
      </c>
      <c r="E77" s="164">
        <v>145.24834589394553</v>
      </c>
      <c r="F77" s="164">
        <v>42.173838734000249</v>
      </c>
      <c r="G77" s="164">
        <v>70.038450476538998</v>
      </c>
      <c r="H77" s="164">
        <v>62.11178707918593</v>
      </c>
      <c r="I77" s="164">
        <v>40.944327221110804</v>
      </c>
      <c r="J77" s="164">
        <v>381.90284520169689</v>
      </c>
      <c r="K77" s="164">
        <v>744.31501656355567</v>
      </c>
      <c r="L77" s="164" t="e">
        <v>#N/A</v>
      </c>
      <c r="M77" s="164">
        <v>20.652949440189907</v>
      </c>
      <c r="N77" s="164" t="e">
        <v>#N/A</v>
      </c>
      <c r="O77" s="164">
        <v>28.964988420340479</v>
      </c>
      <c r="P77" s="164">
        <v>22.113788396405848</v>
      </c>
      <c r="Q77" s="164">
        <v>229.22093045327023</v>
      </c>
      <c r="R77" s="164" t="e">
        <v>#N/A</v>
      </c>
      <c r="S77" s="164" t="e">
        <v>#N/A</v>
      </c>
      <c r="T77" s="164">
        <f t="shared" si="2"/>
        <v>2081.567373487952</v>
      </c>
    </row>
    <row r="78" spans="2:20" x14ac:dyDescent="0.3">
      <c r="B78" s="19">
        <v>2030</v>
      </c>
      <c r="C78" s="19">
        <v>9</v>
      </c>
      <c r="D78" s="164">
        <v>300.97119934387615</v>
      </c>
      <c r="E78" s="164">
        <v>150.14301953077111</v>
      </c>
      <c r="F78" s="164">
        <v>46.067502687128915</v>
      </c>
      <c r="G78" s="164">
        <v>71.447836084918904</v>
      </c>
      <c r="H78" s="164">
        <v>65.547360271482404</v>
      </c>
      <c r="I78" s="164">
        <v>54.013215179124607</v>
      </c>
      <c r="J78" s="164">
        <v>387.23893593689724</v>
      </c>
      <c r="K78" s="164">
        <v>533.19431911771926</v>
      </c>
      <c r="L78" s="164" t="e">
        <v>#N/A</v>
      </c>
      <c r="M78" s="164">
        <v>20.652949440189907</v>
      </c>
      <c r="N78" s="164" t="e">
        <v>#N/A</v>
      </c>
      <c r="O78" s="164">
        <v>27.929007399314081</v>
      </c>
      <c r="P78" s="164">
        <v>19.816012691802648</v>
      </c>
      <c r="Q78" s="164">
        <v>188.2567553416624</v>
      </c>
      <c r="R78" s="164" t="e">
        <v>#N/A</v>
      </c>
      <c r="S78" s="164" t="e">
        <v>#N/A</v>
      </c>
      <c r="T78" s="164">
        <f t="shared" si="2"/>
        <v>1865.2781130248877</v>
      </c>
    </row>
    <row r="79" spans="2:20" x14ac:dyDescent="0.3">
      <c r="B79" s="19">
        <v>2030</v>
      </c>
      <c r="C79" s="19">
        <v>10</v>
      </c>
      <c r="D79" s="164">
        <v>364.25513012687418</v>
      </c>
      <c r="E79" s="164">
        <v>155.90749686736734</v>
      </c>
      <c r="F79" s="164">
        <v>48.287875070021833</v>
      </c>
      <c r="G79" s="164">
        <v>69.637010556693696</v>
      </c>
      <c r="H79" s="164">
        <v>65.752854863117648</v>
      </c>
      <c r="I79" s="164">
        <v>48.800018747355942</v>
      </c>
      <c r="J79" s="164">
        <v>355.88015579474296</v>
      </c>
      <c r="K79" s="164">
        <v>443.87520755200978</v>
      </c>
      <c r="L79" s="164" t="e">
        <v>#N/A</v>
      </c>
      <c r="M79" s="164">
        <v>20.652949440189907</v>
      </c>
      <c r="N79" s="164" t="e">
        <v>#N/A</v>
      </c>
      <c r="O79" s="164">
        <v>27.09924881318965</v>
      </c>
      <c r="P79" s="164">
        <v>19.04812668587768</v>
      </c>
      <c r="Q79" s="164">
        <v>173.80105128631649</v>
      </c>
      <c r="R79" s="164" t="e">
        <v>#N/A</v>
      </c>
      <c r="S79" s="164" t="e">
        <v>#N/A</v>
      </c>
      <c r="T79" s="164">
        <f t="shared" si="2"/>
        <v>1792.9971258037572</v>
      </c>
    </row>
    <row r="80" spans="2:20" x14ac:dyDescent="0.3">
      <c r="B80" s="19">
        <v>2030</v>
      </c>
      <c r="C80" s="19">
        <v>11</v>
      </c>
      <c r="D80" s="164">
        <v>637.75520609961177</v>
      </c>
      <c r="E80" s="164">
        <v>205.82571484418486</v>
      </c>
      <c r="F80" s="164">
        <v>51.529530234154677</v>
      </c>
      <c r="G80" s="164">
        <v>69.709671855927297</v>
      </c>
      <c r="H80" s="164">
        <v>98.55428809770838</v>
      </c>
      <c r="I80" s="164">
        <v>51.708949295487706</v>
      </c>
      <c r="J80" s="164">
        <v>365.57335031543528</v>
      </c>
      <c r="K80" s="164">
        <v>406.20793232605905</v>
      </c>
      <c r="L80" s="164" t="e">
        <v>#N/A</v>
      </c>
      <c r="M80" s="164">
        <v>20.652949440189907</v>
      </c>
      <c r="N80" s="164" t="e">
        <v>#N/A</v>
      </c>
      <c r="O80" s="164">
        <v>27.884568513594274</v>
      </c>
      <c r="P80" s="164">
        <v>23.140268244740895</v>
      </c>
      <c r="Q80" s="164">
        <v>219.64732856927461</v>
      </c>
      <c r="R80" s="164" t="e">
        <v>#N/A</v>
      </c>
      <c r="S80" s="164" t="e">
        <v>#N/A</v>
      </c>
      <c r="T80" s="164">
        <f t="shared" si="2"/>
        <v>2178.1897578363687</v>
      </c>
    </row>
    <row r="81" spans="2:20" x14ac:dyDescent="0.3">
      <c r="B81" s="19">
        <v>2030</v>
      </c>
      <c r="C81" s="19">
        <v>12</v>
      </c>
      <c r="D81" s="164">
        <v>991.54735403869734</v>
      </c>
      <c r="E81" s="164">
        <v>263.95046628057935</v>
      </c>
      <c r="F81" s="164">
        <v>50.319177210460246</v>
      </c>
      <c r="G81" s="164">
        <v>68.213188100403443</v>
      </c>
      <c r="H81" s="164">
        <v>117.80887494284451</v>
      </c>
      <c r="I81" s="164">
        <v>60.919214521836885</v>
      </c>
      <c r="J81" s="164">
        <v>364.05705452991174</v>
      </c>
      <c r="K81" s="164">
        <v>476.73839910266673</v>
      </c>
      <c r="L81" s="164" t="e">
        <v>#N/A</v>
      </c>
      <c r="M81" s="164">
        <v>20.652949440189907</v>
      </c>
      <c r="N81" s="164" t="e">
        <v>#N/A</v>
      </c>
      <c r="O81" s="164">
        <v>28.746110303093253</v>
      </c>
      <c r="P81" s="164">
        <v>29.520067773252105</v>
      </c>
      <c r="Q81" s="164">
        <v>306.24641331106528</v>
      </c>
      <c r="R81" s="164" t="e">
        <v>#N/A</v>
      </c>
      <c r="S81" s="164" t="e">
        <v>#N/A</v>
      </c>
      <c r="T81" s="164">
        <f t="shared" si="2"/>
        <v>2778.7192695550011</v>
      </c>
    </row>
    <row r="82" spans="2:20" x14ac:dyDescent="0.3">
      <c r="B82" s="19">
        <v>2031</v>
      </c>
      <c r="C82" s="19">
        <v>1</v>
      </c>
      <c r="D82" s="164">
        <v>961.15072469464462</v>
      </c>
      <c r="E82" s="164">
        <v>253.22754873761954</v>
      </c>
      <c r="F82" s="164">
        <v>51.783293494494181</v>
      </c>
      <c r="G82" s="164">
        <v>56.794481126553919</v>
      </c>
      <c r="H82" s="164">
        <v>119.5395274652783</v>
      </c>
      <c r="I82" s="164">
        <v>60.663980156237855</v>
      </c>
      <c r="J82" s="164">
        <v>367.18586436317503</v>
      </c>
      <c r="K82" s="164">
        <v>492.77002667965507</v>
      </c>
      <c r="L82" s="164" t="e">
        <v>#N/A</v>
      </c>
      <c r="M82" s="164">
        <v>20.085621235210187</v>
      </c>
      <c r="N82" s="164" t="e">
        <v>#N/A</v>
      </c>
      <c r="O82" s="164">
        <v>27.302081792023227</v>
      </c>
      <c r="P82" s="164">
        <v>28.91005505449143</v>
      </c>
      <c r="Q82" s="164">
        <v>281.88566486650251</v>
      </c>
      <c r="R82" s="164" t="e">
        <v>#N/A</v>
      </c>
      <c r="S82" s="164" t="e">
        <v>#N/A</v>
      </c>
      <c r="T82" s="164">
        <f t="shared" si="2"/>
        <v>2721.2988696658858</v>
      </c>
    </row>
    <row r="83" spans="2:20" x14ac:dyDescent="0.3">
      <c r="B83" s="19">
        <v>2031</v>
      </c>
      <c r="C83" s="19">
        <v>2</v>
      </c>
      <c r="D83" s="164">
        <v>924.10737105322789</v>
      </c>
      <c r="E83" s="164">
        <v>261.74712280976638</v>
      </c>
      <c r="F83" s="164">
        <v>55.257124923039548</v>
      </c>
      <c r="G83" s="164">
        <v>60.69034762329121</v>
      </c>
      <c r="H83" s="164">
        <v>121.15652776415844</v>
      </c>
      <c r="I83" s="164">
        <v>60.361955665647137</v>
      </c>
      <c r="J83" s="164">
        <v>367.64445405321845</v>
      </c>
      <c r="K83" s="164">
        <v>436.39065976570066</v>
      </c>
      <c r="L83" s="164" t="e">
        <v>#N/A</v>
      </c>
      <c r="M83" s="164">
        <v>20.085621235210187</v>
      </c>
      <c r="N83" s="164" t="e">
        <v>#N/A</v>
      </c>
      <c r="O83" s="164">
        <v>27.962795520858567</v>
      </c>
      <c r="P83" s="164">
        <v>27.910139893611095</v>
      </c>
      <c r="Q83" s="164">
        <v>263.86289480144222</v>
      </c>
      <c r="R83" s="164" t="e">
        <v>#N/A</v>
      </c>
      <c r="S83" s="164" t="e">
        <v>#N/A</v>
      </c>
      <c r="T83" s="164">
        <f t="shared" si="2"/>
        <v>2627.1770151091719</v>
      </c>
    </row>
    <row r="84" spans="2:20" x14ac:dyDescent="0.3">
      <c r="B84" s="19">
        <v>2031</v>
      </c>
      <c r="C84" s="19">
        <v>3</v>
      </c>
      <c r="D84" s="164">
        <v>717.8121568358381</v>
      </c>
      <c r="E84" s="164">
        <v>212.46029858153983</v>
      </c>
      <c r="F84" s="164">
        <v>50.093646109908299</v>
      </c>
      <c r="G84" s="164">
        <v>64.561474122316639</v>
      </c>
      <c r="H84" s="164">
        <v>99.546519729129599</v>
      </c>
      <c r="I84" s="164">
        <v>55.191535231573241</v>
      </c>
      <c r="J84" s="164">
        <v>362.78912194443524</v>
      </c>
      <c r="K84" s="164">
        <v>440.55342448679335</v>
      </c>
      <c r="L84" s="164" t="e">
        <v>#N/A</v>
      </c>
      <c r="M84" s="164">
        <v>20.085621235210187</v>
      </c>
      <c r="N84" s="164" t="e">
        <v>#N/A</v>
      </c>
      <c r="O84" s="164">
        <v>28.193956396866657</v>
      </c>
      <c r="P84" s="164">
        <v>24.342043334408579</v>
      </c>
      <c r="Q84" s="164">
        <v>215.6828572749663</v>
      </c>
      <c r="R84" s="164" t="e">
        <v>#N/A</v>
      </c>
      <c r="S84" s="164" t="e">
        <v>#N/A</v>
      </c>
      <c r="T84" s="164">
        <f t="shared" si="2"/>
        <v>2291.3126552829863</v>
      </c>
    </row>
    <row r="85" spans="2:20" x14ac:dyDescent="0.3">
      <c r="B85" s="19">
        <v>2031</v>
      </c>
      <c r="C85" s="19">
        <v>4</v>
      </c>
      <c r="D85" s="164">
        <v>582.16879211564674</v>
      </c>
      <c r="E85" s="164">
        <v>197.83333576550976</v>
      </c>
      <c r="F85" s="164">
        <v>49.61899663242869</v>
      </c>
      <c r="G85" s="164">
        <v>66.571700487484932</v>
      </c>
      <c r="H85" s="164">
        <v>84.111060328950231</v>
      </c>
      <c r="I85" s="164">
        <v>50.195551873055344</v>
      </c>
      <c r="J85" s="164">
        <v>361.05363601503115</v>
      </c>
      <c r="K85" s="164">
        <v>444.94626660615529</v>
      </c>
      <c r="L85" s="164" t="e">
        <v>#N/A</v>
      </c>
      <c r="M85" s="164">
        <v>20.085621235210183</v>
      </c>
      <c r="N85" s="164" t="e">
        <v>#N/A</v>
      </c>
      <c r="O85" s="164">
        <v>25.538448333401288</v>
      </c>
      <c r="P85" s="164">
        <v>22.314465316619213</v>
      </c>
      <c r="Q85" s="164">
        <v>196.01918526004272</v>
      </c>
      <c r="R85" s="164" t="e">
        <v>#N/A</v>
      </c>
      <c r="S85" s="164" t="e">
        <v>#N/A</v>
      </c>
      <c r="T85" s="164">
        <f t="shared" si="2"/>
        <v>2100.4570599695353</v>
      </c>
    </row>
    <row r="86" spans="2:20" x14ac:dyDescent="0.3">
      <c r="B86" s="19">
        <v>2031</v>
      </c>
      <c r="C86" s="19">
        <v>5</v>
      </c>
      <c r="D86" s="164">
        <v>405.77024561610131</v>
      </c>
      <c r="E86" s="164">
        <v>161.98846561142801</v>
      </c>
      <c r="F86" s="164">
        <v>44.251347625838953</v>
      </c>
      <c r="G86" s="164">
        <v>64.50696484207046</v>
      </c>
      <c r="H86" s="164">
        <v>71.72629053135401</v>
      </c>
      <c r="I86" s="164">
        <v>45.429756160796678</v>
      </c>
      <c r="J86" s="164">
        <v>369.15195135210462</v>
      </c>
      <c r="K86" s="164">
        <v>403.95915234542036</v>
      </c>
      <c r="L86" s="164" t="e">
        <v>#N/A</v>
      </c>
      <c r="M86" s="164">
        <v>20.085621235210187</v>
      </c>
      <c r="N86" s="164" t="e">
        <v>#N/A</v>
      </c>
      <c r="O86" s="164">
        <v>25.861977425533095</v>
      </c>
      <c r="P86" s="164">
        <v>19.107953897190104</v>
      </c>
      <c r="Q86" s="164">
        <v>166.78892501608695</v>
      </c>
      <c r="R86" s="164" t="e">
        <v>#N/A</v>
      </c>
      <c r="S86" s="164" t="e">
        <v>#N/A</v>
      </c>
      <c r="T86" s="164">
        <f t="shared" si="2"/>
        <v>1798.6286516591349</v>
      </c>
    </row>
    <row r="87" spans="2:20" x14ac:dyDescent="0.3">
      <c r="B87" s="19">
        <v>2031</v>
      </c>
      <c r="C87" s="19">
        <v>6</v>
      </c>
      <c r="D87" s="164">
        <v>317.65113481013577</v>
      </c>
      <c r="E87" s="164">
        <v>152.48662389083697</v>
      </c>
      <c r="F87" s="164">
        <v>44.943366653079096</v>
      </c>
      <c r="G87" s="164">
        <v>69.296530314402347</v>
      </c>
      <c r="H87" s="164">
        <v>68.376405704620453</v>
      </c>
      <c r="I87" s="164">
        <v>42.047935882244857</v>
      </c>
      <c r="J87" s="164">
        <v>359.81020598429291</v>
      </c>
      <c r="K87" s="164">
        <v>444.52224797230286</v>
      </c>
      <c r="L87" s="164" t="e">
        <v>#N/A</v>
      </c>
      <c r="M87" s="164">
        <v>20.085621235210183</v>
      </c>
      <c r="N87" s="164" t="e">
        <v>#N/A</v>
      </c>
      <c r="O87" s="164">
        <v>27.79181240526297</v>
      </c>
      <c r="P87" s="164">
        <v>18.366751860860148</v>
      </c>
      <c r="Q87" s="164">
        <v>163.48078552529432</v>
      </c>
      <c r="R87" s="164" t="e">
        <v>#N/A</v>
      </c>
      <c r="S87" s="164" t="e">
        <v>#N/A</v>
      </c>
      <c r="T87" s="164">
        <f t="shared" si="2"/>
        <v>1728.8594222385432</v>
      </c>
    </row>
    <row r="88" spans="2:20" x14ac:dyDescent="0.3">
      <c r="B88" s="19">
        <v>2031</v>
      </c>
      <c r="C88" s="19">
        <v>7</v>
      </c>
      <c r="D88" s="164">
        <v>293.54329026491871</v>
      </c>
      <c r="E88" s="164">
        <v>144.50652875934333</v>
      </c>
      <c r="F88" s="164">
        <v>41.861660768401457</v>
      </c>
      <c r="G88" s="164">
        <v>69.081944150611292</v>
      </c>
      <c r="H88" s="164">
        <v>61.810378854356692</v>
      </c>
      <c r="I88" s="164">
        <v>39.393823423472789</v>
      </c>
      <c r="J88" s="164">
        <v>365.62161186875193</v>
      </c>
      <c r="K88" s="164">
        <v>610.59130339764147</v>
      </c>
      <c r="L88" s="164" t="e">
        <v>#N/A</v>
      </c>
      <c r="M88" s="164">
        <v>20.085621235210187</v>
      </c>
      <c r="N88" s="164" t="e">
        <v>#N/A</v>
      </c>
      <c r="O88" s="164">
        <v>27.303724343930664</v>
      </c>
      <c r="P88" s="164">
        <v>19.743377924146575</v>
      </c>
      <c r="Q88" s="164">
        <v>164.89774894354869</v>
      </c>
      <c r="R88" s="164" t="e">
        <v>#N/A</v>
      </c>
      <c r="S88" s="164" t="e">
        <v>#N/A</v>
      </c>
      <c r="T88" s="164">
        <f t="shared" si="2"/>
        <v>1858.441013934334</v>
      </c>
    </row>
    <row r="89" spans="2:20" x14ac:dyDescent="0.3">
      <c r="B89" s="19">
        <v>2031</v>
      </c>
      <c r="C89" s="19">
        <v>8</v>
      </c>
      <c r="D89" s="164">
        <v>292.50406667415956</v>
      </c>
      <c r="E89" s="164">
        <v>144.30317827730258</v>
      </c>
      <c r="F89" s="164">
        <v>41.864038764072625</v>
      </c>
      <c r="G89" s="164">
        <v>72.888174095141025</v>
      </c>
      <c r="H89" s="164">
        <v>62.938129438116725</v>
      </c>
      <c r="I89" s="164">
        <v>40.991969742707603</v>
      </c>
      <c r="J89" s="164">
        <v>381.43176820763426</v>
      </c>
      <c r="K89" s="164">
        <v>674.46689868606438</v>
      </c>
      <c r="L89" s="164" t="e">
        <v>#N/A</v>
      </c>
      <c r="M89" s="164">
        <v>20.085621235210187</v>
      </c>
      <c r="N89" s="164" t="e">
        <v>#N/A</v>
      </c>
      <c r="O89" s="164">
        <v>28.158882760051853</v>
      </c>
      <c r="P89" s="164">
        <v>21.122195041096504</v>
      </c>
      <c r="Q89" s="164">
        <v>207.47392624032926</v>
      </c>
      <c r="R89" s="164" t="e">
        <v>#N/A</v>
      </c>
      <c r="S89" s="164" t="e">
        <v>#N/A</v>
      </c>
      <c r="T89" s="164">
        <f t="shared" si="2"/>
        <v>1988.2288491618867</v>
      </c>
    </row>
    <row r="90" spans="2:20" x14ac:dyDescent="0.3">
      <c r="B90" s="19">
        <v>2031</v>
      </c>
      <c r="C90" s="19">
        <v>9</v>
      </c>
      <c r="D90" s="164">
        <v>299.52819106158432</v>
      </c>
      <c r="E90" s="164">
        <v>149.15057748720582</v>
      </c>
      <c r="F90" s="164">
        <v>45.729849389669411</v>
      </c>
      <c r="G90" s="164">
        <v>74.353559772922395</v>
      </c>
      <c r="H90" s="164">
        <v>66.398368985455406</v>
      </c>
      <c r="I90" s="164">
        <v>54.063066971362751</v>
      </c>
      <c r="J90" s="164">
        <v>386.85285125081856</v>
      </c>
      <c r="K90" s="164">
        <v>533.54600298830701</v>
      </c>
      <c r="L90" s="164" t="e">
        <v>#N/A</v>
      </c>
      <c r="M90" s="164">
        <v>20.085621235210183</v>
      </c>
      <c r="N90" s="164" t="e">
        <v>#N/A</v>
      </c>
      <c r="O90" s="164">
        <v>28.742804149707517</v>
      </c>
      <c r="P90" s="164">
        <v>19.644108930785602</v>
      </c>
      <c r="Q90" s="164">
        <v>171.00183720465293</v>
      </c>
      <c r="R90" s="164" t="e">
        <v>#N/A</v>
      </c>
      <c r="S90" s="164" t="e">
        <v>#N/A</v>
      </c>
      <c r="T90" s="164">
        <f t="shared" si="2"/>
        <v>1849.096839427682</v>
      </c>
    </row>
    <row r="91" spans="2:20" x14ac:dyDescent="0.3">
      <c r="B91" s="19">
        <v>2031</v>
      </c>
      <c r="C91" s="19">
        <v>10</v>
      </c>
      <c r="D91" s="164">
        <v>362.24473308231205</v>
      </c>
      <c r="E91" s="164">
        <v>154.804488505108</v>
      </c>
      <c r="F91" s="164">
        <v>47.931916865630321</v>
      </c>
      <c r="G91" s="164">
        <v>72.47526383103714</v>
      </c>
      <c r="H91" s="164">
        <v>66.663913985925561</v>
      </c>
      <c r="I91" s="164">
        <v>48.859409231152249</v>
      </c>
      <c r="J91" s="164">
        <v>355.6478679388382</v>
      </c>
      <c r="K91" s="164">
        <v>390.39264316833561</v>
      </c>
      <c r="L91" s="164" t="e">
        <v>#N/A</v>
      </c>
      <c r="M91" s="164">
        <v>20.085621235210187</v>
      </c>
      <c r="N91" s="164" t="e">
        <v>#N/A</v>
      </c>
      <c r="O91" s="164">
        <v>25.647184991329379</v>
      </c>
      <c r="P91" s="164">
        <v>18.372601926240058</v>
      </c>
      <c r="Q91" s="164">
        <v>166.28444319825419</v>
      </c>
      <c r="R91" s="164" t="e">
        <v>#N/A</v>
      </c>
      <c r="S91" s="164" t="e">
        <v>#N/A</v>
      </c>
      <c r="T91" s="164">
        <f t="shared" si="2"/>
        <v>1729.4100879593732</v>
      </c>
    </row>
    <row r="92" spans="2:20" x14ac:dyDescent="0.3">
      <c r="B92" s="19">
        <v>2031</v>
      </c>
      <c r="C92" s="19">
        <v>11</v>
      </c>
      <c r="D92" s="164">
        <v>633.26951723956131</v>
      </c>
      <c r="E92" s="164">
        <v>204.11318106943841</v>
      </c>
      <c r="F92" s="164">
        <v>51.131336761677424</v>
      </c>
      <c r="G92" s="164">
        <v>72.55690101434125</v>
      </c>
      <c r="H92" s="164">
        <v>99.570538767673256</v>
      </c>
      <c r="I92" s="164">
        <v>51.760586446188675</v>
      </c>
      <c r="J92" s="164">
        <v>365.55101384285689</v>
      </c>
      <c r="K92" s="164">
        <v>363.2783084026243</v>
      </c>
      <c r="L92" s="164" t="e">
        <v>#N/A</v>
      </c>
      <c r="M92" s="164">
        <v>20.085621235210183</v>
      </c>
      <c r="N92" s="164" t="e">
        <v>#N/A</v>
      </c>
      <c r="O92" s="164">
        <v>28.7559426319363</v>
      </c>
      <c r="P92" s="164">
        <v>22.536358707562798</v>
      </c>
      <c r="Q92" s="164">
        <v>208.73454333678501</v>
      </c>
      <c r="R92" s="164" t="e">
        <v>#N/A</v>
      </c>
      <c r="S92" s="164" t="e">
        <v>#N/A</v>
      </c>
      <c r="T92" s="164">
        <f t="shared" si="2"/>
        <v>2121.3438494558559</v>
      </c>
    </row>
    <row r="93" spans="2:20" x14ac:dyDescent="0.3">
      <c r="B93" s="19">
        <v>2031</v>
      </c>
      <c r="C93" s="19">
        <v>12</v>
      </c>
      <c r="D93" s="164">
        <v>983.62445526132376</v>
      </c>
      <c r="E93" s="164">
        <v>261.44591840022525</v>
      </c>
      <c r="F93" s="164">
        <v>49.900925001536123</v>
      </c>
      <c r="G93" s="164">
        <v>70.999417175747595</v>
      </c>
      <c r="H93" s="164">
        <v>118.95604669861007</v>
      </c>
      <c r="I93" s="164">
        <v>60.937106819995833</v>
      </c>
      <c r="J93" s="164">
        <v>364.10022646600601</v>
      </c>
      <c r="K93" s="164">
        <v>453.80846795765552</v>
      </c>
      <c r="L93" s="164" t="e">
        <v>#N/A</v>
      </c>
      <c r="M93" s="164">
        <v>20.085621235210187</v>
      </c>
      <c r="N93" s="164" t="e">
        <v>#N/A</v>
      </c>
      <c r="O93" s="164">
        <v>27.593833151813055</v>
      </c>
      <c r="P93" s="164">
        <v>28.959044058071761</v>
      </c>
      <c r="Q93" s="164">
        <v>285.49913453048811</v>
      </c>
      <c r="R93" s="164" t="e">
        <v>#N/A</v>
      </c>
      <c r="S93" s="164" t="e">
        <v>#N/A</v>
      </c>
      <c r="T93" s="164">
        <f t="shared" si="2"/>
        <v>2725.910196756683</v>
      </c>
    </row>
    <row r="94" spans="2:20" x14ac:dyDescent="0.3">
      <c r="B94" s="19">
        <v>2032</v>
      </c>
      <c r="C94" s="19">
        <v>1</v>
      </c>
      <c r="D94" s="164">
        <v>952.98527794135384</v>
      </c>
      <c r="E94" s="164">
        <v>250.56518506801464</v>
      </c>
      <c r="F94" s="164">
        <v>51.324557959967045</v>
      </c>
      <c r="G94" s="164">
        <v>58.846254412599471</v>
      </c>
      <c r="H94" s="164">
        <v>120.71612276217061</v>
      </c>
      <c r="I94" s="164">
        <v>60.663454951363768</v>
      </c>
      <c r="J94" s="164">
        <v>367.0138905373604</v>
      </c>
      <c r="K94" s="164">
        <v>493.04258180116352</v>
      </c>
      <c r="L94" s="164" t="e">
        <v>#N/A</v>
      </c>
      <c r="M94" s="164">
        <v>19.533877307580177</v>
      </c>
      <c r="N94" s="164" t="e">
        <v>#N/A</v>
      </c>
      <c r="O94" s="164">
        <v>27.302357450952925</v>
      </c>
      <c r="P94" s="164">
        <v>28.798763810255696</v>
      </c>
      <c r="Q94" s="164">
        <v>280.03071859976643</v>
      </c>
      <c r="R94" s="164" t="e">
        <v>#N/A</v>
      </c>
      <c r="S94" s="164" t="e">
        <v>#N/A</v>
      </c>
      <c r="T94" s="164">
        <f t="shared" si="2"/>
        <v>2710.8230426025484</v>
      </c>
    </row>
    <row r="95" spans="2:20" x14ac:dyDescent="0.3">
      <c r="B95" s="19">
        <v>2032</v>
      </c>
      <c r="C95" s="19">
        <v>2</v>
      </c>
      <c r="D95" s="164">
        <v>884.70530025687981</v>
      </c>
      <c r="E95" s="164">
        <v>250.11873536635451</v>
      </c>
      <c r="F95" s="164">
        <v>52.883290659669484</v>
      </c>
      <c r="G95" s="164">
        <v>60.71616059280062</v>
      </c>
      <c r="H95" s="164">
        <v>118.02297995613341</v>
      </c>
      <c r="I95" s="164">
        <v>58.277437091938047</v>
      </c>
      <c r="J95" s="164">
        <v>362.93788213188844</v>
      </c>
      <c r="K95" s="164">
        <v>423.39726942815037</v>
      </c>
      <c r="L95" s="164" t="e">
        <v>#N/A</v>
      </c>
      <c r="M95" s="164">
        <v>18.860295331456722</v>
      </c>
      <c r="N95" s="164" t="e">
        <v>#N/A</v>
      </c>
      <c r="O95" s="164">
        <v>26.997887948174437</v>
      </c>
      <c r="P95" s="164">
        <v>26.95072778165996</v>
      </c>
      <c r="Q95" s="164">
        <v>252.9997395407762</v>
      </c>
      <c r="R95" s="164" t="e">
        <v>#N/A</v>
      </c>
      <c r="S95" s="164" t="e">
        <v>#N/A</v>
      </c>
      <c r="T95" s="164">
        <f t="shared" si="2"/>
        <v>2536.8677060858818</v>
      </c>
    </row>
    <row r="96" spans="2:20" x14ac:dyDescent="0.3">
      <c r="B96" s="19">
        <v>2032</v>
      </c>
      <c r="C96" s="19">
        <v>3</v>
      </c>
      <c r="D96" s="164">
        <v>712.02009276207377</v>
      </c>
      <c r="E96" s="164">
        <v>210.35590972192057</v>
      </c>
      <c r="F96" s="164">
        <v>49.664581763757226</v>
      </c>
      <c r="G96" s="164">
        <v>66.901983937192242</v>
      </c>
      <c r="H96" s="164">
        <v>100.64833506563349</v>
      </c>
      <c r="I96" s="164">
        <v>55.201295704046949</v>
      </c>
      <c r="J96" s="164">
        <v>362.35226980930901</v>
      </c>
      <c r="K96" s="164">
        <v>440.7953479868828</v>
      </c>
      <c r="L96" s="164" t="e">
        <v>#N/A</v>
      </c>
      <c r="M96" s="164">
        <v>19.533877307580177</v>
      </c>
      <c r="N96" s="164" t="e">
        <v>#N/A</v>
      </c>
      <c r="O96" s="164">
        <v>28.186855680813252</v>
      </c>
      <c r="P96" s="164">
        <v>24.265747954363423</v>
      </c>
      <c r="Q96" s="164">
        <v>214.20468563872748</v>
      </c>
      <c r="R96" s="164" t="e">
        <v>#N/A</v>
      </c>
      <c r="S96" s="164" t="e">
        <v>#N/A</v>
      </c>
      <c r="T96" s="164">
        <f t="shared" si="2"/>
        <v>2284.1309833323007</v>
      </c>
    </row>
    <row r="97" spans="2:20" x14ac:dyDescent="0.3">
      <c r="B97" s="19">
        <v>2032</v>
      </c>
      <c r="C97" s="19">
        <v>4</v>
      </c>
      <c r="D97" s="164">
        <v>577.90908344728689</v>
      </c>
      <c r="E97" s="164">
        <v>196.02713529823114</v>
      </c>
      <c r="F97" s="164">
        <v>49.206197885895911</v>
      </c>
      <c r="G97" s="164">
        <v>68.979529485934876</v>
      </c>
      <c r="H97" s="164">
        <v>85.049865960623222</v>
      </c>
      <c r="I97" s="164">
        <v>50.221882337664582</v>
      </c>
      <c r="J97" s="164">
        <v>360.49805069519005</v>
      </c>
      <c r="K97" s="164">
        <v>445.17156719839596</v>
      </c>
      <c r="L97" s="164" t="e">
        <v>#N/A</v>
      </c>
      <c r="M97" s="164">
        <v>19.533877307580177</v>
      </c>
      <c r="N97" s="164" t="e">
        <v>#N/A</v>
      </c>
      <c r="O97" s="164">
        <v>25.542762688273378</v>
      </c>
      <c r="P97" s="164">
        <v>22.258709247786314</v>
      </c>
      <c r="Q97" s="164">
        <v>194.81008855333974</v>
      </c>
      <c r="R97" s="164" t="e">
        <v>#N/A</v>
      </c>
      <c r="S97" s="164" t="e">
        <v>#N/A</v>
      </c>
      <c r="T97" s="164">
        <f t="shared" si="2"/>
        <v>2095.2087501062024</v>
      </c>
    </row>
    <row r="98" spans="2:20" x14ac:dyDescent="0.3">
      <c r="B98" s="19">
        <v>2032</v>
      </c>
      <c r="C98" s="19">
        <v>5</v>
      </c>
      <c r="D98" s="164">
        <v>403.08825741280526</v>
      </c>
      <c r="E98" s="164">
        <v>160.61377407569853</v>
      </c>
      <c r="F98" s="164">
        <v>43.88925583139703</v>
      </c>
      <c r="G98" s="164">
        <v>66.838998324180423</v>
      </c>
      <c r="H98" s="164">
        <v>72.641432317143114</v>
      </c>
      <c r="I98" s="164">
        <v>45.472896297682098</v>
      </c>
      <c r="J98" s="164">
        <v>368.67124542180198</v>
      </c>
      <c r="K98" s="164">
        <v>404.19939703800895</v>
      </c>
      <c r="L98" s="164" t="e">
        <v>#N/A</v>
      </c>
      <c r="M98" s="164">
        <v>19.533877307580177</v>
      </c>
      <c r="N98" s="164" t="e">
        <v>#N/A</v>
      </c>
      <c r="O98" s="164">
        <v>25.854711178192879</v>
      </c>
      <c r="P98" s="164">
        <v>19.078136560801877</v>
      </c>
      <c r="Q98" s="164">
        <v>165.93996877698933</v>
      </c>
      <c r="R98" s="164" t="e">
        <v>#N/A</v>
      </c>
      <c r="S98" s="164" t="e">
        <v>#N/A</v>
      </c>
      <c r="T98" s="164">
        <f t="shared" si="2"/>
        <v>1795.8219505422819</v>
      </c>
    </row>
    <row r="99" spans="2:20" x14ac:dyDescent="0.3">
      <c r="B99" s="19">
        <v>2032</v>
      </c>
      <c r="C99" s="19">
        <v>6</v>
      </c>
      <c r="D99" s="164">
        <v>315.85835376138709</v>
      </c>
      <c r="E99" s="164">
        <v>151.29140705930686</v>
      </c>
      <c r="F99" s="164">
        <v>44.582149139616675</v>
      </c>
      <c r="G99" s="164">
        <v>71.806008410953609</v>
      </c>
      <c r="H99" s="164">
        <v>69.266748480902663</v>
      </c>
      <c r="I99" s="164">
        <v>42.106994335484387</v>
      </c>
      <c r="J99" s="164">
        <v>359.37325376380966</v>
      </c>
      <c r="K99" s="164">
        <v>444.77666616504888</v>
      </c>
      <c r="L99" s="164" t="e">
        <v>#N/A</v>
      </c>
      <c r="M99" s="164">
        <v>19.533877307580177</v>
      </c>
      <c r="N99" s="164" t="e">
        <v>#N/A</v>
      </c>
      <c r="O99" s="164">
        <v>27.782756251065337</v>
      </c>
      <c r="P99" s="164">
        <v>18.352925784480089</v>
      </c>
      <c r="Q99" s="164">
        <v>162.82683541520964</v>
      </c>
      <c r="R99" s="164" t="e">
        <v>#N/A</v>
      </c>
      <c r="S99" s="164" t="e">
        <v>#N/A</v>
      </c>
      <c r="T99" s="164">
        <f t="shared" si="2"/>
        <v>1727.5579758748452</v>
      </c>
    </row>
    <row r="100" spans="2:20" x14ac:dyDescent="0.3">
      <c r="B100" s="19">
        <v>2032</v>
      </c>
      <c r="C100" s="19">
        <v>7</v>
      </c>
      <c r="D100" s="164">
        <v>291.96942910075137</v>
      </c>
      <c r="E100" s="164">
        <v>143.4014043772257</v>
      </c>
      <c r="F100" s="164">
        <v>41.525665298262126</v>
      </c>
      <c r="G100" s="164">
        <v>71.583856244926338</v>
      </c>
      <c r="H100" s="164">
        <v>62.631929013402917</v>
      </c>
      <c r="I100" s="164">
        <v>39.454214261415409</v>
      </c>
      <c r="J100" s="164">
        <v>365.11439202842058</v>
      </c>
      <c r="K100" s="164">
        <v>610.85213683790425</v>
      </c>
      <c r="L100" s="164" t="e">
        <v>#N/A</v>
      </c>
      <c r="M100" s="164">
        <v>19.533877307580177</v>
      </c>
      <c r="N100" s="164" t="e">
        <v>#N/A</v>
      </c>
      <c r="O100" s="164">
        <v>27.302785216912937</v>
      </c>
      <c r="P100" s="164">
        <v>19.732395448198783</v>
      </c>
      <c r="Q100" s="164">
        <v>164.30515009062708</v>
      </c>
      <c r="R100" s="164" t="e">
        <v>#N/A</v>
      </c>
      <c r="S100" s="164" t="e">
        <v>#N/A</v>
      </c>
      <c r="T100" s="164">
        <f t="shared" si="2"/>
        <v>1857.4072352256276</v>
      </c>
    </row>
    <row r="101" spans="2:20" x14ac:dyDescent="0.3">
      <c r="B101" s="19">
        <v>2032</v>
      </c>
      <c r="C101" s="19">
        <v>8</v>
      </c>
      <c r="D101" s="164">
        <v>290.940661775477</v>
      </c>
      <c r="E101" s="164">
        <v>143.20019049121561</v>
      </c>
      <c r="F101" s="164">
        <v>41.528129228687654</v>
      </c>
      <c r="G101" s="164">
        <v>75.532277034995516</v>
      </c>
      <c r="H101" s="164">
        <v>63.766234828973502</v>
      </c>
      <c r="I101" s="164">
        <v>41.050340824482205</v>
      </c>
      <c r="J101" s="164">
        <v>380.85004659013589</v>
      </c>
      <c r="K101" s="164">
        <v>674.71760847125665</v>
      </c>
      <c r="L101" s="164" t="e">
        <v>#N/A</v>
      </c>
      <c r="M101" s="164">
        <v>19.533877307580177</v>
      </c>
      <c r="N101" s="164" t="e">
        <v>#N/A</v>
      </c>
      <c r="O101" s="164">
        <v>28.158154473199534</v>
      </c>
      <c r="P101" s="164">
        <v>21.112016551433754</v>
      </c>
      <c r="Q101" s="164">
        <v>206.88121197647749</v>
      </c>
      <c r="R101" s="164" t="e">
        <v>#N/A</v>
      </c>
      <c r="S101" s="164" t="e">
        <v>#N/A</v>
      </c>
      <c r="T101" s="164">
        <f t="shared" si="2"/>
        <v>1987.2707495539153</v>
      </c>
    </row>
    <row r="102" spans="2:20" x14ac:dyDescent="0.3">
      <c r="B102" s="19">
        <v>2032</v>
      </c>
      <c r="C102" s="19">
        <v>9</v>
      </c>
      <c r="D102" s="164">
        <v>297.89412978340766</v>
      </c>
      <c r="E102" s="164">
        <v>147.9939773002119</v>
      </c>
      <c r="F102" s="164">
        <v>45.363675107550392</v>
      </c>
      <c r="G102" s="164">
        <v>77.049656833691472</v>
      </c>
      <c r="H102" s="164">
        <v>67.252210611354187</v>
      </c>
      <c r="I102" s="164">
        <v>54.122305143654991</v>
      </c>
      <c r="J102" s="164">
        <v>386.26240251214188</v>
      </c>
      <c r="K102" s="164">
        <v>533.79200938736665</v>
      </c>
      <c r="L102" s="164" t="e">
        <v>#N/A</v>
      </c>
      <c r="M102" s="164">
        <v>19.533877307580177</v>
      </c>
      <c r="N102" s="164" t="e">
        <v>#N/A</v>
      </c>
      <c r="O102" s="164">
        <v>28.741386113413476</v>
      </c>
      <c r="P102" s="164">
        <v>19.632833876148755</v>
      </c>
      <c r="Q102" s="164">
        <v>170.39705635713449</v>
      </c>
      <c r="R102" s="164" t="e">
        <v>#N/A</v>
      </c>
      <c r="S102" s="164" t="e">
        <v>#N/A</v>
      </c>
      <c r="T102" s="164">
        <f t="shared" si="2"/>
        <v>1848.0355203336562</v>
      </c>
    </row>
    <row r="103" spans="2:20" x14ac:dyDescent="0.3">
      <c r="B103" s="19">
        <v>2032</v>
      </c>
      <c r="C103" s="19">
        <v>10</v>
      </c>
      <c r="D103" s="164">
        <v>360.0064819802144</v>
      </c>
      <c r="E103" s="164">
        <v>153.53172194379565</v>
      </c>
      <c r="F103" s="164">
        <v>47.546247878592418</v>
      </c>
      <c r="G103" s="164">
        <v>75.108488314533716</v>
      </c>
      <c r="H103" s="164">
        <v>67.575066053938684</v>
      </c>
      <c r="I103" s="164">
        <v>48.915231712234821</v>
      </c>
      <c r="J103" s="164">
        <v>354.96853656380125</v>
      </c>
      <c r="K103" s="164">
        <v>390.63547424068975</v>
      </c>
      <c r="L103" s="164" t="e">
        <v>#N/A</v>
      </c>
      <c r="M103" s="164">
        <v>19.533877307580177</v>
      </c>
      <c r="N103" s="164" t="e">
        <v>#N/A</v>
      </c>
      <c r="O103" s="164">
        <v>25.648343126346312</v>
      </c>
      <c r="P103" s="164">
        <v>18.351044578162501</v>
      </c>
      <c r="Q103" s="164">
        <v>165.56038452442809</v>
      </c>
      <c r="R103" s="164" t="e">
        <v>#N/A</v>
      </c>
      <c r="S103" s="164" t="e">
        <v>#N/A</v>
      </c>
      <c r="T103" s="164">
        <f t="shared" si="2"/>
        <v>1727.3808982243179</v>
      </c>
    </row>
    <row r="104" spans="2:20" x14ac:dyDescent="0.3">
      <c r="B104" s="19">
        <v>2032</v>
      </c>
      <c r="C104" s="19">
        <v>11</v>
      </c>
      <c r="D104" s="164">
        <v>628.41765301173689</v>
      </c>
      <c r="E104" s="164">
        <v>202.18492827139113</v>
      </c>
      <c r="F104" s="164">
        <v>50.702102958195148</v>
      </c>
      <c r="G104" s="164">
        <v>75.198147302455283</v>
      </c>
      <c r="H104" s="164">
        <v>100.61857969419724</v>
      </c>
      <c r="I104" s="164">
        <v>51.785246079392479</v>
      </c>
      <c r="J104" s="164">
        <v>364.71822759140747</v>
      </c>
      <c r="K104" s="164">
        <v>363.48613167262744</v>
      </c>
      <c r="L104" s="164" t="e">
        <v>#N/A</v>
      </c>
      <c r="M104" s="164">
        <v>19.533877307580177</v>
      </c>
      <c r="N104" s="164" t="e">
        <v>#N/A</v>
      </c>
      <c r="O104" s="164">
        <v>28.752624041125568</v>
      </c>
      <c r="P104" s="164">
        <v>22.472989218783198</v>
      </c>
      <c r="Q104" s="164">
        <v>207.5083824387734</v>
      </c>
      <c r="R104" s="164" t="e">
        <v>#N/A</v>
      </c>
      <c r="S104" s="164" t="e">
        <v>#N/A</v>
      </c>
      <c r="T104" s="164">
        <f t="shared" si="2"/>
        <v>2115.3788895876655</v>
      </c>
    </row>
    <row r="105" spans="2:20" x14ac:dyDescent="0.3">
      <c r="B105" s="19">
        <v>2032</v>
      </c>
      <c r="C105" s="19">
        <v>12</v>
      </c>
      <c r="D105" s="164">
        <v>975.1503545109523</v>
      </c>
      <c r="E105" s="164">
        <v>258.67702671132855</v>
      </c>
      <c r="F105" s="164">
        <v>49.453413299355113</v>
      </c>
      <c r="G105" s="164">
        <v>73.584070743244922</v>
      </c>
      <c r="H105" s="164">
        <v>120.10475605844506</v>
      </c>
      <c r="I105" s="164">
        <v>60.927482043727963</v>
      </c>
      <c r="J105" s="164">
        <v>363.33051416513729</v>
      </c>
      <c r="K105" s="164">
        <v>454.02485541911784</v>
      </c>
      <c r="L105" s="164" t="e">
        <v>#N/A</v>
      </c>
      <c r="M105" s="164">
        <v>19.533877307580177</v>
      </c>
      <c r="N105" s="164" t="e">
        <v>#N/A</v>
      </c>
      <c r="O105" s="164">
        <v>27.585292622390394</v>
      </c>
      <c r="P105" s="164">
        <v>28.840918557996289</v>
      </c>
      <c r="Q105" s="164">
        <v>283.57850084228443</v>
      </c>
      <c r="R105" s="164" t="e">
        <v>#N/A</v>
      </c>
      <c r="S105" s="164" t="e">
        <v>#N/A</v>
      </c>
      <c r="T105" s="164">
        <f t="shared" si="2"/>
        <v>2714.7910622815598</v>
      </c>
    </row>
    <row r="106" spans="2:20" x14ac:dyDescent="0.3">
      <c r="B106" s="19">
        <v>2033</v>
      </c>
      <c r="C106" s="19">
        <v>1</v>
      </c>
      <c r="D106" s="164">
        <v>945.63165159355947</v>
      </c>
      <c r="E106" s="164">
        <v>247.65379019842473</v>
      </c>
      <c r="F106" s="164">
        <v>50.849900207548671</v>
      </c>
      <c r="G106" s="164">
        <v>60.713748561858608</v>
      </c>
      <c r="H106" s="164">
        <v>121.8259177460732</v>
      </c>
      <c r="I106" s="164">
        <v>60.638849573826853</v>
      </c>
      <c r="J106" s="164">
        <v>366.25902542474944</v>
      </c>
      <c r="K106" s="164">
        <v>493.00755465664463</v>
      </c>
      <c r="L106" s="164" t="e">
        <v>#N/A</v>
      </c>
      <c r="M106" s="164">
        <v>18.997289563476269</v>
      </c>
      <c r="N106" s="164" t="e">
        <v>#N/A</v>
      </c>
      <c r="O106" s="164">
        <v>27.30328056555561</v>
      </c>
      <c r="P106" s="164">
        <v>28.677442058443333</v>
      </c>
      <c r="Q106" s="164">
        <v>277.84459531123451</v>
      </c>
      <c r="R106" s="164" t="e">
        <v>#N/A</v>
      </c>
      <c r="S106" s="164" t="e">
        <v>#N/A</v>
      </c>
      <c r="T106" s="164">
        <f t="shared" ref="T106:T137" si="3">SUM(D106:K106)+M106+SUM(O106:Q106)</f>
        <v>2699.4030454613949</v>
      </c>
    </row>
    <row r="107" spans="2:20" x14ac:dyDescent="0.3">
      <c r="B107" s="19">
        <v>2033</v>
      </c>
      <c r="C107" s="19">
        <v>2</v>
      </c>
      <c r="D107" s="164">
        <v>909.27852622294415</v>
      </c>
      <c r="E107" s="164">
        <v>256.09577393264823</v>
      </c>
      <c r="F107" s="164">
        <v>54.269656688788302</v>
      </c>
      <c r="G107" s="164">
        <v>64.881518809571077</v>
      </c>
      <c r="H107" s="164">
        <v>123.36225453197117</v>
      </c>
      <c r="I107" s="164">
        <v>60.335398052924369</v>
      </c>
      <c r="J107" s="164">
        <v>366.38589781419472</v>
      </c>
      <c r="K107" s="164">
        <v>436.58287964067694</v>
      </c>
      <c r="L107" s="164" t="e">
        <v>#N/A</v>
      </c>
      <c r="M107" s="164">
        <v>18.997289563476269</v>
      </c>
      <c r="N107" s="164" t="e">
        <v>#N/A</v>
      </c>
      <c r="O107" s="164">
        <v>27.96217422135577</v>
      </c>
      <c r="P107" s="164">
        <v>27.682053723610618</v>
      </c>
      <c r="Q107" s="164">
        <v>259.87387711612479</v>
      </c>
      <c r="R107" s="164" t="e">
        <v>#N/A</v>
      </c>
      <c r="S107" s="164" t="e">
        <v>#N/A</v>
      </c>
      <c r="T107" s="164">
        <f t="shared" si="3"/>
        <v>2605.7073003182868</v>
      </c>
    </row>
    <row r="108" spans="2:20" x14ac:dyDescent="0.3">
      <c r="B108" s="19">
        <v>2033</v>
      </c>
      <c r="C108" s="19">
        <v>3</v>
      </c>
      <c r="D108" s="164">
        <v>706.84124991475335</v>
      </c>
      <c r="E108" s="164">
        <v>208.0371593718298</v>
      </c>
      <c r="F108" s="164">
        <v>49.219673026659187</v>
      </c>
      <c r="G108" s="164">
        <v>69.031457999019892</v>
      </c>
      <c r="H108" s="164">
        <v>101.63984991310019</v>
      </c>
      <c r="I108" s="164">
        <v>55.195720288875016</v>
      </c>
      <c r="J108" s="164">
        <v>361.56790201783701</v>
      </c>
      <c r="K108" s="164">
        <v>440.74324110955092</v>
      </c>
      <c r="L108" s="164" t="e">
        <v>#N/A</v>
      </c>
      <c r="M108" s="164">
        <v>18.997289563476269</v>
      </c>
      <c r="N108" s="164" t="e">
        <v>#N/A</v>
      </c>
      <c r="O108" s="164">
        <v>28.180358688650703</v>
      </c>
      <c r="P108" s="164">
        <v>24.180182906764919</v>
      </c>
      <c r="Q108" s="164">
        <v>212.44267425328135</v>
      </c>
      <c r="R108" s="164" t="e">
        <v>#N/A</v>
      </c>
      <c r="S108" s="164" t="e">
        <v>#N/A</v>
      </c>
      <c r="T108" s="164">
        <f t="shared" si="3"/>
        <v>2276.0767590537985</v>
      </c>
    </row>
    <row r="109" spans="2:20" x14ac:dyDescent="0.3">
      <c r="B109" s="19">
        <v>2033</v>
      </c>
      <c r="C109" s="19">
        <v>4</v>
      </c>
      <c r="D109" s="164">
        <v>574.16730240479512</v>
      </c>
      <c r="E109" s="164">
        <v>194.0157030286706</v>
      </c>
      <c r="F109" s="164">
        <v>48.777379377868478</v>
      </c>
      <c r="G109" s="164">
        <v>71.170536048701024</v>
      </c>
      <c r="H109" s="164">
        <v>85.942507565726643</v>
      </c>
      <c r="I109" s="164">
        <v>50.246707877576121</v>
      </c>
      <c r="J109" s="164">
        <v>359.82763842320219</v>
      </c>
      <c r="K109" s="164">
        <v>445.13995404075769</v>
      </c>
      <c r="L109" s="164" t="e">
        <v>#N/A</v>
      </c>
      <c r="M109" s="164">
        <v>18.997289563476272</v>
      </c>
      <c r="N109" s="164" t="e">
        <v>#N/A</v>
      </c>
      <c r="O109" s="164">
        <v>25.54768475386614</v>
      </c>
      <c r="P109" s="164">
        <v>22.196675552115217</v>
      </c>
      <c r="Q109" s="164">
        <v>193.34014959343321</v>
      </c>
      <c r="R109" s="164" t="e">
        <v>#N/A</v>
      </c>
      <c r="S109" s="164" t="e">
        <v>#N/A</v>
      </c>
      <c r="T109" s="164">
        <f t="shared" si="3"/>
        <v>2089.3695282301887</v>
      </c>
    </row>
    <row r="110" spans="2:20" x14ac:dyDescent="0.3">
      <c r="B110" s="19">
        <v>2033</v>
      </c>
      <c r="C110" s="19">
        <v>5</v>
      </c>
      <c r="D110" s="164">
        <v>400.76546135835287</v>
      </c>
      <c r="E110" s="164">
        <v>159.06851620367499</v>
      </c>
      <c r="F110" s="164">
        <v>43.512642467521481</v>
      </c>
      <c r="G110" s="164">
        <v>68.961110053714634</v>
      </c>
      <c r="H110" s="164">
        <v>73.50230601343759</v>
      </c>
      <c r="I110" s="164">
        <v>45.510739665941557</v>
      </c>
      <c r="J110" s="164">
        <v>368.02454398816178</v>
      </c>
      <c r="K110" s="164">
        <v>404.16045966117019</v>
      </c>
      <c r="L110" s="164" t="e">
        <v>#N/A</v>
      </c>
      <c r="M110" s="164">
        <v>18.997289563476269</v>
      </c>
      <c r="N110" s="164" t="e">
        <v>#N/A</v>
      </c>
      <c r="O110" s="164">
        <v>25.846603977301228</v>
      </c>
      <c r="P110" s="164">
        <v>19.040256674850536</v>
      </c>
      <c r="Q110" s="164">
        <v>164.86639329383365</v>
      </c>
      <c r="R110" s="164" t="e">
        <v>#N/A</v>
      </c>
      <c r="S110" s="164" t="e">
        <v>#N/A</v>
      </c>
      <c r="T110" s="164">
        <f t="shared" si="3"/>
        <v>1792.2563229214365</v>
      </c>
    </row>
    <row r="111" spans="2:20" x14ac:dyDescent="0.3">
      <c r="B111" s="19">
        <v>2033</v>
      </c>
      <c r="C111" s="19">
        <v>6</v>
      </c>
      <c r="D111" s="164">
        <v>314.34824015824512</v>
      </c>
      <c r="E111" s="164">
        <v>149.93388023883546</v>
      </c>
      <c r="F111" s="164">
        <v>44.20599907035988</v>
      </c>
      <c r="G111" s="164">
        <v>74.089250194524524</v>
      </c>
      <c r="H111" s="164">
        <v>70.127816838530862</v>
      </c>
      <c r="I111" s="164">
        <v>42.156892998328949</v>
      </c>
      <c r="J111" s="164">
        <v>358.72937591265168</v>
      </c>
      <c r="K111" s="164">
        <v>444.74031841290633</v>
      </c>
      <c r="L111" s="164" t="e">
        <v>#N/A</v>
      </c>
      <c r="M111" s="164">
        <v>18.997289563476272</v>
      </c>
      <c r="N111" s="164" t="e">
        <v>#N/A</v>
      </c>
      <c r="O111" s="164">
        <v>27.772840498937107</v>
      </c>
      <c r="P111" s="164">
        <v>18.329909254479695</v>
      </c>
      <c r="Q111" s="164">
        <v>161.95962043693058</v>
      </c>
      <c r="R111" s="164" t="e">
        <v>#N/A</v>
      </c>
      <c r="S111" s="164" t="e">
        <v>#N/A</v>
      </c>
      <c r="T111" s="164">
        <f t="shared" si="3"/>
        <v>1725.3914335782065</v>
      </c>
    </row>
    <row r="112" spans="2:20" x14ac:dyDescent="0.3">
      <c r="B112" s="19">
        <v>2033</v>
      </c>
      <c r="C112" s="19">
        <v>7</v>
      </c>
      <c r="D112" s="164">
        <v>290.65733536739259</v>
      </c>
      <c r="E112" s="164">
        <v>142.14291537644854</v>
      </c>
      <c r="F112" s="164">
        <v>41.175727549612652</v>
      </c>
      <c r="G112" s="164">
        <v>73.860151682090006</v>
      </c>
      <c r="H112" s="164">
        <v>63.465115452405627</v>
      </c>
      <c r="I112" s="164">
        <v>39.512253864775921</v>
      </c>
      <c r="J112" s="164">
        <v>364.47570709061847</v>
      </c>
      <c r="K112" s="164">
        <v>610.82453638030131</v>
      </c>
      <c r="L112" s="164" t="e">
        <v>#N/A</v>
      </c>
      <c r="M112" s="164">
        <v>18.997289563476269</v>
      </c>
      <c r="N112" s="164" t="e">
        <v>#N/A</v>
      </c>
      <c r="O112" s="164">
        <v>27.302502355021499</v>
      </c>
      <c r="P112" s="164">
        <v>19.713615553090015</v>
      </c>
      <c r="Q112" s="164">
        <v>163.51233646014811</v>
      </c>
      <c r="R112" s="164" t="e">
        <v>#N/A</v>
      </c>
      <c r="S112" s="164" t="e">
        <v>#N/A</v>
      </c>
      <c r="T112" s="164">
        <f t="shared" si="3"/>
        <v>1855.639486695381</v>
      </c>
    </row>
    <row r="113" spans="2:20" x14ac:dyDescent="0.3">
      <c r="B113" s="19">
        <v>2033</v>
      </c>
      <c r="C113" s="19">
        <v>8</v>
      </c>
      <c r="D113" s="164">
        <v>289.63837983450446</v>
      </c>
      <c r="E113" s="164">
        <v>141.94393764357517</v>
      </c>
      <c r="F113" s="164">
        <v>41.178275504292834</v>
      </c>
      <c r="G113" s="164">
        <v>77.93752922657356</v>
      </c>
      <c r="H113" s="164">
        <v>64.601142110690986</v>
      </c>
      <c r="I113" s="164">
        <v>41.114055921718624</v>
      </c>
      <c r="J113" s="164">
        <v>380.24669707648741</v>
      </c>
      <c r="K113" s="164">
        <v>674.70251417734733</v>
      </c>
      <c r="L113" s="164" t="e">
        <v>#N/A</v>
      </c>
      <c r="M113" s="164">
        <v>18.997289563476269</v>
      </c>
      <c r="N113" s="164" t="e">
        <v>#N/A</v>
      </c>
      <c r="O113" s="164">
        <v>28.158080257471205</v>
      </c>
      <c r="P113" s="164">
        <v>21.095402214450381</v>
      </c>
      <c r="Q113" s="164">
        <v>206.09354113390759</v>
      </c>
      <c r="R113" s="164" t="e">
        <v>#N/A</v>
      </c>
      <c r="S113" s="164" t="e">
        <v>#N/A</v>
      </c>
      <c r="T113" s="164">
        <f t="shared" si="3"/>
        <v>1985.706844664496</v>
      </c>
    </row>
    <row r="114" spans="2:20" x14ac:dyDescent="0.3">
      <c r="B114" s="19">
        <v>2033</v>
      </c>
      <c r="C114" s="19">
        <v>9</v>
      </c>
      <c r="D114" s="164">
        <v>296.52719501948354</v>
      </c>
      <c r="E114" s="164">
        <v>146.67795896714875</v>
      </c>
      <c r="F114" s="164">
        <v>44.98227292825333</v>
      </c>
      <c r="G114" s="164">
        <v>79.502268896928371</v>
      </c>
      <c r="H114" s="164">
        <v>68.065416481405819</v>
      </c>
      <c r="I114" s="164">
        <v>54.181211831064417</v>
      </c>
      <c r="J114" s="164">
        <v>385.55758953415869</v>
      </c>
      <c r="K114" s="164">
        <v>533.75398496721743</v>
      </c>
      <c r="L114" s="164" t="e">
        <v>#N/A</v>
      </c>
      <c r="M114" s="164">
        <v>18.997289563476272</v>
      </c>
      <c r="N114" s="164" t="e">
        <v>#N/A</v>
      </c>
      <c r="O114" s="164">
        <v>28.739115472373388</v>
      </c>
      <c r="P114" s="164">
        <v>19.613196671614674</v>
      </c>
      <c r="Q114" s="164">
        <v>169.58957307086413</v>
      </c>
      <c r="R114" s="164" t="e">
        <v>#N/A</v>
      </c>
      <c r="S114" s="164" t="e">
        <v>#N/A</v>
      </c>
      <c r="T114" s="164">
        <f t="shared" si="3"/>
        <v>1846.1870734039885</v>
      </c>
    </row>
    <row r="115" spans="2:20" x14ac:dyDescent="0.3">
      <c r="B115" s="19">
        <v>2033</v>
      </c>
      <c r="C115" s="19">
        <v>10</v>
      </c>
      <c r="D115" s="164">
        <v>358.09334245211392</v>
      </c>
      <c r="E115" s="164">
        <v>152.09411500725861</v>
      </c>
      <c r="F115" s="164">
        <v>47.144750801967895</v>
      </c>
      <c r="G115" s="164">
        <v>77.503419915178966</v>
      </c>
      <c r="H115" s="164">
        <v>68.436166650540954</v>
      </c>
      <c r="I115" s="164">
        <v>48.964671842404769</v>
      </c>
      <c r="J115" s="164">
        <v>354.2645468100236</v>
      </c>
      <c r="K115" s="164">
        <v>390.61086215926701</v>
      </c>
      <c r="L115" s="164" t="e">
        <v>#N/A</v>
      </c>
      <c r="M115" s="164">
        <v>18.997289563476269</v>
      </c>
      <c r="N115" s="164" t="e">
        <v>#N/A</v>
      </c>
      <c r="O115" s="164">
        <v>25.650147268139659</v>
      </c>
      <c r="P115" s="164">
        <v>18.322790362843563</v>
      </c>
      <c r="Q115" s="164">
        <v>164.63923061110509</v>
      </c>
      <c r="R115" s="164" t="e">
        <v>#N/A</v>
      </c>
      <c r="S115" s="164" t="e">
        <v>#N/A</v>
      </c>
      <c r="T115" s="164">
        <f t="shared" si="3"/>
        <v>1724.7213334443202</v>
      </c>
    </row>
    <row r="116" spans="2:20" x14ac:dyDescent="0.3">
      <c r="B116" s="19">
        <v>2033</v>
      </c>
      <c r="C116" s="19">
        <v>11</v>
      </c>
      <c r="D116" s="164">
        <v>624.11479565591833</v>
      </c>
      <c r="E116" s="164">
        <v>200.0472711004787</v>
      </c>
      <c r="F116" s="164">
        <v>50.256484564475642</v>
      </c>
      <c r="G116" s="164">
        <v>77.599823887155253</v>
      </c>
      <c r="H116" s="164">
        <v>101.46749618991815</v>
      </c>
      <c r="I116" s="164">
        <v>51.812271605479829</v>
      </c>
      <c r="J116" s="164">
        <v>364.02629822868107</v>
      </c>
      <c r="K116" s="164">
        <v>363.46218108386046</v>
      </c>
      <c r="L116" s="164" t="e">
        <v>#N/A</v>
      </c>
      <c r="M116" s="164">
        <v>18.997289563476272</v>
      </c>
      <c r="N116" s="164" t="e">
        <v>#N/A</v>
      </c>
      <c r="O116" s="164">
        <v>28.748410804475032</v>
      </c>
      <c r="P116" s="164">
        <v>22.404970988318805</v>
      </c>
      <c r="Q116" s="164">
        <v>206.03905073415643</v>
      </c>
      <c r="R116" s="164" t="e">
        <v>#N/A</v>
      </c>
      <c r="S116" s="164" t="e">
        <v>#N/A</v>
      </c>
      <c r="T116" s="164">
        <f t="shared" si="3"/>
        <v>2108.9763444063938</v>
      </c>
    </row>
    <row r="117" spans="2:20" x14ac:dyDescent="0.3">
      <c r="B117" s="19">
        <v>2033</v>
      </c>
      <c r="C117" s="19">
        <v>12</v>
      </c>
      <c r="D117" s="164">
        <v>967.52847349422348</v>
      </c>
      <c r="E117" s="164">
        <v>255.65161459131576</v>
      </c>
      <c r="F117" s="164">
        <v>48.99069819592075</v>
      </c>
      <c r="G117" s="164">
        <v>75.934277496892406</v>
      </c>
      <c r="H117" s="164">
        <v>120.86583461810082</v>
      </c>
      <c r="I117" s="164">
        <v>60.92428844969006</v>
      </c>
      <c r="J117" s="164">
        <v>362.78439753268134</v>
      </c>
      <c r="K117" s="164">
        <v>454.02860999434398</v>
      </c>
      <c r="L117" s="164" t="e">
        <v>#N/A</v>
      </c>
      <c r="M117" s="164">
        <v>18.997289563476269</v>
      </c>
      <c r="N117" s="164" t="e">
        <v>#N/A</v>
      </c>
      <c r="O117" s="164">
        <v>27.577449556550189</v>
      </c>
      <c r="P117" s="164">
        <v>28.719487628551818</v>
      </c>
      <c r="Q117" s="164">
        <v>281.35836714556876</v>
      </c>
      <c r="R117" s="164" t="e">
        <v>#N/A</v>
      </c>
      <c r="S117" s="164" t="e">
        <v>#N/A</v>
      </c>
      <c r="T117" s="164">
        <f t="shared" si="3"/>
        <v>2703.3607882673159</v>
      </c>
    </row>
    <row r="118" spans="2:20" x14ac:dyDescent="0.3">
      <c r="B118" s="19">
        <v>2034</v>
      </c>
      <c r="C118" s="19">
        <v>1</v>
      </c>
      <c r="D118" s="164">
        <v>938.8917013638345</v>
      </c>
      <c r="E118" s="164">
        <v>241.02352600154344</v>
      </c>
      <c r="F118" s="164">
        <v>50.390929583009864</v>
      </c>
      <c r="G118" s="164">
        <v>62.373126612914156</v>
      </c>
      <c r="H118" s="164">
        <v>122.90713517557148</v>
      </c>
      <c r="I118" s="164">
        <v>60.64417308878992</v>
      </c>
      <c r="J118" s="164">
        <v>365.86278158178601</v>
      </c>
      <c r="K118" s="164">
        <v>493.14414277460736</v>
      </c>
      <c r="L118" s="164" t="e">
        <v>#N/A</v>
      </c>
      <c r="M118" s="164">
        <v>18.475441668639814</v>
      </c>
      <c r="N118" s="164" t="e">
        <v>#N/A</v>
      </c>
      <c r="O118" s="164">
        <v>27.302268855846723</v>
      </c>
      <c r="P118" s="164">
        <v>28.547426001093445</v>
      </c>
      <c r="Q118" s="164">
        <v>277.60200201953904</v>
      </c>
      <c r="R118" s="164" t="e">
        <v>#N/A</v>
      </c>
      <c r="S118" s="164" t="e">
        <v>#N/A</v>
      </c>
      <c r="T118" s="164">
        <f t="shared" si="3"/>
        <v>2687.1646547271757</v>
      </c>
    </row>
    <row r="119" spans="2:20" x14ac:dyDescent="0.3">
      <c r="B119" s="19">
        <v>2034</v>
      </c>
      <c r="C119" s="19">
        <v>2</v>
      </c>
      <c r="D119" s="164">
        <v>902.84616793565795</v>
      </c>
      <c r="E119" s="164">
        <v>249.27606944744542</v>
      </c>
      <c r="F119" s="164">
        <v>53.784039838039995</v>
      </c>
      <c r="G119" s="164">
        <v>66.655535947070888</v>
      </c>
      <c r="H119" s="164">
        <v>124.4684706085782</v>
      </c>
      <c r="I119" s="164">
        <v>60.347100073781313</v>
      </c>
      <c r="J119" s="164">
        <v>365.89201805365076</v>
      </c>
      <c r="K119" s="164">
        <v>436.7099129506218</v>
      </c>
      <c r="L119" s="164" t="e">
        <v>#N/A</v>
      </c>
      <c r="M119" s="164">
        <v>18.475441668639807</v>
      </c>
      <c r="N119" s="164" t="e">
        <v>#N/A</v>
      </c>
      <c r="O119" s="164">
        <v>27.963373302563799</v>
      </c>
      <c r="P119" s="164">
        <v>27.553192348940662</v>
      </c>
      <c r="Q119" s="164">
        <v>259.60627750550861</v>
      </c>
      <c r="R119" s="164" t="e">
        <v>#N/A</v>
      </c>
      <c r="S119" s="164" t="e">
        <v>#N/A</v>
      </c>
      <c r="T119" s="164">
        <f t="shared" si="3"/>
        <v>2593.5775996804987</v>
      </c>
    </row>
    <row r="120" spans="2:20" x14ac:dyDescent="0.3">
      <c r="B120" s="19">
        <v>2034</v>
      </c>
      <c r="C120" s="19">
        <v>3</v>
      </c>
      <c r="D120" s="164">
        <v>702.12502866276668</v>
      </c>
      <c r="E120" s="164">
        <v>202.56443722906951</v>
      </c>
      <c r="F120" s="164">
        <v>48.789801377460272</v>
      </c>
      <c r="G120" s="164">
        <v>70.922401833727946</v>
      </c>
      <c r="H120" s="164">
        <v>102.63252609696983</v>
      </c>
      <c r="I120" s="164">
        <v>55.215642327074164</v>
      </c>
      <c r="J120" s="164">
        <v>361.03541061559417</v>
      </c>
      <c r="K120" s="164">
        <v>440.86268177930913</v>
      </c>
      <c r="L120" s="164" t="e">
        <v>#N/A</v>
      </c>
      <c r="M120" s="164">
        <v>18.475441668639814</v>
      </c>
      <c r="N120" s="164" t="e">
        <v>#N/A</v>
      </c>
      <c r="O120" s="164">
        <v>28.173371751527643</v>
      </c>
      <c r="P120" s="164">
        <v>24.085232992375644</v>
      </c>
      <c r="Q120" s="164">
        <v>212.25716242712647</v>
      </c>
      <c r="R120" s="164" t="e">
        <v>#N/A</v>
      </c>
      <c r="S120" s="164" t="e">
        <v>#N/A</v>
      </c>
      <c r="T120" s="164">
        <f t="shared" si="3"/>
        <v>2267.1391387616413</v>
      </c>
    </row>
    <row r="121" spans="2:20" x14ac:dyDescent="0.3">
      <c r="B121" s="19">
        <v>2034</v>
      </c>
      <c r="C121" s="19">
        <v>4</v>
      </c>
      <c r="D121" s="164">
        <v>570.81475899510599</v>
      </c>
      <c r="E121" s="164">
        <v>189.03713670975907</v>
      </c>
      <c r="F121" s="164">
        <v>48.363315414432009</v>
      </c>
      <c r="G121" s="164">
        <v>73.116539080748609</v>
      </c>
      <c r="H121" s="164">
        <v>86.836874129195493</v>
      </c>
      <c r="I121" s="164">
        <v>50.278010998513984</v>
      </c>
      <c r="J121" s="164">
        <v>359.02797199438021</v>
      </c>
      <c r="K121" s="164">
        <v>445.23659575741948</v>
      </c>
      <c r="L121" s="164" t="e">
        <v>#N/A</v>
      </c>
      <c r="M121" s="164">
        <v>18.47544166863981</v>
      </c>
      <c r="N121" s="164" t="e">
        <v>#N/A</v>
      </c>
      <c r="O121" s="164">
        <v>25.552067234888799</v>
      </c>
      <c r="P121" s="164">
        <v>22.119188406804923</v>
      </c>
      <c r="Q121" s="164">
        <v>193.21777521535387</v>
      </c>
      <c r="R121" s="164" t="e">
        <v>#N/A</v>
      </c>
      <c r="S121" s="164" t="e">
        <v>#N/A</v>
      </c>
      <c r="T121" s="164">
        <f t="shared" si="3"/>
        <v>2082.0756756052424</v>
      </c>
    </row>
    <row r="122" spans="2:20" x14ac:dyDescent="0.3">
      <c r="B122" s="19">
        <v>2034</v>
      </c>
      <c r="C122" s="19">
        <v>5</v>
      </c>
      <c r="D122" s="164">
        <v>398.71188341133507</v>
      </c>
      <c r="E122" s="164">
        <v>155.08912960572928</v>
      </c>
      <c r="F122" s="164">
        <v>43.149118798451788</v>
      </c>
      <c r="G122" s="164">
        <v>70.846033768616152</v>
      </c>
      <c r="H122" s="164">
        <v>74.393920138998638</v>
      </c>
      <c r="I122" s="164">
        <v>45.553952628436626</v>
      </c>
      <c r="J122" s="164">
        <v>367.20222469344725</v>
      </c>
      <c r="K122" s="164">
        <v>404.25417359348296</v>
      </c>
      <c r="L122" s="164" t="e">
        <v>#N/A</v>
      </c>
      <c r="M122" s="164">
        <v>18.475441668639814</v>
      </c>
      <c r="N122" s="164" t="e">
        <v>#N/A</v>
      </c>
      <c r="O122" s="164">
        <v>25.839535455502396</v>
      </c>
      <c r="P122" s="164">
        <v>18.987447832948831</v>
      </c>
      <c r="Q122" s="164">
        <v>164.78257346331688</v>
      </c>
      <c r="R122" s="164" t="e">
        <v>#N/A</v>
      </c>
      <c r="S122" s="164" t="e">
        <v>#N/A</v>
      </c>
      <c r="T122" s="164">
        <f t="shared" si="3"/>
        <v>1787.2854350589057</v>
      </c>
    </row>
    <row r="123" spans="2:20" x14ac:dyDescent="0.3">
      <c r="B123" s="19">
        <v>2034</v>
      </c>
      <c r="C123" s="19">
        <v>6</v>
      </c>
      <c r="D123" s="164">
        <v>313.04916867619596</v>
      </c>
      <c r="E123" s="164">
        <v>146.28848275534662</v>
      </c>
      <c r="F123" s="164">
        <v>43.843075068682445</v>
      </c>
      <c r="G123" s="164">
        <v>76.116789059530689</v>
      </c>
      <c r="H123" s="164">
        <v>71.020601886749077</v>
      </c>
      <c r="I123" s="164">
        <v>42.212731452843997</v>
      </c>
      <c r="J123" s="164">
        <v>357.86788141372091</v>
      </c>
      <c r="K123" s="164">
        <v>444.83724671261575</v>
      </c>
      <c r="L123" s="164" t="e">
        <v>#N/A</v>
      </c>
      <c r="M123" s="164">
        <v>18.47544166863981</v>
      </c>
      <c r="N123" s="164" t="e">
        <v>#N/A</v>
      </c>
      <c r="O123" s="164">
        <v>27.764009595504312</v>
      </c>
      <c r="P123" s="164">
        <v>18.290293471139279</v>
      </c>
      <c r="Q123" s="164">
        <v>161.89668445212226</v>
      </c>
      <c r="R123" s="164" t="e">
        <v>#N/A</v>
      </c>
      <c r="S123" s="164" t="e">
        <v>#N/A</v>
      </c>
      <c r="T123" s="164">
        <f t="shared" si="3"/>
        <v>1721.6624062130911</v>
      </c>
    </row>
    <row r="124" spans="2:20" x14ac:dyDescent="0.3">
      <c r="B124" s="19">
        <v>2034</v>
      </c>
      <c r="C124" s="19">
        <v>7</v>
      </c>
      <c r="D124" s="164">
        <v>289.54045790525566</v>
      </c>
      <c r="E124" s="164">
        <v>138.72874485846634</v>
      </c>
      <c r="F124" s="164">
        <v>40.838093957881348</v>
      </c>
      <c r="G124" s="164">
        <v>75.881429729863683</v>
      </c>
      <c r="H124" s="164">
        <v>64.299179573548869</v>
      </c>
      <c r="I124" s="164">
        <v>39.563423240634833</v>
      </c>
      <c r="J124" s="164">
        <v>363.6425336399538</v>
      </c>
      <c r="K124" s="164">
        <v>610.92175834644058</v>
      </c>
      <c r="L124" s="164" t="e">
        <v>#N/A</v>
      </c>
      <c r="M124" s="164">
        <v>18.475441668639814</v>
      </c>
      <c r="N124" s="164" t="e">
        <v>#N/A</v>
      </c>
      <c r="O124" s="164">
        <v>27.30175087706932</v>
      </c>
      <c r="P124" s="164">
        <v>19.678478796807063</v>
      </c>
      <c r="Q124" s="164">
        <v>163.46077683799197</v>
      </c>
      <c r="R124" s="164" t="e">
        <v>#N/A</v>
      </c>
      <c r="S124" s="164" t="e">
        <v>#N/A</v>
      </c>
      <c r="T124" s="164">
        <f t="shared" si="3"/>
        <v>1852.3320694325535</v>
      </c>
    </row>
    <row r="125" spans="2:20" x14ac:dyDescent="0.3">
      <c r="B125" s="19">
        <v>2034</v>
      </c>
      <c r="C125" s="19">
        <v>8</v>
      </c>
      <c r="D125" s="164">
        <v>288.53081843343995</v>
      </c>
      <c r="E125" s="164">
        <v>138.53375995761996</v>
      </c>
      <c r="F125" s="164">
        <v>40.840724948147155</v>
      </c>
      <c r="G125" s="164">
        <v>80.072707590792504</v>
      </c>
      <c r="H125" s="164">
        <v>65.436940520845781</v>
      </c>
      <c r="I125" s="164">
        <v>41.161928257263469</v>
      </c>
      <c r="J125" s="164">
        <v>379.35978070884897</v>
      </c>
      <c r="K125" s="164">
        <v>674.79262830539051</v>
      </c>
      <c r="L125" s="164" t="e">
        <v>#N/A</v>
      </c>
      <c r="M125" s="164">
        <v>18.475441668639814</v>
      </c>
      <c r="N125" s="164" t="e">
        <v>#N/A</v>
      </c>
      <c r="O125" s="164">
        <v>28.157533717421249</v>
      </c>
      <c r="P125" s="164">
        <v>21.060971581477066</v>
      </c>
      <c r="Q125" s="164">
        <v>206.0426589862557</v>
      </c>
      <c r="R125" s="164" t="e">
        <v>#N/A</v>
      </c>
      <c r="S125" s="164" t="e">
        <v>#N/A</v>
      </c>
      <c r="T125" s="164">
        <f t="shared" si="3"/>
        <v>1982.4658946761424</v>
      </c>
    </row>
    <row r="126" spans="2:20" x14ac:dyDescent="0.3">
      <c r="B126" s="19">
        <v>2034</v>
      </c>
      <c r="C126" s="19">
        <v>9</v>
      </c>
      <c r="D126" s="164">
        <v>295.35954645438972</v>
      </c>
      <c r="E126" s="164">
        <v>143.11919356256357</v>
      </c>
      <c r="F126" s="164">
        <v>44.614323585618401</v>
      </c>
      <c r="G126" s="164">
        <v>81.679581917263718</v>
      </c>
      <c r="H126" s="164">
        <v>68.941138522320031</v>
      </c>
      <c r="I126" s="164">
        <v>54.226936246576386</v>
      </c>
      <c r="J126" s="164">
        <v>384.64848075923004</v>
      </c>
      <c r="K126" s="164">
        <v>533.83916980982235</v>
      </c>
      <c r="L126" s="164" t="e">
        <v>#N/A</v>
      </c>
      <c r="M126" s="164">
        <v>18.47544166863981</v>
      </c>
      <c r="N126" s="164" t="e">
        <v>#N/A</v>
      </c>
      <c r="O126" s="164">
        <v>28.739425726236711</v>
      </c>
      <c r="P126" s="164">
        <v>19.576673919734578</v>
      </c>
      <c r="Q126" s="164">
        <v>169.52928042434252</v>
      </c>
      <c r="R126" s="164" t="e">
        <v>#N/A</v>
      </c>
      <c r="S126" s="164" t="e">
        <v>#N/A</v>
      </c>
      <c r="T126" s="164">
        <f t="shared" si="3"/>
        <v>1842.7491925967379</v>
      </c>
    </row>
    <row r="127" spans="2:20" x14ac:dyDescent="0.3">
      <c r="B127" s="19">
        <v>2034</v>
      </c>
      <c r="C127" s="19">
        <v>10</v>
      </c>
      <c r="D127" s="164">
        <v>356.42341576523802</v>
      </c>
      <c r="E127" s="164">
        <v>148.3181364948646</v>
      </c>
      <c r="F127" s="164">
        <v>46.757380921837481</v>
      </c>
      <c r="G127" s="164">
        <v>79.628807748456623</v>
      </c>
      <c r="H127" s="164">
        <v>69.298084243425095</v>
      </c>
      <c r="I127" s="164">
        <v>49.001719067558362</v>
      </c>
      <c r="J127" s="164">
        <v>353.383787311069</v>
      </c>
      <c r="K127" s="164">
        <v>390.69078357772798</v>
      </c>
      <c r="L127" s="164" t="e">
        <v>#N/A</v>
      </c>
      <c r="M127" s="164">
        <v>18.475441668639814</v>
      </c>
      <c r="N127" s="164" t="e">
        <v>#N/A</v>
      </c>
      <c r="O127" s="164">
        <v>25.651472891859846</v>
      </c>
      <c r="P127" s="164">
        <v>18.27769824129777</v>
      </c>
      <c r="Q127" s="164">
        <v>164.57009130571001</v>
      </c>
      <c r="R127" s="164" t="e">
        <v>#N/A</v>
      </c>
      <c r="S127" s="164" t="e">
        <v>#N/A</v>
      </c>
      <c r="T127" s="164">
        <f t="shared" si="3"/>
        <v>1720.4768192376846</v>
      </c>
    </row>
    <row r="128" spans="2:20" x14ac:dyDescent="0.3">
      <c r="B128" s="19">
        <v>2034</v>
      </c>
      <c r="C128" s="19">
        <v>11</v>
      </c>
      <c r="D128" s="164">
        <v>620.22530554656862</v>
      </c>
      <c r="E128" s="164">
        <v>194.8606714256741</v>
      </c>
      <c r="F128" s="164">
        <v>49.826115434982661</v>
      </c>
      <c r="G128" s="164">
        <v>79.730382045367875</v>
      </c>
      <c r="H128" s="164">
        <v>102.33859290122297</v>
      </c>
      <c r="I128" s="164">
        <v>51.834954529039713</v>
      </c>
      <c r="J128" s="164">
        <v>363.26791908925048</v>
      </c>
      <c r="K128" s="164">
        <v>363.56910420608864</v>
      </c>
      <c r="L128" s="164" t="e">
        <v>#N/A</v>
      </c>
      <c r="M128" s="164">
        <v>18.47544166863981</v>
      </c>
      <c r="N128" s="164" t="e">
        <v>#N/A</v>
      </c>
      <c r="O128" s="164">
        <v>28.743736791368701</v>
      </c>
      <c r="P128" s="164">
        <v>22.321166865709401</v>
      </c>
      <c r="Q128" s="164">
        <v>205.89448521224614</v>
      </c>
      <c r="R128" s="164" t="e">
        <v>#N/A</v>
      </c>
      <c r="S128" s="164" t="e">
        <v>#N/A</v>
      </c>
      <c r="T128" s="164">
        <f t="shared" si="3"/>
        <v>2101.087875716159</v>
      </c>
    </row>
    <row r="129" spans="2:20" x14ac:dyDescent="0.3">
      <c r="B129" s="19">
        <v>2034</v>
      </c>
      <c r="C129" s="19">
        <v>12</v>
      </c>
      <c r="D129" s="164">
        <v>960.55072043808582</v>
      </c>
      <c r="E129" s="164">
        <v>248.78883165091437</v>
      </c>
      <c r="F129" s="164">
        <v>48.543135783182734</v>
      </c>
      <c r="G129" s="164">
        <v>78.019160920550163</v>
      </c>
      <c r="H129" s="164">
        <v>121.65801552769314</v>
      </c>
      <c r="I129" s="164">
        <v>60.905384339640548</v>
      </c>
      <c r="J129" s="164">
        <v>362.0186780936059</v>
      </c>
      <c r="K129" s="164">
        <v>454.13097238091376</v>
      </c>
      <c r="L129" s="164" t="e">
        <v>#N/A</v>
      </c>
      <c r="M129" s="164">
        <v>18.475441668639814</v>
      </c>
      <c r="N129" s="164" t="e">
        <v>#N/A</v>
      </c>
      <c r="O129" s="164">
        <v>27.570636920049385</v>
      </c>
      <c r="P129" s="164">
        <v>28.581091339570865</v>
      </c>
      <c r="Q129" s="164">
        <v>281.09149860388806</v>
      </c>
      <c r="R129" s="164" t="e">
        <v>#N/A</v>
      </c>
      <c r="S129" s="164" t="e">
        <v>#N/A</v>
      </c>
      <c r="T129" s="164">
        <f t="shared" si="3"/>
        <v>2690.3335676667343</v>
      </c>
    </row>
    <row r="130" spans="2:20" x14ac:dyDescent="0.3">
      <c r="B130" s="19">
        <v>2035</v>
      </c>
      <c r="C130" s="19">
        <v>1</v>
      </c>
      <c r="D130" s="164">
        <v>933.55471432035029</v>
      </c>
      <c r="E130" s="164">
        <v>238.72000941142295</v>
      </c>
      <c r="F130" s="164">
        <v>49.965844619228562</v>
      </c>
      <c r="G130" s="164">
        <v>63.802636993377384</v>
      </c>
      <c r="H130" s="164">
        <v>123.96541297652077</v>
      </c>
      <c r="I130" s="164">
        <v>60.630984078356626</v>
      </c>
      <c r="J130" s="164">
        <v>365.04164455669149</v>
      </c>
      <c r="K130" s="164">
        <v>493.00124199633831</v>
      </c>
      <c r="L130" s="164" t="e">
        <v>#N/A</v>
      </c>
      <c r="M130" s="164">
        <v>17.967928725346585</v>
      </c>
      <c r="N130" s="164" t="e">
        <v>#N/A</v>
      </c>
      <c r="O130" s="164">
        <v>27.018767901433673</v>
      </c>
      <c r="P130" s="164">
        <v>28.530461328399554</v>
      </c>
      <c r="Q130" s="164">
        <v>283.36812588575521</v>
      </c>
      <c r="R130" s="164" t="e">
        <v>#N/A</v>
      </c>
      <c r="S130" s="164" t="e">
        <v>#N/A</v>
      </c>
      <c r="T130" s="164">
        <f t="shared" si="3"/>
        <v>2685.5677727932216</v>
      </c>
    </row>
    <row r="131" spans="2:20" x14ac:dyDescent="0.3">
      <c r="B131" s="19">
        <v>2035</v>
      </c>
      <c r="C131" s="19">
        <v>2</v>
      </c>
      <c r="D131" s="164">
        <v>897.76580389434582</v>
      </c>
      <c r="E131" s="164">
        <v>246.94861056440683</v>
      </c>
      <c r="F131" s="164">
        <v>53.334637210019999</v>
      </c>
      <c r="G131" s="164">
        <v>68.183307442402338</v>
      </c>
      <c r="H131" s="164">
        <v>125.48331536766078</v>
      </c>
      <c r="I131" s="164">
        <v>60.348271988688623</v>
      </c>
      <c r="J131" s="164">
        <v>365.09217458016332</v>
      </c>
      <c r="K131" s="164">
        <v>380.78676215187386</v>
      </c>
      <c r="L131" s="164" t="e">
        <v>#N/A</v>
      </c>
      <c r="M131" s="164">
        <v>17.967928725346578</v>
      </c>
      <c r="N131" s="164" t="e">
        <v>#N/A</v>
      </c>
      <c r="O131" s="164">
        <v>27.347762738606882</v>
      </c>
      <c r="P131" s="164">
        <v>26.900723513358162</v>
      </c>
      <c r="Q131" s="164">
        <v>262.001514111966</v>
      </c>
      <c r="R131" s="164" t="e">
        <v>#N/A</v>
      </c>
      <c r="S131" s="164" t="e">
        <v>#N/A</v>
      </c>
      <c r="T131" s="164">
        <f t="shared" si="3"/>
        <v>2532.1608122888392</v>
      </c>
    </row>
    <row r="132" spans="2:20" x14ac:dyDescent="0.3">
      <c r="B132" s="19">
        <v>2035</v>
      </c>
      <c r="C132" s="19">
        <v>3</v>
      </c>
      <c r="D132" s="164">
        <v>698.47147285308745</v>
      </c>
      <c r="E132" s="164">
        <v>200.75410826623863</v>
      </c>
      <c r="F132" s="164">
        <v>48.392746836276999</v>
      </c>
      <c r="G132" s="164">
        <v>72.549747459700939</v>
      </c>
      <c r="H132" s="164">
        <v>103.5724213874056</v>
      </c>
      <c r="I132" s="164">
        <v>55.235543607483969</v>
      </c>
      <c r="J132" s="164">
        <v>360.37032357297619</v>
      </c>
      <c r="K132" s="164">
        <v>377.53806870122037</v>
      </c>
      <c r="L132" s="164" t="e">
        <v>#N/A</v>
      </c>
      <c r="M132" s="164">
        <v>17.967928725346585</v>
      </c>
      <c r="N132" s="164" t="e">
        <v>#N/A</v>
      </c>
      <c r="O132" s="164">
        <v>27.99432272820939</v>
      </c>
      <c r="P132" s="164">
        <v>23.4044582301382</v>
      </c>
      <c r="Q132" s="164">
        <v>216.80677664209193</v>
      </c>
      <c r="R132" s="164" t="e">
        <v>#N/A</v>
      </c>
      <c r="S132" s="164" t="e">
        <v>#N/A</v>
      </c>
      <c r="T132" s="164">
        <f t="shared" si="3"/>
        <v>2203.0579190101762</v>
      </c>
    </row>
    <row r="133" spans="2:20" x14ac:dyDescent="0.3">
      <c r="B133" s="19">
        <v>2035</v>
      </c>
      <c r="C133" s="19">
        <v>4</v>
      </c>
      <c r="D133" s="164">
        <v>568.36443064928403</v>
      </c>
      <c r="E133" s="164">
        <v>187.49596180881392</v>
      </c>
      <c r="F133" s="164">
        <v>47.981724744853516</v>
      </c>
      <c r="G133" s="164">
        <v>74.791837393743222</v>
      </c>
      <c r="H133" s="164">
        <v>87.646406519648977</v>
      </c>
      <c r="I133" s="164">
        <v>50.325868253961659</v>
      </c>
      <c r="J133" s="164">
        <v>358.48179662024688</v>
      </c>
      <c r="K133" s="164">
        <v>380.24067615617412</v>
      </c>
      <c r="L133" s="164" t="e">
        <v>#N/A</v>
      </c>
      <c r="M133" s="164">
        <v>17.967928725346585</v>
      </c>
      <c r="N133" s="164" t="e">
        <v>#N/A</v>
      </c>
      <c r="O133" s="164">
        <v>25.617534795213388</v>
      </c>
      <c r="P133" s="164">
        <v>21.384654073226784</v>
      </c>
      <c r="Q133" s="164">
        <v>192.63525624033031</v>
      </c>
      <c r="R133" s="164" t="e">
        <v>#N/A</v>
      </c>
      <c r="S133" s="164" t="e">
        <v>#N/A</v>
      </c>
      <c r="T133" s="164">
        <f t="shared" si="3"/>
        <v>2012.9340759808433</v>
      </c>
    </row>
    <row r="134" spans="2:20" x14ac:dyDescent="0.3">
      <c r="B134" s="19">
        <v>2035</v>
      </c>
      <c r="C134" s="19">
        <v>5</v>
      </c>
      <c r="D134" s="164">
        <v>397.28628842291749</v>
      </c>
      <c r="E134" s="164">
        <v>153.92469031619666</v>
      </c>
      <c r="F134" s="164">
        <v>42.814582686055395</v>
      </c>
      <c r="G134" s="164">
        <v>72.468900690740313</v>
      </c>
      <c r="H134" s="164">
        <v>75.202757407091568</v>
      </c>
      <c r="I134" s="164">
        <v>45.616454394272751</v>
      </c>
      <c r="J134" s="164">
        <v>366.72163347361908</v>
      </c>
      <c r="K134" s="164">
        <v>405.58734680525339</v>
      </c>
      <c r="L134" s="164" t="e">
        <v>#N/A</v>
      </c>
      <c r="M134" s="164">
        <v>17.967928725346585</v>
      </c>
      <c r="N134" s="164" t="e">
        <v>#N/A</v>
      </c>
      <c r="O134" s="164">
        <v>25.624613189920755</v>
      </c>
      <c r="P134" s="164">
        <v>18.991082855107877</v>
      </c>
      <c r="Q134" s="164">
        <v>165.4213201482448</v>
      </c>
      <c r="R134" s="164" t="e">
        <v>#N/A</v>
      </c>
      <c r="S134" s="164" t="e">
        <v>#N/A</v>
      </c>
      <c r="T134" s="164">
        <f t="shared" si="3"/>
        <v>1787.6275991147668</v>
      </c>
    </row>
    <row r="135" spans="2:20" x14ac:dyDescent="0.3">
      <c r="B135" s="19">
        <v>2035</v>
      </c>
      <c r="C135" s="19">
        <v>6</v>
      </c>
      <c r="D135" s="164">
        <v>312.24686756423966</v>
      </c>
      <c r="E135" s="164">
        <v>145.28440083480407</v>
      </c>
      <c r="F135" s="164">
        <v>43.509590383779226</v>
      </c>
      <c r="G135" s="164">
        <v>77.861758060294733</v>
      </c>
      <c r="H135" s="164">
        <v>71.858640286293621</v>
      </c>
      <c r="I135" s="164">
        <v>42.291031230774188</v>
      </c>
      <c r="J135" s="164">
        <v>357.41445849769104</v>
      </c>
      <c r="K135" s="164">
        <v>437.87643149374918</v>
      </c>
      <c r="L135" s="164" t="e">
        <v>#N/A</v>
      </c>
      <c r="M135" s="164">
        <v>17.967928725346585</v>
      </c>
      <c r="N135" s="164" t="e">
        <v>#N/A</v>
      </c>
      <c r="O135" s="164">
        <v>27.969652268117535</v>
      </c>
      <c r="P135" s="164">
        <v>18.205131523301823</v>
      </c>
      <c r="Q135" s="164">
        <v>161.16023478238995</v>
      </c>
      <c r="R135" s="164" t="e">
        <v>#N/A</v>
      </c>
      <c r="S135" s="164" t="e">
        <v>#N/A</v>
      </c>
      <c r="T135" s="164">
        <f t="shared" si="3"/>
        <v>1713.6461256507814</v>
      </c>
    </row>
    <row r="136" spans="2:20" x14ac:dyDescent="0.3">
      <c r="B136" s="19">
        <v>2035</v>
      </c>
      <c r="C136" s="19">
        <v>7</v>
      </c>
      <c r="D136" s="164">
        <v>288.88431710400067</v>
      </c>
      <c r="E136" s="164">
        <v>137.80230403152831</v>
      </c>
      <c r="F136" s="164">
        <v>40.527876812208234</v>
      </c>
      <c r="G136" s="164">
        <v>77.620885088312988</v>
      </c>
      <c r="H136" s="164">
        <v>65.080165675177724</v>
      </c>
      <c r="I136" s="164">
        <v>39.637078518732181</v>
      </c>
      <c r="J136" s="164">
        <v>363.23912085809724</v>
      </c>
      <c r="K136" s="164">
        <v>564.1852420764078</v>
      </c>
      <c r="L136" s="164" t="e">
        <v>#N/A</v>
      </c>
      <c r="M136" s="164">
        <v>17.967928725346585</v>
      </c>
      <c r="N136" s="164" t="e">
        <v>#N/A</v>
      </c>
      <c r="O136" s="164">
        <v>27.282493922285393</v>
      </c>
      <c r="P136" s="164">
        <v>19.196630942867515</v>
      </c>
      <c r="Q136" s="164">
        <v>165.55176406531933</v>
      </c>
      <c r="R136" s="164" t="e">
        <v>#N/A</v>
      </c>
      <c r="S136" s="164" t="e">
        <v>#N/A</v>
      </c>
      <c r="T136" s="164">
        <f t="shared" si="3"/>
        <v>1806.975807820284</v>
      </c>
    </row>
    <row r="137" spans="2:20" x14ac:dyDescent="0.3">
      <c r="B137" s="19">
        <v>2035</v>
      </c>
      <c r="C137" s="19">
        <v>8</v>
      </c>
      <c r="D137" s="164">
        <v>287.88290674054855</v>
      </c>
      <c r="E137" s="164">
        <v>137.60922738640693</v>
      </c>
      <c r="F137" s="164">
        <v>40.530590382842554</v>
      </c>
      <c r="G137" s="164">
        <v>81.909355788387515</v>
      </c>
      <c r="H137" s="164">
        <v>66.219673352858251</v>
      </c>
      <c r="I137" s="164">
        <v>41.232950135220776</v>
      </c>
      <c r="J137" s="164">
        <v>378.91216838362163</v>
      </c>
      <c r="K137" s="164">
        <v>641.09443491788568</v>
      </c>
      <c r="L137" s="164" t="e">
        <v>#N/A</v>
      </c>
      <c r="M137" s="164">
        <v>17.967928725346585</v>
      </c>
      <c r="N137" s="164" t="e">
        <v>#N/A</v>
      </c>
      <c r="O137" s="164">
        <v>28.056872329935018</v>
      </c>
      <c r="P137" s="164">
        <v>20.793467242605193</v>
      </c>
      <c r="Q137" s="164">
        <v>215.07617855292156</v>
      </c>
      <c r="R137" s="164" t="e">
        <v>#N/A</v>
      </c>
      <c r="S137" s="164" t="e">
        <v>#N/A</v>
      </c>
      <c r="T137" s="164">
        <f t="shared" si="3"/>
        <v>1957.2857539385805</v>
      </c>
    </row>
    <row r="138" spans="2:20" x14ac:dyDescent="0.3">
      <c r="B138" s="19">
        <v>2035</v>
      </c>
      <c r="C138" s="19">
        <v>9</v>
      </c>
      <c r="D138" s="164">
        <v>294.66183654779576</v>
      </c>
      <c r="E138" s="164">
        <v>142.14895164780302</v>
      </c>
      <c r="F138" s="164">
        <v>44.276340985814372</v>
      </c>
      <c r="G138" s="164">
        <v>83.552599377858215</v>
      </c>
      <c r="H138" s="164">
        <v>69.700454658942419</v>
      </c>
      <c r="I138" s="164">
        <v>54.300242395413164</v>
      </c>
      <c r="J138" s="164">
        <v>384.2491712599155</v>
      </c>
      <c r="K138" s="164">
        <v>539.05644649006922</v>
      </c>
      <c r="L138" s="164" t="e">
        <v>#N/A</v>
      </c>
      <c r="M138" s="164">
        <v>17.967928725346585</v>
      </c>
      <c r="N138" s="164" t="e">
        <v>#N/A</v>
      </c>
      <c r="O138" s="164">
        <v>26.688919309192325</v>
      </c>
      <c r="P138" s="164">
        <v>19.613451163978091</v>
      </c>
      <c r="Q138" s="164">
        <v>169.99468616742428</v>
      </c>
      <c r="R138" s="164" t="e">
        <v>#N/A</v>
      </c>
      <c r="S138" s="164" t="e">
        <v>#N/A</v>
      </c>
      <c r="T138" s="164">
        <f t="shared" ref="T138:T169" si="4">SUM(D138:K138)+M138+SUM(O138:Q138)</f>
        <v>1846.2110287295529</v>
      </c>
    </row>
    <row r="139" spans="2:20" x14ac:dyDescent="0.3">
      <c r="B139" s="19">
        <v>2035</v>
      </c>
      <c r="C139" s="19">
        <v>10</v>
      </c>
      <c r="D139" s="164">
        <v>355.32333745359114</v>
      </c>
      <c r="E139" s="164">
        <v>147.24414857618044</v>
      </c>
      <c r="F139" s="164">
        <v>46.401385866950385</v>
      </c>
      <c r="G139" s="164">
        <v>81.456180849988769</v>
      </c>
      <c r="H139" s="164">
        <v>70.106863621904097</v>
      </c>
      <c r="I139" s="164">
        <v>49.064847873958215</v>
      </c>
      <c r="J139" s="164">
        <v>353.08099252960432</v>
      </c>
      <c r="K139" s="164">
        <v>405.2014117062925</v>
      </c>
      <c r="L139" s="164" t="e">
        <v>#N/A</v>
      </c>
      <c r="M139" s="164">
        <v>17.967928725346585</v>
      </c>
      <c r="N139" s="164" t="e">
        <v>#N/A</v>
      </c>
      <c r="O139" s="164">
        <v>26.387190039076007</v>
      </c>
      <c r="P139" s="164">
        <v>18.404530491828616</v>
      </c>
      <c r="Q139" s="164">
        <v>161.77670100928498</v>
      </c>
      <c r="R139" s="164" t="e">
        <v>#N/A</v>
      </c>
      <c r="S139" s="164" t="e">
        <v>#N/A</v>
      </c>
      <c r="T139" s="164">
        <f t="shared" si="4"/>
        <v>1732.4155187440058</v>
      </c>
    </row>
    <row r="140" spans="2:20" x14ac:dyDescent="0.3">
      <c r="B140" s="19">
        <v>2035</v>
      </c>
      <c r="C140" s="19">
        <v>11</v>
      </c>
      <c r="D140" s="164">
        <v>617.28974625910928</v>
      </c>
      <c r="E140" s="164">
        <v>193.20958739289443</v>
      </c>
      <c r="F140" s="164">
        <v>49.429209060710988</v>
      </c>
      <c r="G140" s="164">
        <v>81.561093295437374</v>
      </c>
      <c r="H140" s="164">
        <v>103.13406397762999</v>
      </c>
      <c r="I140" s="164">
        <v>51.864890949679051</v>
      </c>
      <c r="J140" s="164">
        <v>362.84941188187958</v>
      </c>
      <c r="K140" s="164">
        <v>372.01692060564625</v>
      </c>
      <c r="L140" s="164" t="e">
        <v>#N/A</v>
      </c>
      <c r="M140" s="164">
        <v>17.967928725346585</v>
      </c>
      <c r="N140" s="164" t="e">
        <v>#N/A</v>
      </c>
      <c r="O140" s="164">
        <v>26.420844477865508</v>
      </c>
      <c r="P140" s="164">
        <v>22.300778968623106</v>
      </c>
      <c r="Q140" s="164">
        <v>201.1242906215036</v>
      </c>
      <c r="R140" s="164" t="e">
        <v>#N/A</v>
      </c>
      <c r="S140" s="164" t="e">
        <v>#N/A</v>
      </c>
      <c r="T140" s="164">
        <f t="shared" si="4"/>
        <v>2099.1687662163258</v>
      </c>
    </row>
    <row r="141" spans="2:20" x14ac:dyDescent="0.3">
      <c r="B141" s="19">
        <v>2035</v>
      </c>
      <c r="C141" s="19">
        <v>12</v>
      </c>
      <c r="D141" s="164">
        <v>955.04601234442043</v>
      </c>
      <c r="E141" s="164">
        <v>246.39167357324621</v>
      </c>
      <c r="F141" s="164">
        <v>48.128202889988323</v>
      </c>
      <c r="G141" s="164">
        <v>79.810604904528446</v>
      </c>
      <c r="H141" s="164">
        <v>122.36771487540872</v>
      </c>
      <c r="I141" s="164">
        <v>60.903009372906837</v>
      </c>
      <c r="J141" s="164">
        <v>361.72873410385745</v>
      </c>
      <c r="K141" s="164">
        <v>445.50233267844118</v>
      </c>
      <c r="L141" s="164" t="e">
        <v>#N/A</v>
      </c>
      <c r="M141" s="164">
        <v>17.967928725346585</v>
      </c>
      <c r="N141" s="164" t="e">
        <v>#N/A</v>
      </c>
      <c r="O141" s="164">
        <v>27.66894647499813</v>
      </c>
      <c r="P141" s="164">
        <v>28.270509405857613</v>
      </c>
      <c r="Q141" s="164">
        <v>267.31287045080558</v>
      </c>
      <c r="R141" s="164" t="e">
        <v>#N/A</v>
      </c>
      <c r="S141" s="164" t="e">
        <v>#N/A</v>
      </c>
      <c r="T141" s="164">
        <f t="shared" si="4"/>
        <v>2661.0985397998052</v>
      </c>
    </row>
    <row r="142" spans="2:20" x14ac:dyDescent="0.3">
      <c r="B142" s="19">
        <v>2036</v>
      </c>
      <c r="C142" s="19">
        <v>1</v>
      </c>
      <c r="D142" s="164">
        <v>928.26925044262157</v>
      </c>
      <c r="E142" s="164">
        <v>236.2800841979226</v>
      </c>
      <c r="F142" s="164">
        <v>49.521108128339975</v>
      </c>
      <c r="G142" s="164">
        <v>65.022309213807276</v>
      </c>
      <c r="H142" s="164">
        <v>125.10866491942062</v>
      </c>
      <c r="I142" s="164">
        <v>60.633943539735405</v>
      </c>
      <c r="J142" s="164">
        <v>364.66489537917749</v>
      </c>
      <c r="K142" s="164">
        <v>493.29336715536726</v>
      </c>
      <c r="L142" s="164" t="e">
        <v>#N/A</v>
      </c>
      <c r="M142" s="164">
        <v>17.474356958249832</v>
      </c>
      <c r="N142" s="164" t="e">
        <v>#N/A</v>
      </c>
      <c r="O142" s="164">
        <v>27.019753236559435</v>
      </c>
      <c r="P142" s="164">
        <v>28.461057471435101</v>
      </c>
      <c r="Q142" s="164">
        <v>283.28600816794022</v>
      </c>
      <c r="R142" s="164" t="e">
        <v>#N/A</v>
      </c>
      <c r="S142" s="164" t="e">
        <v>#N/A</v>
      </c>
      <c r="T142" s="164">
        <f t="shared" si="4"/>
        <v>2679.0347988105768</v>
      </c>
    </row>
    <row r="143" spans="2:20" x14ac:dyDescent="0.3">
      <c r="B143" s="19">
        <v>2036</v>
      </c>
      <c r="C143" s="19">
        <v>2</v>
      </c>
      <c r="D143" s="164">
        <v>861.9505592242931</v>
      </c>
      <c r="E143" s="164">
        <v>236.04773052154991</v>
      </c>
      <c r="F143" s="164">
        <v>51.041162045262176</v>
      </c>
      <c r="G143" s="164">
        <v>67.091367255362826</v>
      </c>
      <c r="H143" s="164">
        <v>122.17750924202267</v>
      </c>
      <c r="I143" s="164">
        <v>58.279569681964446</v>
      </c>
      <c r="J143" s="164">
        <v>360.41679072689095</v>
      </c>
      <c r="K143" s="164">
        <v>369.75688600234389</v>
      </c>
      <c r="L143" s="164" t="e">
        <v>#N/A</v>
      </c>
      <c r="M143" s="164">
        <v>16.87179292520673</v>
      </c>
      <c r="N143" s="164" t="e">
        <v>#N/A</v>
      </c>
      <c r="O143" s="164">
        <v>26.404945186680806</v>
      </c>
      <c r="P143" s="164">
        <v>26.016740558014224</v>
      </c>
      <c r="Q143" s="164">
        <v>252.89658437263455</v>
      </c>
      <c r="R143" s="164" t="e">
        <v>#N/A</v>
      </c>
      <c r="S143" s="164" t="e">
        <v>#N/A</v>
      </c>
      <c r="T143" s="164">
        <f t="shared" si="4"/>
        <v>2448.951637742226</v>
      </c>
    </row>
    <row r="144" spans="2:20" x14ac:dyDescent="0.3">
      <c r="B144" s="19">
        <v>2036</v>
      </c>
      <c r="C144" s="19">
        <v>3</v>
      </c>
      <c r="D144" s="164">
        <v>694.85324896065583</v>
      </c>
      <c r="E144" s="164">
        <v>198.82501392708383</v>
      </c>
      <c r="F144" s="164">
        <v>47.976208042470397</v>
      </c>
      <c r="G144" s="164">
        <v>73.940442203303263</v>
      </c>
      <c r="H144" s="164">
        <v>104.59719140616603</v>
      </c>
      <c r="I144" s="164">
        <v>55.252779983366572</v>
      </c>
      <c r="J144" s="164">
        <v>359.82443249654335</v>
      </c>
      <c r="K144" s="164">
        <v>377.81224157601957</v>
      </c>
      <c r="L144" s="164" t="e">
        <v>#N/A</v>
      </c>
      <c r="M144" s="164">
        <v>17.474356958249832</v>
      </c>
      <c r="N144" s="164" t="e">
        <v>#N/A</v>
      </c>
      <c r="O144" s="164">
        <v>27.987841588663276</v>
      </c>
      <c r="P144" s="164">
        <v>23.358197275780551</v>
      </c>
      <c r="Q144" s="164">
        <v>216.80142833914584</v>
      </c>
      <c r="R144" s="164" t="e">
        <v>#N/A</v>
      </c>
      <c r="S144" s="164" t="e">
        <v>#N/A</v>
      </c>
      <c r="T144" s="164">
        <f t="shared" si="4"/>
        <v>2198.7033827574483</v>
      </c>
    </row>
    <row r="145" spans="2:20" x14ac:dyDescent="0.3">
      <c r="B145" s="19">
        <v>2036</v>
      </c>
      <c r="C145" s="19">
        <v>4</v>
      </c>
      <c r="D145" s="164">
        <v>565.93817396878444</v>
      </c>
      <c r="E145" s="164">
        <v>185.83957968374608</v>
      </c>
      <c r="F145" s="164">
        <v>47.580489933835715</v>
      </c>
      <c r="G145" s="164">
        <v>76.222744042986974</v>
      </c>
      <c r="H145" s="164">
        <v>88.575007952716746</v>
      </c>
      <c r="I145" s="164">
        <v>50.352011162781032</v>
      </c>
      <c r="J145" s="164">
        <v>357.76072951655726</v>
      </c>
      <c r="K145" s="164">
        <v>380.48505203881138</v>
      </c>
      <c r="L145" s="164" t="e">
        <v>#N/A</v>
      </c>
      <c r="M145" s="164">
        <v>17.474356958249825</v>
      </c>
      <c r="N145" s="164" t="e">
        <v>#N/A</v>
      </c>
      <c r="O145" s="164">
        <v>25.622398331242142</v>
      </c>
      <c r="P145" s="164">
        <v>21.352588509248204</v>
      </c>
      <c r="Q145" s="164">
        <v>192.71261746065619</v>
      </c>
      <c r="R145" s="164" t="e">
        <v>#N/A</v>
      </c>
      <c r="S145" s="164" t="e">
        <v>#N/A</v>
      </c>
      <c r="T145" s="164">
        <f t="shared" si="4"/>
        <v>2009.9157495596162</v>
      </c>
    </row>
    <row r="146" spans="2:20" x14ac:dyDescent="0.3">
      <c r="B146" s="19">
        <v>2036</v>
      </c>
      <c r="C146" s="19">
        <v>5</v>
      </c>
      <c r="D146" s="164">
        <v>395.8745847195114</v>
      </c>
      <c r="E146" s="164">
        <v>152.66359400457529</v>
      </c>
      <c r="F146" s="164">
        <v>42.462274980194614</v>
      </c>
      <c r="G146" s="164">
        <v>73.854820531528006</v>
      </c>
      <c r="H146" s="164">
        <v>76.126093534398677</v>
      </c>
      <c r="I146" s="164">
        <v>45.652448069880649</v>
      </c>
      <c r="J146" s="164">
        <v>365.97388728446572</v>
      </c>
      <c r="K146" s="164">
        <v>405.82967979565433</v>
      </c>
      <c r="L146" s="164" t="e">
        <v>#N/A</v>
      </c>
      <c r="M146" s="164">
        <v>17.474356958249832</v>
      </c>
      <c r="N146" s="164" t="e">
        <v>#N/A</v>
      </c>
      <c r="O146" s="164">
        <v>25.618106309159653</v>
      </c>
      <c r="P146" s="164">
        <v>18.97430024868488</v>
      </c>
      <c r="Q146" s="164">
        <v>165.54370861354016</v>
      </c>
      <c r="R146" s="164" t="e">
        <v>#N/A</v>
      </c>
      <c r="S146" s="164" t="e">
        <v>#N/A</v>
      </c>
      <c r="T146" s="164">
        <f t="shared" si="4"/>
        <v>1786.0478550498435</v>
      </c>
    </row>
    <row r="147" spans="2:20" x14ac:dyDescent="0.3">
      <c r="B147" s="19">
        <v>2036</v>
      </c>
      <c r="C147" s="19">
        <v>6</v>
      </c>
      <c r="D147" s="164">
        <v>311.4523294552871</v>
      </c>
      <c r="E147" s="164">
        <v>144.18752835893602</v>
      </c>
      <c r="F147" s="164">
        <v>43.157860214394788</v>
      </c>
      <c r="G147" s="164">
        <v>79.352877124649766</v>
      </c>
      <c r="H147" s="164">
        <v>72.784233859312437</v>
      </c>
      <c r="I147" s="164">
        <v>42.342850630054109</v>
      </c>
      <c r="J147" s="164">
        <v>356.71741274555541</v>
      </c>
      <c r="K147" s="164">
        <v>438.12936797908253</v>
      </c>
      <c r="L147" s="164" t="e">
        <v>#N/A</v>
      </c>
      <c r="M147" s="164">
        <v>17.474356958249825</v>
      </c>
      <c r="N147" s="164" t="e">
        <v>#N/A</v>
      </c>
      <c r="O147" s="164">
        <v>27.96139585446279</v>
      </c>
      <c r="P147" s="164">
        <v>18.199174652002586</v>
      </c>
      <c r="Q147" s="164">
        <v>161.32601847381844</v>
      </c>
      <c r="R147" s="164" t="e">
        <v>#N/A</v>
      </c>
      <c r="S147" s="164" t="e">
        <v>#N/A</v>
      </c>
      <c r="T147" s="164">
        <f t="shared" si="4"/>
        <v>1713.0854063058059</v>
      </c>
    </row>
    <row r="148" spans="2:20" x14ac:dyDescent="0.3">
      <c r="B148" s="19">
        <v>2036</v>
      </c>
      <c r="C148" s="19">
        <v>7</v>
      </c>
      <c r="D148" s="164">
        <v>288.23450852887959</v>
      </c>
      <c r="E148" s="164">
        <v>136.78801239689676</v>
      </c>
      <c r="F148" s="164">
        <v>40.200629726692959</v>
      </c>
      <c r="G148" s="164">
        <v>79.107461765280036</v>
      </c>
      <c r="H148" s="164">
        <v>65.94576873780349</v>
      </c>
      <c r="I148" s="164">
        <v>39.689552940192726</v>
      </c>
      <c r="J148" s="164">
        <v>362.50095363535564</v>
      </c>
      <c r="K148" s="164">
        <v>564.42838544492236</v>
      </c>
      <c r="L148" s="164" t="e">
        <v>#N/A</v>
      </c>
      <c r="M148" s="164">
        <v>17.474356958249832</v>
      </c>
      <c r="N148" s="164" t="e">
        <v>#N/A</v>
      </c>
      <c r="O148" s="164">
        <v>27.282282412915553</v>
      </c>
      <c r="P148" s="164">
        <v>19.192313856736231</v>
      </c>
      <c r="Q148" s="164">
        <v>165.72521478761405</v>
      </c>
      <c r="R148" s="164" t="e">
        <v>#N/A</v>
      </c>
      <c r="S148" s="164" t="e">
        <v>#N/A</v>
      </c>
      <c r="T148" s="164">
        <f t="shared" si="4"/>
        <v>1806.5694411915395</v>
      </c>
    </row>
    <row r="149" spans="2:20" x14ac:dyDescent="0.3">
      <c r="B149" s="19">
        <v>2036</v>
      </c>
      <c r="C149" s="19">
        <v>8</v>
      </c>
      <c r="D149" s="164">
        <v>287.24125331649554</v>
      </c>
      <c r="E149" s="164">
        <v>136.5968908285148</v>
      </c>
      <c r="F149" s="164">
        <v>40.203423876327825</v>
      </c>
      <c r="G149" s="164">
        <v>83.480110955471247</v>
      </c>
      <c r="H149" s="164">
        <v>67.087037300761068</v>
      </c>
      <c r="I149" s="164">
        <v>41.290345420296049</v>
      </c>
      <c r="J149" s="164">
        <v>378.20678804112009</v>
      </c>
      <c r="K149" s="164">
        <v>641.34982776978916</v>
      </c>
      <c r="L149" s="164" t="e">
        <v>#N/A</v>
      </c>
      <c r="M149" s="164">
        <v>17.474356958249832</v>
      </c>
      <c r="N149" s="164" t="e">
        <v>#N/A</v>
      </c>
      <c r="O149" s="164">
        <v>28.05685849244659</v>
      </c>
      <c r="P149" s="164">
        <v>20.790774633980053</v>
      </c>
      <c r="Q149" s="164">
        <v>215.25463152485099</v>
      </c>
      <c r="R149" s="164" t="e">
        <v>#N/A</v>
      </c>
      <c r="S149" s="164" t="e">
        <v>#N/A</v>
      </c>
      <c r="T149" s="164">
        <f t="shared" si="4"/>
        <v>1957.0322991183034</v>
      </c>
    </row>
    <row r="150" spans="2:20" x14ac:dyDescent="0.3">
      <c r="B150" s="19">
        <v>2036</v>
      </c>
      <c r="C150" s="19">
        <v>9</v>
      </c>
      <c r="D150" s="164">
        <v>293.97087188786213</v>
      </c>
      <c r="E150" s="164">
        <v>141.0874478210493</v>
      </c>
      <c r="F150" s="164">
        <v>43.919756361050183</v>
      </c>
      <c r="G150" s="164">
        <v>85.154288953891182</v>
      </c>
      <c r="H150" s="164">
        <v>70.578071572827881</v>
      </c>
      <c r="I150" s="164">
        <v>54.349626664953895</v>
      </c>
      <c r="J150" s="164">
        <v>383.40276358186651</v>
      </c>
      <c r="K150" s="164">
        <v>539.28587979587894</v>
      </c>
      <c r="L150" s="164" t="e">
        <v>#N/A</v>
      </c>
      <c r="M150" s="164">
        <v>17.474356958249825</v>
      </c>
      <c r="N150" s="164" t="e">
        <v>#N/A</v>
      </c>
      <c r="O150" s="164">
        <v>26.688285116445119</v>
      </c>
      <c r="P150" s="164">
        <v>19.607986076856051</v>
      </c>
      <c r="Q150" s="164">
        <v>170.1772661597814</v>
      </c>
      <c r="R150" s="164" t="e">
        <v>#N/A</v>
      </c>
      <c r="S150" s="164" t="e">
        <v>#N/A</v>
      </c>
      <c r="T150" s="164">
        <f t="shared" si="4"/>
        <v>1845.6966009507125</v>
      </c>
    </row>
    <row r="151" spans="2:20" x14ac:dyDescent="0.3">
      <c r="B151" s="19">
        <v>2036</v>
      </c>
      <c r="C151" s="19">
        <v>10</v>
      </c>
      <c r="D151" s="164">
        <v>354.23404901307242</v>
      </c>
      <c r="E151" s="164">
        <v>146.07634726935507</v>
      </c>
      <c r="F151" s="164">
        <v>46.026037704067484</v>
      </c>
      <c r="G151" s="164">
        <v>83.020155780329702</v>
      </c>
      <c r="H151" s="164">
        <v>71.00019971231805</v>
      </c>
      <c r="I151" s="164">
        <v>49.113638180687524</v>
      </c>
      <c r="J151" s="164">
        <v>352.30772671109662</v>
      </c>
      <c r="K151" s="164">
        <v>405.40996641189793</v>
      </c>
      <c r="L151" s="164" t="e">
        <v>#N/A</v>
      </c>
      <c r="M151" s="164">
        <v>17.474356958249832</v>
      </c>
      <c r="N151" s="164" t="e">
        <v>#N/A</v>
      </c>
      <c r="O151" s="164">
        <v>26.389035956642399</v>
      </c>
      <c r="P151" s="164">
        <v>18.393582361130015</v>
      </c>
      <c r="Q151" s="164">
        <v>161.93987688927911</v>
      </c>
      <c r="R151" s="164" t="e">
        <v>#N/A</v>
      </c>
      <c r="S151" s="164" t="e">
        <v>#N/A</v>
      </c>
      <c r="T151" s="164">
        <f t="shared" si="4"/>
        <v>1731.384972948126</v>
      </c>
    </row>
    <row r="152" spans="2:20" x14ac:dyDescent="0.3">
      <c r="B152" s="19">
        <v>2036</v>
      </c>
      <c r="C152" s="19">
        <v>11</v>
      </c>
      <c r="D152" s="164">
        <v>614.38268822651685</v>
      </c>
      <c r="E152" s="164">
        <v>191.4415675954746</v>
      </c>
      <c r="F152" s="164">
        <v>49.012191462706888</v>
      </c>
      <c r="G152" s="164">
        <v>83.129420602198536</v>
      </c>
      <c r="H152" s="164">
        <v>104.01730117211194</v>
      </c>
      <c r="I152" s="164">
        <v>51.898997444506989</v>
      </c>
      <c r="J152" s="164">
        <v>362.17484011315753</v>
      </c>
      <c r="K152" s="164">
        <v>372.25269755221944</v>
      </c>
      <c r="L152" s="164" t="e">
        <v>#N/A</v>
      </c>
      <c r="M152" s="164">
        <v>17.474356958249825</v>
      </c>
      <c r="N152" s="164" t="e">
        <v>#N/A</v>
      </c>
      <c r="O152" s="164">
        <v>26.41677486386973</v>
      </c>
      <c r="P152" s="164">
        <v>22.263673280484682</v>
      </c>
      <c r="Q152" s="164">
        <v>201.21150444058935</v>
      </c>
      <c r="R152" s="164" t="e">
        <v>#N/A</v>
      </c>
      <c r="S152" s="164" t="e">
        <v>#N/A</v>
      </c>
      <c r="T152" s="164">
        <f t="shared" si="4"/>
        <v>2095.6760137120864</v>
      </c>
    </row>
    <row r="153" spans="2:20" x14ac:dyDescent="0.3">
      <c r="B153" s="19">
        <v>2036</v>
      </c>
      <c r="C153" s="19">
        <v>12</v>
      </c>
      <c r="D153" s="164">
        <v>949.59505648726088</v>
      </c>
      <c r="E153" s="164">
        <v>243.85419491664919</v>
      </c>
      <c r="F153" s="164">
        <v>47.694484063915326</v>
      </c>
      <c r="G153" s="164">
        <v>81.345320740611541</v>
      </c>
      <c r="H153" s="164">
        <v>123.16240446723621</v>
      </c>
      <c r="I153" s="164">
        <v>60.896522066628819</v>
      </c>
      <c r="J153" s="164">
        <v>361.04539317825873</v>
      </c>
      <c r="K153" s="164">
        <v>445.72973058436685</v>
      </c>
      <c r="L153" s="164" t="e">
        <v>#N/A</v>
      </c>
      <c r="M153" s="164">
        <v>17.474356958249832</v>
      </c>
      <c r="N153" s="164" t="e">
        <v>#N/A</v>
      </c>
      <c r="O153" s="164">
        <v>27.661281875401752</v>
      </c>
      <c r="P153" s="164">
        <v>28.19414018330616</v>
      </c>
      <c r="Q153" s="164">
        <v>267.25703154389834</v>
      </c>
      <c r="R153" s="164" t="e">
        <v>#N/A</v>
      </c>
      <c r="S153" s="164" t="e">
        <v>#N/A</v>
      </c>
      <c r="T153" s="164">
        <f t="shared" si="4"/>
        <v>2653.9099170657837</v>
      </c>
    </row>
    <row r="154" spans="2:20" x14ac:dyDescent="0.3">
      <c r="B154" s="19">
        <v>2037</v>
      </c>
      <c r="C154" s="19">
        <v>1</v>
      </c>
      <c r="D154" s="164">
        <v>923.60082303931779</v>
      </c>
      <c r="E154" s="164">
        <v>233.73388660096788</v>
      </c>
      <c r="F154" s="164">
        <v>49.063424908830918</v>
      </c>
      <c r="G154" s="164">
        <v>66.018583111123604</v>
      </c>
      <c r="H154" s="164">
        <v>126.28347089684901</v>
      </c>
      <c r="I154" s="164">
        <v>60.63076892103512</v>
      </c>
      <c r="J154" s="164">
        <v>363.92170968735019</v>
      </c>
      <c r="K154" s="164">
        <v>493.37083914871113</v>
      </c>
      <c r="L154" s="164" t="e">
        <v>#N/A</v>
      </c>
      <c r="M154" s="164">
        <v>16.994343408853002</v>
      </c>
      <c r="N154" s="164" t="e">
        <v>#N/A</v>
      </c>
      <c r="O154" s="164">
        <v>27.021225971304755</v>
      </c>
      <c r="P154" s="164">
        <v>28.387936993206175</v>
      </c>
      <c r="Q154" s="164">
        <v>283.12496717374637</v>
      </c>
      <c r="R154" s="164" t="e">
        <v>#N/A</v>
      </c>
      <c r="S154" s="164" t="e">
        <v>#N/A</v>
      </c>
      <c r="T154" s="164">
        <f t="shared" si="4"/>
        <v>2672.1519798612958</v>
      </c>
    </row>
    <row r="155" spans="2:20" x14ac:dyDescent="0.3">
      <c r="B155" s="19">
        <v>2037</v>
      </c>
      <c r="C155" s="19">
        <v>2</v>
      </c>
      <c r="D155" s="164">
        <v>888.29749859815888</v>
      </c>
      <c r="E155" s="164">
        <v>241.8955838872148</v>
      </c>
      <c r="F155" s="164">
        <v>52.37949779679149</v>
      </c>
      <c r="G155" s="164">
        <v>70.553623306272172</v>
      </c>
      <c r="H155" s="164">
        <v>127.73618649096015</v>
      </c>
      <c r="I155" s="164">
        <v>60.37031677725826</v>
      </c>
      <c r="J155" s="164">
        <v>363.91182892988223</v>
      </c>
      <c r="K155" s="164">
        <v>381.15126906125653</v>
      </c>
      <c r="L155" s="164" t="e">
        <v>#N/A</v>
      </c>
      <c r="M155" s="164">
        <v>16.994343408853002</v>
      </c>
      <c r="N155" s="164" t="e">
        <v>#N/A</v>
      </c>
      <c r="O155" s="164">
        <v>27.348787075048737</v>
      </c>
      <c r="P155" s="164">
        <v>26.76282372795011</v>
      </c>
      <c r="Q155" s="164">
        <v>261.77856843071118</v>
      </c>
      <c r="R155" s="164" t="e">
        <v>#N/A</v>
      </c>
      <c r="S155" s="164" t="e">
        <v>#N/A</v>
      </c>
      <c r="T155" s="164">
        <f t="shared" si="4"/>
        <v>2519.1803274903577</v>
      </c>
    </row>
    <row r="156" spans="2:20" x14ac:dyDescent="0.3">
      <c r="B156" s="19">
        <v>2037</v>
      </c>
      <c r="C156" s="19">
        <v>3</v>
      </c>
      <c r="D156" s="164">
        <v>691.70028800074726</v>
      </c>
      <c r="E156" s="164">
        <v>196.8027443447279</v>
      </c>
      <c r="F156" s="164">
        <v>47.546736195797131</v>
      </c>
      <c r="G156" s="164">
        <v>75.079180151685236</v>
      </c>
      <c r="H156" s="164">
        <v>105.65344121911279</v>
      </c>
      <c r="I156" s="164">
        <v>55.271152290938709</v>
      </c>
      <c r="J156" s="164">
        <v>359.091330479482</v>
      </c>
      <c r="K156" s="164">
        <v>377.88229559456653</v>
      </c>
      <c r="L156" s="164" t="e">
        <v>#N/A</v>
      </c>
      <c r="M156" s="164">
        <v>16.994343408853002</v>
      </c>
      <c r="N156" s="164" t="e">
        <v>#N/A</v>
      </c>
      <c r="O156" s="164">
        <v>27.981808929441801</v>
      </c>
      <c r="P156" s="164">
        <v>23.308709365105106</v>
      </c>
      <c r="Q156" s="164">
        <v>216.73306364093159</v>
      </c>
      <c r="R156" s="164" t="e">
        <v>#N/A</v>
      </c>
      <c r="S156" s="164" t="e">
        <v>#N/A</v>
      </c>
      <c r="T156" s="164">
        <f t="shared" si="4"/>
        <v>2194.0450936213892</v>
      </c>
    </row>
    <row r="157" spans="2:20" x14ac:dyDescent="0.3">
      <c r="B157" s="19">
        <v>2037</v>
      </c>
      <c r="C157" s="19">
        <v>4</v>
      </c>
      <c r="D157" s="164">
        <v>563.9035493171142</v>
      </c>
      <c r="E157" s="164">
        <v>184.09210024382159</v>
      </c>
      <c r="F157" s="164">
        <v>47.166140077475895</v>
      </c>
      <c r="G157" s="164">
        <v>77.393457004687647</v>
      </c>
      <c r="H157" s="164">
        <v>89.536662484499487</v>
      </c>
      <c r="I157" s="164">
        <v>50.378658789924835</v>
      </c>
      <c r="J157" s="164">
        <v>357.00203986770407</v>
      </c>
      <c r="K157" s="164">
        <v>380.53711851229644</v>
      </c>
      <c r="L157" s="164" t="e">
        <v>#N/A</v>
      </c>
      <c r="M157" s="164">
        <v>16.994343408853002</v>
      </c>
      <c r="N157" s="164" t="e">
        <v>#N/A</v>
      </c>
      <c r="O157" s="164">
        <v>25.627707161605361</v>
      </c>
      <c r="P157" s="164">
        <v>21.318279297683812</v>
      </c>
      <c r="Q157" s="164">
        <v>192.7361727834452</v>
      </c>
      <c r="R157" s="164" t="e">
        <v>#N/A</v>
      </c>
      <c r="S157" s="164" t="e">
        <v>#N/A</v>
      </c>
      <c r="T157" s="164">
        <f t="shared" si="4"/>
        <v>2006.6862289491116</v>
      </c>
    </row>
    <row r="158" spans="2:20" x14ac:dyDescent="0.3">
      <c r="B158" s="19">
        <v>2037</v>
      </c>
      <c r="C158" s="19">
        <v>5</v>
      </c>
      <c r="D158" s="164">
        <v>394.73384192096694</v>
      </c>
      <c r="E158" s="164">
        <v>151.32564159021177</v>
      </c>
      <c r="F158" s="164">
        <v>42.098054111015777</v>
      </c>
      <c r="G158" s="164">
        <v>74.988473827280444</v>
      </c>
      <c r="H158" s="164">
        <v>77.05082008408111</v>
      </c>
      <c r="I158" s="164">
        <v>45.696852547786627</v>
      </c>
      <c r="J158" s="164">
        <v>365.33081208052829</v>
      </c>
      <c r="K158" s="164">
        <v>405.90229125250539</v>
      </c>
      <c r="L158" s="164" t="e">
        <v>#N/A</v>
      </c>
      <c r="M158" s="164">
        <v>16.994343408853002</v>
      </c>
      <c r="N158" s="164" t="e">
        <v>#N/A</v>
      </c>
      <c r="O158" s="164">
        <v>25.610713565993837</v>
      </c>
      <c r="P158" s="164">
        <v>18.955853779787425</v>
      </c>
      <c r="Q158" s="164">
        <v>165.62379370665801</v>
      </c>
      <c r="R158" s="164" t="e">
        <v>#N/A</v>
      </c>
      <c r="S158" s="164" t="e">
        <v>#N/A</v>
      </c>
      <c r="T158" s="164">
        <f t="shared" si="4"/>
        <v>1784.3114918756689</v>
      </c>
    </row>
    <row r="159" spans="2:20" x14ac:dyDescent="0.3">
      <c r="B159" s="19">
        <v>2037</v>
      </c>
      <c r="C159" s="19">
        <v>6</v>
      </c>
      <c r="D159" s="164">
        <v>310.87029713614834</v>
      </c>
      <c r="E159" s="164">
        <v>143.01649641487433</v>
      </c>
      <c r="F159" s="164">
        <v>42.793859464561379</v>
      </c>
      <c r="G159" s="164">
        <v>80.573728510139262</v>
      </c>
      <c r="H159" s="164">
        <v>73.711218286156793</v>
      </c>
      <c r="I159" s="164">
        <v>42.397095638431814</v>
      </c>
      <c r="J159" s="164">
        <v>356.07442799528803</v>
      </c>
      <c r="K159" s="164">
        <v>438.19811829466613</v>
      </c>
      <c r="L159" s="164" t="e">
        <v>#N/A</v>
      </c>
      <c r="M159" s="164">
        <v>16.994343408853002</v>
      </c>
      <c r="N159" s="164" t="e">
        <v>#N/A</v>
      </c>
      <c r="O159" s="164">
        <v>27.952233161044465</v>
      </c>
      <c r="P159" s="164">
        <v>18.190005188771117</v>
      </c>
      <c r="Q159" s="164">
        <v>161.45046269588579</v>
      </c>
      <c r="R159" s="164" t="e">
        <v>#N/A</v>
      </c>
      <c r="S159" s="164" t="e">
        <v>#N/A</v>
      </c>
      <c r="T159" s="164">
        <f t="shared" si="4"/>
        <v>1712.2222861948203</v>
      </c>
    </row>
    <row r="160" spans="2:20" x14ac:dyDescent="0.3">
      <c r="B160" s="19">
        <v>2037</v>
      </c>
      <c r="C160" s="19">
        <v>7</v>
      </c>
      <c r="D160" s="164">
        <v>287.78129655854065</v>
      </c>
      <c r="E160" s="164">
        <v>135.70342889862178</v>
      </c>
      <c r="F160" s="164">
        <v>39.86192192843145</v>
      </c>
      <c r="G160" s="164">
        <v>80.32480383366628</v>
      </c>
      <c r="H160" s="164">
        <v>66.842546003557459</v>
      </c>
      <c r="I160" s="164">
        <v>39.736855544318466</v>
      </c>
      <c r="J160" s="164">
        <v>361.87053708767866</v>
      </c>
      <c r="K160" s="164">
        <v>564.50015734337308</v>
      </c>
      <c r="L160" s="164" t="e">
        <v>#N/A</v>
      </c>
      <c r="M160" s="164">
        <v>16.994343408853002</v>
      </c>
      <c r="N160" s="164" t="e">
        <v>#N/A</v>
      </c>
      <c r="O160" s="164">
        <v>27.282566564804732</v>
      </c>
      <c r="P160" s="164">
        <v>19.185086698821962</v>
      </c>
      <c r="Q160" s="164">
        <v>165.80560609949836</v>
      </c>
      <c r="R160" s="164" t="e">
        <v>#N/A</v>
      </c>
      <c r="S160" s="164" t="e">
        <v>#N/A</v>
      </c>
      <c r="T160" s="164">
        <f t="shared" si="4"/>
        <v>1805.8891499701658</v>
      </c>
    </row>
    <row r="161" spans="2:20" x14ac:dyDescent="0.3">
      <c r="B161" s="19">
        <v>2037</v>
      </c>
      <c r="C161" s="19">
        <v>8</v>
      </c>
      <c r="D161" s="164">
        <v>286.79569900682816</v>
      </c>
      <c r="E161" s="164">
        <v>135.51429517343428</v>
      </c>
      <c r="F161" s="164">
        <v>39.864794855199953</v>
      </c>
      <c r="G161" s="164">
        <v>84.767768808853006</v>
      </c>
      <c r="H161" s="164">
        <v>67.955690062179499</v>
      </c>
      <c r="I161" s="164">
        <v>41.334689766489248</v>
      </c>
      <c r="J161" s="164">
        <v>377.53442265421677</v>
      </c>
      <c r="K161" s="164">
        <v>641.41882338420191</v>
      </c>
      <c r="L161" s="164" t="e">
        <v>#N/A</v>
      </c>
      <c r="M161" s="164">
        <v>16.994343408853002</v>
      </c>
      <c r="N161" s="164" t="e">
        <v>#N/A</v>
      </c>
      <c r="O161" s="164">
        <v>28.055968394854442</v>
      </c>
      <c r="P161" s="164">
        <v>20.784120446487858</v>
      </c>
      <c r="Q161" s="164">
        <v>215.38532554974361</v>
      </c>
      <c r="R161" s="164" t="e">
        <v>#N/A</v>
      </c>
      <c r="S161" s="164" t="e">
        <v>#N/A</v>
      </c>
      <c r="T161" s="164">
        <f t="shared" si="4"/>
        <v>1956.4059415113418</v>
      </c>
    </row>
    <row r="162" spans="2:20" x14ac:dyDescent="0.3">
      <c r="B162" s="19">
        <v>2037</v>
      </c>
      <c r="C162" s="19">
        <v>9</v>
      </c>
      <c r="D162" s="164">
        <v>293.48059374129878</v>
      </c>
      <c r="E162" s="164">
        <v>139.95294880467523</v>
      </c>
      <c r="F162" s="164">
        <v>43.550655451260582</v>
      </c>
      <c r="G162" s="164">
        <v>86.467095714922834</v>
      </c>
      <c r="H162" s="164">
        <v>71.487955735199975</v>
      </c>
      <c r="I162" s="164">
        <v>54.392962873841711</v>
      </c>
      <c r="J162" s="164">
        <v>382.73373003453418</v>
      </c>
      <c r="K162" s="164">
        <v>539.35632254043207</v>
      </c>
      <c r="L162" s="164" t="e">
        <v>#N/A</v>
      </c>
      <c r="M162" s="164">
        <v>16.994343408853002</v>
      </c>
      <c r="N162" s="164" t="e">
        <v>#N/A</v>
      </c>
      <c r="O162" s="164">
        <v>26.688164461062417</v>
      </c>
      <c r="P162" s="164">
        <v>19.600743830457333</v>
      </c>
      <c r="Q162" s="164">
        <v>170.30937285616716</v>
      </c>
      <c r="R162" s="164" t="e">
        <v>#N/A</v>
      </c>
      <c r="S162" s="164" t="e">
        <v>#N/A</v>
      </c>
      <c r="T162" s="164">
        <f t="shared" si="4"/>
        <v>1845.0148894527053</v>
      </c>
    </row>
    <row r="163" spans="2:20" x14ac:dyDescent="0.3">
      <c r="B163" s="19">
        <v>2037</v>
      </c>
      <c r="C163" s="19">
        <v>10</v>
      </c>
      <c r="D163" s="164">
        <v>353.38960189020833</v>
      </c>
      <c r="E163" s="164">
        <v>144.83376438278688</v>
      </c>
      <c r="F163" s="164">
        <v>45.63769240930948</v>
      </c>
      <c r="G163" s="164">
        <v>84.303682835374943</v>
      </c>
      <c r="H163" s="164">
        <v>71.924619316566975</v>
      </c>
      <c r="I163" s="164">
        <v>49.138884459015863</v>
      </c>
      <c r="J163" s="164">
        <v>351.72260589769178</v>
      </c>
      <c r="K163" s="164">
        <v>405.46731370735057</v>
      </c>
      <c r="L163" s="164" t="e">
        <v>#N/A</v>
      </c>
      <c r="M163" s="164">
        <v>16.994343408853002</v>
      </c>
      <c r="N163" s="164" t="e">
        <v>#N/A</v>
      </c>
      <c r="O163" s="164">
        <v>26.391367423519064</v>
      </c>
      <c r="P163" s="164">
        <v>18.381356381101615</v>
      </c>
      <c r="Q163" s="164">
        <v>162.04891128693544</v>
      </c>
      <c r="R163" s="164" t="e">
        <v>#N/A</v>
      </c>
      <c r="S163" s="164" t="e">
        <v>#N/A</v>
      </c>
      <c r="T163" s="164">
        <f t="shared" si="4"/>
        <v>1730.234143398714</v>
      </c>
    </row>
    <row r="164" spans="2:20" x14ac:dyDescent="0.3">
      <c r="B164" s="19">
        <v>2037</v>
      </c>
      <c r="C164" s="19">
        <v>11</v>
      </c>
      <c r="D164" s="164">
        <v>611.89145167209836</v>
      </c>
      <c r="E164" s="164">
        <v>189.58137182247739</v>
      </c>
      <c r="F164" s="164">
        <v>48.581773872740214</v>
      </c>
      <c r="G164" s="164">
        <v>84.418370985239264</v>
      </c>
      <c r="H164" s="164">
        <v>104.93301800244672</v>
      </c>
      <c r="I164" s="164">
        <v>51.900549160043951</v>
      </c>
      <c r="J164" s="164">
        <v>361.64458366414306</v>
      </c>
      <c r="K164" s="164">
        <v>372.32407691000884</v>
      </c>
      <c r="L164" s="164" t="e">
        <v>#N/A</v>
      </c>
      <c r="M164" s="164">
        <v>16.994343408853002</v>
      </c>
      <c r="N164" s="164" t="e">
        <v>#N/A</v>
      </c>
      <c r="O164" s="164">
        <v>26.41323795562467</v>
      </c>
      <c r="P164" s="164">
        <v>22.226049589794453</v>
      </c>
      <c r="Q164" s="164">
        <v>201.2256746668229</v>
      </c>
      <c r="R164" s="164" t="e">
        <v>#N/A</v>
      </c>
      <c r="S164" s="164" t="e">
        <v>#N/A</v>
      </c>
      <c r="T164" s="164">
        <f t="shared" si="4"/>
        <v>2092.1345017102926</v>
      </c>
    </row>
    <row r="165" spans="2:20" x14ac:dyDescent="0.3">
      <c r="B165" s="19">
        <v>2037</v>
      </c>
      <c r="C165" s="19">
        <v>12</v>
      </c>
      <c r="D165" s="164">
        <v>944.79176076793033</v>
      </c>
      <c r="E165" s="164">
        <v>241.20748774648598</v>
      </c>
      <c r="F165" s="164">
        <v>47.248418030091628</v>
      </c>
      <c r="G165" s="164">
        <v>82.60668157182819</v>
      </c>
      <c r="H165" s="164">
        <v>123.98864756029784</v>
      </c>
      <c r="I165" s="164">
        <v>60.856729240140737</v>
      </c>
      <c r="J165" s="164">
        <v>360.53292974132756</v>
      </c>
      <c r="K165" s="164">
        <v>445.8018268310542</v>
      </c>
      <c r="L165" s="164" t="e">
        <v>#N/A</v>
      </c>
      <c r="M165" s="164">
        <v>16.994343408853002</v>
      </c>
      <c r="N165" s="164" t="e">
        <v>#N/A</v>
      </c>
      <c r="O165" s="164">
        <v>27.654152830304337</v>
      </c>
      <c r="P165" s="164">
        <v>28.119769893967046</v>
      </c>
      <c r="Q165" s="164">
        <v>267.10670597382762</v>
      </c>
      <c r="R165" s="164" t="e">
        <v>#N/A</v>
      </c>
      <c r="S165" s="164" t="e">
        <v>#N/A</v>
      </c>
      <c r="T165" s="164">
        <f t="shared" si="4"/>
        <v>2646.9094535961085</v>
      </c>
    </row>
    <row r="166" spans="2:20" x14ac:dyDescent="0.3">
      <c r="B166" s="19">
        <v>2038</v>
      </c>
      <c r="C166" s="19">
        <v>1</v>
      </c>
      <c r="D166" s="164">
        <v>919.99228166063824</v>
      </c>
      <c r="E166" s="164">
        <v>231.38982907066514</v>
      </c>
      <c r="F166" s="164">
        <v>48.626120377285496</v>
      </c>
      <c r="G166" s="164">
        <v>66.780312971869677</v>
      </c>
      <c r="H166" s="164">
        <v>127.0285199395519</v>
      </c>
      <c r="I166" s="164">
        <v>60.601983135787037</v>
      </c>
      <c r="J166" s="164">
        <v>363.42103389974915</v>
      </c>
      <c r="K166" s="164">
        <v>493.65418336762548</v>
      </c>
      <c r="L166" s="164" t="e">
        <v>#N/A</v>
      </c>
      <c r="M166" s="164">
        <v>16.527515638375249</v>
      </c>
      <c r="N166" s="164" t="e">
        <v>#N/A</v>
      </c>
      <c r="O166" s="164">
        <v>27.021930785714947</v>
      </c>
      <c r="P166" s="164">
        <v>28.330447517389331</v>
      </c>
      <c r="Q166" s="164">
        <v>283.36634631047821</v>
      </c>
      <c r="R166" s="164" t="e">
        <v>#N/A</v>
      </c>
      <c r="S166" s="164" t="e">
        <v>#N/A</v>
      </c>
      <c r="T166" s="164">
        <f t="shared" si="4"/>
        <v>2666.7405046751301</v>
      </c>
    </row>
    <row r="167" spans="2:20" x14ac:dyDescent="0.3">
      <c r="B167" s="19">
        <v>2038</v>
      </c>
      <c r="C167" s="19">
        <v>2</v>
      </c>
      <c r="D167" s="164">
        <v>884.88173458186452</v>
      </c>
      <c r="E167" s="164">
        <v>239.52168491576899</v>
      </c>
      <c r="F167" s="164">
        <v>51.916671355977726</v>
      </c>
      <c r="G167" s="164">
        <v>71.369835966759098</v>
      </c>
      <c r="H167" s="164">
        <v>128.54819174087726</v>
      </c>
      <c r="I167" s="164">
        <v>60.350309282004034</v>
      </c>
      <c r="J167" s="164">
        <v>363.45986921925726</v>
      </c>
      <c r="K167" s="164">
        <v>381.43162504646301</v>
      </c>
      <c r="L167" s="164" t="e">
        <v>#N/A</v>
      </c>
      <c r="M167" s="164">
        <v>16.527515638375256</v>
      </c>
      <c r="N167" s="164" t="e">
        <v>#N/A</v>
      </c>
      <c r="O167" s="164">
        <v>27.350279849932754</v>
      </c>
      <c r="P167" s="164">
        <v>26.708789965085696</v>
      </c>
      <c r="Q167" s="164">
        <v>262.02763045067746</v>
      </c>
      <c r="R167" s="164" t="e">
        <v>#N/A</v>
      </c>
      <c r="S167" s="164" t="e">
        <v>#N/A</v>
      </c>
      <c r="T167" s="164">
        <f t="shared" si="4"/>
        <v>2514.0941380130434</v>
      </c>
    </row>
    <row r="168" spans="2:20" x14ac:dyDescent="0.3">
      <c r="B168" s="19">
        <v>2038</v>
      </c>
      <c r="C168" s="19">
        <v>3</v>
      </c>
      <c r="D168" s="164">
        <v>689.34927200935772</v>
      </c>
      <c r="E168" s="164">
        <v>194.94864628757952</v>
      </c>
      <c r="F168" s="164">
        <v>47.136888267465032</v>
      </c>
      <c r="G168" s="164">
        <v>75.953382700737052</v>
      </c>
      <c r="H168" s="164">
        <v>106.48476954418881</v>
      </c>
      <c r="I168" s="164">
        <v>55.269069545949471</v>
      </c>
      <c r="J168" s="164">
        <v>358.72518636056839</v>
      </c>
      <c r="K168" s="164">
        <v>378.18402109033042</v>
      </c>
      <c r="L168" s="164" t="e">
        <v>#N/A</v>
      </c>
      <c r="M168" s="164">
        <v>16.527515638375249</v>
      </c>
      <c r="N168" s="164" t="e">
        <v>#N/A</v>
      </c>
      <c r="O168" s="164">
        <v>27.974983439508744</v>
      </c>
      <c r="P168" s="164">
        <v>23.274605877773308</v>
      </c>
      <c r="Q168" s="164">
        <v>217.00659703824144</v>
      </c>
      <c r="R168" s="164" t="e">
        <v>#N/A</v>
      </c>
      <c r="S168" s="164" t="e">
        <v>#N/A</v>
      </c>
      <c r="T168" s="164">
        <f t="shared" si="4"/>
        <v>2190.8349378000748</v>
      </c>
    </row>
    <row r="169" spans="2:20" x14ac:dyDescent="0.3">
      <c r="B169" s="19">
        <v>2038</v>
      </c>
      <c r="C169" s="19">
        <v>4</v>
      </c>
      <c r="D169" s="164">
        <v>562.54840533063532</v>
      </c>
      <c r="E169" s="164">
        <v>182.49914233625117</v>
      </c>
      <c r="F169" s="164">
        <v>46.771118311995238</v>
      </c>
      <c r="G169" s="164">
        <v>78.290989262134175</v>
      </c>
      <c r="H169" s="164">
        <v>90.384468977257669</v>
      </c>
      <c r="I169" s="164">
        <v>50.40316964554362</v>
      </c>
      <c r="J169" s="164">
        <v>356.76217233047805</v>
      </c>
      <c r="K169" s="164">
        <v>380.86814961652976</v>
      </c>
      <c r="L169" s="164" t="e">
        <v>#N/A</v>
      </c>
      <c r="M169" s="164">
        <v>16.527515638375252</v>
      </c>
      <c r="N169" s="164" t="e">
        <v>#N/A</v>
      </c>
      <c r="O169" s="164">
        <v>25.632171716962134</v>
      </c>
      <c r="P169" s="164">
        <v>21.300896062688064</v>
      </c>
      <c r="Q169" s="164">
        <v>193.06174858361501</v>
      </c>
      <c r="R169" s="164" t="e">
        <v>#N/A</v>
      </c>
      <c r="S169" s="164" t="e">
        <v>#N/A</v>
      </c>
      <c r="T169" s="164">
        <f t="shared" si="4"/>
        <v>2005.0499478124655</v>
      </c>
    </row>
    <row r="170" spans="2:20" x14ac:dyDescent="0.3">
      <c r="B170" s="19">
        <v>2038</v>
      </c>
      <c r="C170" s="19">
        <v>5</v>
      </c>
      <c r="D170" s="164">
        <v>394.06538447043488</v>
      </c>
      <c r="E170" s="164">
        <v>150.11217805246608</v>
      </c>
      <c r="F170" s="164">
        <v>41.751028101560081</v>
      </c>
      <c r="G170" s="164">
        <v>75.857269970924378</v>
      </c>
      <c r="H170" s="164">
        <v>77.881866788971493</v>
      </c>
      <c r="I170" s="164">
        <v>45.725429826128654</v>
      </c>
      <c r="J170" s="164">
        <v>364.98515207548331</v>
      </c>
      <c r="K170" s="164">
        <v>406.2149844328323</v>
      </c>
      <c r="L170" s="164" t="e">
        <v>#N/A</v>
      </c>
      <c r="M170" s="164">
        <v>16.527515638375249</v>
      </c>
      <c r="N170" s="164" t="e">
        <v>#N/A</v>
      </c>
      <c r="O170" s="164">
        <v>25.603952129010771</v>
      </c>
      <c r="P170" s="164">
        <v>18.948445957620542</v>
      </c>
      <c r="Q170" s="164">
        <v>165.94098731321407</v>
      </c>
      <c r="R170" s="164" t="e">
        <v>#N/A</v>
      </c>
      <c r="S170" s="164" t="e">
        <v>#N/A</v>
      </c>
      <c r="T170" s="164">
        <f t="shared" ref="T170:T201" si="5">SUM(D170:K170)+M170+SUM(O170:Q170)</f>
        <v>1783.614194757022</v>
      </c>
    </row>
    <row r="171" spans="2:20" x14ac:dyDescent="0.3">
      <c r="B171" s="19">
        <v>2038</v>
      </c>
      <c r="C171" s="19">
        <v>6</v>
      </c>
      <c r="D171" s="164">
        <v>310.6611204856643</v>
      </c>
      <c r="E171" s="164">
        <v>141.96041453246218</v>
      </c>
      <c r="F171" s="164">
        <v>42.44727273489675</v>
      </c>
      <c r="G171" s="164">
        <v>81.510819810123309</v>
      </c>
      <c r="H171" s="164">
        <v>74.572370244812817</v>
      </c>
      <c r="I171" s="164">
        <v>42.436083483539633</v>
      </c>
      <c r="J171" s="164">
        <v>355.72702567052403</v>
      </c>
      <c r="K171" s="164">
        <v>438.50839799145626</v>
      </c>
      <c r="L171" s="164" t="e">
        <v>#N/A</v>
      </c>
      <c r="M171" s="164">
        <v>16.527515638375252</v>
      </c>
      <c r="N171" s="164" t="e">
        <v>#N/A</v>
      </c>
      <c r="O171" s="164">
        <v>27.943732765594859</v>
      </c>
      <c r="P171" s="164">
        <v>18.190487121367063</v>
      </c>
      <c r="Q171" s="164">
        <v>161.78240995436775</v>
      </c>
      <c r="R171" s="164" t="e">
        <v>#N/A</v>
      </c>
      <c r="S171" s="164" t="e">
        <v>#N/A</v>
      </c>
      <c r="T171" s="164">
        <f t="shared" si="5"/>
        <v>1712.2676504331841</v>
      </c>
    </row>
    <row r="172" spans="2:20" x14ac:dyDescent="0.3">
      <c r="B172" s="19">
        <v>2038</v>
      </c>
      <c r="C172" s="19">
        <v>7</v>
      </c>
      <c r="D172" s="164">
        <v>287.67369331861084</v>
      </c>
      <c r="E172" s="164">
        <v>134.72670682622265</v>
      </c>
      <c r="F172" s="164">
        <v>39.539422117049085</v>
      </c>
      <c r="G172" s="164">
        <v>81.259469842522478</v>
      </c>
      <c r="H172" s="164">
        <v>67.656155688362134</v>
      </c>
      <c r="I172" s="164">
        <v>39.777104634310348</v>
      </c>
      <c r="J172" s="164">
        <v>361.54363827404507</v>
      </c>
      <c r="K172" s="164">
        <v>564.81779255370395</v>
      </c>
      <c r="L172" s="164" t="e">
        <v>#N/A</v>
      </c>
      <c r="M172" s="164">
        <v>16.527515638375249</v>
      </c>
      <c r="N172" s="164" t="e">
        <v>#N/A</v>
      </c>
      <c r="O172" s="164">
        <v>27.282092404359613</v>
      </c>
      <c r="P172" s="164">
        <v>19.188110759344021</v>
      </c>
      <c r="Q172" s="164">
        <v>166.18210224771124</v>
      </c>
      <c r="R172" s="164" t="e">
        <v>#N/A</v>
      </c>
      <c r="S172" s="164" t="e">
        <v>#N/A</v>
      </c>
      <c r="T172" s="164">
        <f t="shared" si="5"/>
        <v>1806.1738043046166</v>
      </c>
    </row>
    <row r="173" spans="2:20" x14ac:dyDescent="0.3">
      <c r="B173" s="19">
        <v>2038</v>
      </c>
      <c r="C173" s="19">
        <v>8</v>
      </c>
      <c r="D173" s="164">
        <v>286.69492432421424</v>
      </c>
      <c r="E173" s="164">
        <v>134.53944677993258</v>
      </c>
      <c r="F173" s="164">
        <v>39.542372985640569</v>
      </c>
      <c r="G173" s="164">
        <v>85.758191731279965</v>
      </c>
      <c r="H173" s="164">
        <v>68.797103773203375</v>
      </c>
      <c r="I173" s="164">
        <v>41.376227939208064</v>
      </c>
      <c r="J173" s="164">
        <v>377.20405892408377</v>
      </c>
      <c r="K173" s="164">
        <v>641.738742479385</v>
      </c>
      <c r="L173" s="164" t="e">
        <v>#N/A</v>
      </c>
      <c r="M173" s="164">
        <v>16.527515638375249</v>
      </c>
      <c r="N173" s="164" t="e">
        <v>#N/A</v>
      </c>
      <c r="O173" s="164">
        <v>28.057057710388793</v>
      </c>
      <c r="P173" s="164">
        <v>20.78760733690272</v>
      </c>
      <c r="Q173" s="164">
        <v>215.71091232714352</v>
      </c>
      <c r="R173" s="164" t="e">
        <v>#N/A</v>
      </c>
      <c r="S173" s="164" t="e">
        <v>#N/A</v>
      </c>
      <c r="T173" s="164">
        <f t="shared" si="5"/>
        <v>1956.7341619497577</v>
      </c>
    </row>
    <row r="174" spans="2:20" x14ac:dyDescent="0.3">
      <c r="B174" s="19">
        <v>2038</v>
      </c>
      <c r="C174" s="19">
        <v>9</v>
      </c>
      <c r="D174" s="164">
        <v>293.34289344922331</v>
      </c>
      <c r="E174" s="164">
        <v>138.93081299890491</v>
      </c>
      <c r="F174" s="164">
        <v>43.199273193899067</v>
      </c>
      <c r="G174" s="164">
        <v>87.476593743561082</v>
      </c>
      <c r="H174" s="164">
        <v>72.318157494548259</v>
      </c>
      <c r="I174" s="164">
        <v>54.438169949039519</v>
      </c>
      <c r="J174" s="164">
        <v>382.45680274700351</v>
      </c>
      <c r="K174" s="164">
        <v>539.68059834403391</v>
      </c>
      <c r="L174" s="164" t="e">
        <v>#N/A</v>
      </c>
      <c r="M174" s="164">
        <v>16.527515638375252</v>
      </c>
      <c r="N174" s="164" t="e">
        <v>#N/A</v>
      </c>
      <c r="O174" s="164">
        <v>26.687261122353046</v>
      </c>
      <c r="P174" s="164">
        <v>19.603802753883048</v>
      </c>
      <c r="Q174" s="164">
        <v>170.64094399188997</v>
      </c>
      <c r="R174" s="164" t="e">
        <v>#N/A</v>
      </c>
      <c r="S174" s="164" t="e">
        <v>#N/A</v>
      </c>
      <c r="T174" s="164">
        <f t="shared" si="5"/>
        <v>1845.3028254267147</v>
      </c>
    </row>
    <row r="175" spans="2:20" x14ac:dyDescent="0.3">
      <c r="B175" s="19">
        <v>2038</v>
      </c>
      <c r="C175" s="19">
        <v>10</v>
      </c>
      <c r="D175" s="164">
        <v>352.97329672210827</v>
      </c>
      <c r="E175" s="164">
        <v>143.70975626929751</v>
      </c>
      <c r="F175" s="164">
        <v>45.267928821660462</v>
      </c>
      <c r="G175" s="164">
        <v>85.292752481358221</v>
      </c>
      <c r="H175" s="164">
        <v>72.779883633275006</v>
      </c>
      <c r="I175" s="164">
        <v>49.177350372673217</v>
      </c>
      <c r="J175" s="164">
        <v>351.44089172107965</v>
      </c>
      <c r="K175" s="164">
        <v>405.79207416426704</v>
      </c>
      <c r="L175" s="164" t="e">
        <v>#N/A</v>
      </c>
      <c r="M175" s="164">
        <v>16.527515638375249</v>
      </c>
      <c r="N175" s="164" t="e">
        <v>#N/A</v>
      </c>
      <c r="O175" s="164">
        <v>26.394273681495648</v>
      </c>
      <c r="P175" s="164">
        <v>18.379951830101689</v>
      </c>
      <c r="Q175" s="164">
        <v>162.36625790149577</v>
      </c>
      <c r="R175" s="164" t="e">
        <v>#N/A</v>
      </c>
      <c r="S175" s="164" t="e">
        <v>#N/A</v>
      </c>
      <c r="T175" s="164">
        <f t="shared" si="5"/>
        <v>1730.1019332371877</v>
      </c>
    </row>
    <row r="176" spans="2:20" x14ac:dyDescent="0.3">
      <c r="B176" s="19">
        <v>2038</v>
      </c>
      <c r="C176" s="19">
        <v>11</v>
      </c>
      <c r="D176" s="164">
        <v>610.11935502462086</v>
      </c>
      <c r="E176" s="164">
        <v>187.88149345325698</v>
      </c>
      <c r="F176" s="164">
        <v>48.171305890976093</v>
      </c>
      <c r="G176" s="164">
        <v>85.413982898855437</v>
      </c>
      <c r="H176" s="164">
        <v>105.74529046911715</v>
      </c>
      <c r="I176" s="164">
        <v>51.913948589200231</v>
      </c>
      <c r="J176" s="164">
        <v>361.34329754703197</v>
      </c>
      <c r="K176" s="164">
        <v>372.63606512602433</v>
      </c>
      <c r="L176" s="164" t="e">
        <v>#N/A</v>
      </c>
      <c r="M176" s="164">
        <v>16.527515638375252</v>
      </c>
      <c r="N176" s="164" t="e">
        <v>#N/A</v>
      </c>
      <c r="O176" s="164">
        <v>26.410326476600648</v>
      </c>
      <c r="P176" s="164">
        <v>22.20217104378678</v>
      </c>
      <c r="Q176" s="164">
        <v>201.52206582657877</v>
      </c>
      <c r="R176" s="164" t="e">
        <v>#N/A</v>
      </c>
      <c r="S176" s="164" t="e">
        <v>#N/A</v>
      </c>
      <c r="T176" s="164">
        <f t="shared" si="5"/>
        <v>2089.8868179844244</v>
      </c>
    </row>
    <row r="177" spans="2:20" x14ac:dyDescent="0.3">
      <c r="B177" s="19">
        <v>2038</v>
      </c>
      <c r="C177" s="19">
        <v>12</v>
      </c>
      <c r="D177" s="164">
        <v>941.10121056810601</v>
      </c>
      <c r="E177" s="164">
        <v>238.76982280822148</v>
      </c>
      <c r="F177" s="164">
        <v>46.822009234180747</v>
      </c>
      <c r="G177" s="164">
        <v>83.581026687762744</v>
      </c>
      <c r="H177" s="164">
        <v>124.7565510103164</v>
      </c>
      <c r="I177" s="164">
        <v>60.836475984940563</v>
      </c>
      <c r="J177" s="164">
        <v>360.2905739427826</v>
      </c>
      <c r="K177" s="164">
        <v>446.11927618227344</v>
      </c>
      <c r="L177" s="164" t="e">
        <v>#N/A</v>
      </c>
      <c r="M177" s="164">
        <v>16.527515638375249</v>
      </c>
      <c r="N177" s="164" t="e">
        <v>#N/A</v>
      </c>
      <c r="O177" s="164">
        <v>27.647649825883029</v>
      </c>
      <c r="P177" s="164">
        <v>28.066134561045367</v>
      </c>
      <c r="Q177" s="164">
        <v>267.34252182184611</v>
      </c>
      <c r="R177" s="164" t="e">
        <v>#N/A</v>
      </c>
      <c r="S177" s="164" t="e">
        <v>#N/A</v>
      </c>
      <c r="T177" s="164">
        <f t="shared" si="5"/>
        <v>2641.8607682657339</v>
      </c>
    </row>
    <row r="178" spans="2:20" x14ac:dyDescent="0.3">
      <c r="B178" s="19">
        <v>2039</v>
      </c>
      <c r="C178" s="19">
        <v>1</v>
      </c>
      <c r="D178" s="164">
        <v>930.22298280922325</v>
      </c>
      <c r="E178" s="164">
        <v>231.72971041049115</v>
      </c>
      <c r="F178" s="164">
        <v>48.40081982168963</v>
      </c>
      <c r="G178" s="164">
        <v>67.299001148142722</v>
      </c>
      <c r="H178" s="164">
        <v>127.75369949819535</v>
      </c>
      <c r="I178" s="164">
        <v>60.580101686166145</v>
      </c>
      <c r="J178" s="164">
        <v>363.93188623901472</v>
      </c>
      <c r="K178" s="164">
        <v>494.03291451865107</v>
      </c>
      <c r="L178" s="164" t="e">
        <v>#N/A</v>
      </c>
      <c r="M178" s="164">
        <v>16.073511438779079</v>
      </c>
      <c r="N178" s="164" t="e">
        <v>#N/A</v>
      </c>
      <c r="O178" s="164">
        <v>26.994523571575563</v>
      </c>
      <c r="P178" s="164">
        <v>28.461739597136056</v>
      </c>
      <c r="Q178" s="164">
        <v>283.61811645490997</v>
      </c>
      <c r="R178" s="164" t="e">
        <v>#N/A</v>
      </c>
      <c r="S178" s="164" t="e">
        <v>#N/A</v>
      </c>
      <c r="T178" s="164">
        <f t="shared" si="5"/>
        <v>2679.0990071939746</v>
      </c>
    </row>
    <row r="179" spans="2:20" x14ac:dyDescent="0.3">
      <c r="B179" s="19">
        <v>2039</v>
      </c>
      <c r="C179" s="19">
        <v>2</v>
      </c>
      <c r="D179" s="164">
        <v>894.80786908767277</v>
      </c>
      <c r="E179" s="164">
        <v>239.93392304428542</v>
      </c>
      <c r="F179" s="164">
        <v>51.68222876691361</v>
      </c>
      <c r="G179" s="164">
        <v>71.927069699502809</v>
      </c>
      <c r="H179" s="164">
        <v>129.33827930643665</v>
      </c>
      <c r="I179" s="164">
        <v>60.33899316513515</v>
      </c>
      <c r="J179" s="164">
        <v>363.9965734223519</v>
      </c>
      <c r="K179" s="164">
        <v>381.80117891122973</v>
      </c>
      <c r="L179" s="164" t="e">
        <v>#N/A</v>
      </c>
      <c r="M179" s="164">
        <v>16.073511438779075</v>
      </c>
      <c r="N179" s="164" t="e">
        <v>#N/A</v>
      </c>
      <c r="O179" s="164">
        <v>27.320628710370986</v>
      </c>
      <c r="P179" s="164">
        <v>26.838959017671808</v>
      </c>
      <c r="Q179" s="164">
        <v>262.28771559408847</v>
      </c>
      <c r="R179" s="164" t="e">
        <v>#N/A</v>
      </c>
      <c r="S179" s="164" t="e">
        <v>#N/A</v>
      </c>
      <c r="T179" s="164">
        <f t="shared" si="5"/>
        <v>2526.3469301644382</v>
      </c>
    </row>
    <row r="180" spans="2:20" x14ac:dyDescent="0.3">
      <c r="B180" s="19">
        <v>2039</v>
      </c>
      <c r="C180" s="19">
        <v>3</v>
      </c>
      <c r="D180" s="164">
        <v>697.51507491592031</v>
      </c>
      <c r="E180" s="164">
        <v>195.36537410838136</v>
      </c>
      <c r="F180" s="164">
        <v>46.93537437294539</v>
      </c>
      <c r="G180" s="164">
        <v>76.553462423668719</v>
      </c>
      <c r="H180" s="164">
        <v>107.32609121626571</v>
      </c>
      <c r="I180" s="164">
        <v>55.27328191483857</v>
      </c>
      <c r="J180" s="164">
        <v>359.2785696000069</v>
      </c>
      <c r="K180" s="164">
        <v>378.57187669350736</v>
      </c>
      <c r="L180" s="164" t="e">
        <v>#N/A</v>
      </c>
      <c r="M180" s="164">
        <v>16.073511438779079</v>
      </c>
      <c r="N180" s="164" t="e">
        <v>#N/A</v>
      </c>
      <c r="O180" s="164">
        <v>27.941368917782203</v>
      </c>
      <c r="P180" s="164">
        <v>23.388012398269886</v>
      </c>
      <c r="Q180" s="164">
        <v>217.2878774799868</v>
      </c>
      <c r="R180" s="164" t="e">
        <v>#N/A</v>
      </c>
      <c r="S180" s="164" t="e">
        <v>#N/A</v>
      </c>
      <c r="T180" s="164">
        <f t="shared" si="5"/>
        <v>2201.5098754803525</v>
      </c>
    </row>
    <row r="181" spans="2:20" x14ac:dyDescent="0.3">
      <c r="B181" s="19">
        <v>2039</v>
      </c>
      <c r="C181" s="19">
        <v>4</v>
      </c>
      <c r="D181" s="164">
        <v>570.17728975285138</v>
      </c>
      <c r="E181" s="164">
        <v>183.03636244953884</v>
      </c>
      <c r="F181" s="164">
        <v>46.585138088967788</v>
      </c>
      <c r="G181" s="164">
        <v>78.90544116566285</v>
      </c>
      <c r="H181" s="164">
        <v>91.242479520185668</v>
      </c>
      <c r="I181" s="164">
        <v>50.427076019182763</v>
      </c>
      <c r="J181" s="164">
        <v>357.3079110251561</v>
      </c>
      <c r="K181" s="164">
        <v>381.24780359094751</v>
      </c>
      <c r="L181" s="164" t="e">
        <v>#N/A</v>
      </c>
      <c r="M181" s="164">
        <v>16.073511438779079</v>
      </c>
      <c r="N181" s="164" t="e">
        <v>#N/A</v>
      </c>
      <c r="O181" s="164">
        <v>25.608913711602117</v>
      </c>
      <c r="P181" s="164">
        <v>21.411028313716393</v>
      </c>
      <c r="Q181" s="164">
        <v>193.39372395351705</v>
      </c>
      <c r="R181" s="164" t="e">
        <v>#N/A</v>
      </c>
      <c r="S181" s="164" t="e">
        <v>#N/A</v>
      </c>
      <c r="T181" s="164">
        <f t="shared" si="5"/>
        <v>2015.4166790301076</v>
      </c>
    </row>
    <row r="182" spans="2:20" x14ac:dyDescent="0.3">
      <c r="B182" s="19">
        <v>2039</v>
      </c>
      <c r="C182" s="19">
        <v>5</v>
      </c>
      <c r="D182" s="164">
        <v>399.67687696364487</v>
      </c>
      <c r="E182" s="164">
        <v>150.64245540906759</v>
      </c>
      <c r="F182" s="164">
        <v>41.59371653227435</v>
      </c>
      <c r="G182" s="164">
        <v>76.451611238406898</v>
      </c>
      <c r="H182" s="164">
        <v>78.722744387093798</v>
      </c>
      <c r="I182" s="164">
        <v>45.763017901345783</v>
      </c>
      <c r="J182" s="164">
        <v>365.54363763321697</v>
      </c>
      <c r="K182" s="164">
        <v>406.60564064309824</v>
      </c>
      <c r="L182" s="164" t="e">
        <v>#N/A</v>
      </c>
      <c r="M182" s="164">
        <v>16.073511438779079</v>
      </c>
      <c r="N182" s="164" t="e">
        <v>#N/A</v>
      </c>
      <c r="O182" s="164">
        <v>25.570408867320999</v>
      </c>
      <c r="P182" s="164">
        <v>19.03698734364983</v>
      </c>
      <c r="Q182" s="164">
        <v>166.26797293923894</v>
      </c>
      <c r="R182" s="164" t="e">
        <v>#N/A</v>
      </c>
      <c r="S182" s="164" t="e">
        <v>#N/A</v>
      </c>
      <c r="T182" s="164">
        <f t="shared" si="5"/>
        <v>1791.9485812971375</v>
      </c>
    </row>
    <row r="183" spans="2:20" x14ac:dyDescent="0.3">
      <c r="B183" s="19">
        <v>2039</v>
      </c>
      <c r="C183" s="19">
        <v>6</v>
      </c>
      <c r="D183" s="164">
        <v>315.44976481954524</v>
      </c>
      <c r="E183" s="164">
        <v>142.53987807803787</v>
      </c>
      <c r="F183" s="164">
        <v>42.294770832591851</v>
      </c>
      <c r="G183" s="164">
        <v>82.153866982383818</v>
      </c>
      <c r="H183" s="164">
        <v>75.44366442249337</v>
      </c>
      <c r="I183" s="164">
        <v>42.486343672284683</v>
      </c>
      <c r="J183" s="164">
        <v>356.29228895916816</v>
      </c>
      <c r="K183" s="164">
        <v>438.89545244141488</v>
      </c>
      <c r="L183" s="164" t="e">
        <v>#N/A</v>
      </c>
      <c r="M183" s="164">
        <v>16.073511438779079</v>
      </c>
      <c r="N183" s="164" t="e">
        <v>#N/A</v>
      </c>
      <c r="O183" s="164">
        <v>27.907569737998262</v>
      </c>
      <c r="P183" s="164">
        <v>18.271948707202359</v>
      </c>
      <c r="Q183" s="164">
        <v>162.12655641872499</v>
      </c>
      <c r="R183" s="164" t="e">
        <v>#N/A</v>
      </c>
      <c r="S183" s="164" t="e">
        <v>#N/A</v>
      </c>
      <c r="T183" s="164">
        <f t="shared" si="5"/>
        <v>1719.9356165106246</v>
      </c>
    </row>
    <row r="184" spans="2:20" x14ac:dyDescent="0.3">
      <c r="B184" s="19">
        <v>2039</v>
      </c>
      <c r="C184" s="19">
        <v>7</v>
      </c>
      <c r="D184" s="164">
        <v>292.20946462184509</v>
      </c>
      <c r="E184" s="164">
        <v>135.29028856455903</v>
      </c>
      <c r="F184" s="164">
        <v>39.398806248436522</v>
      </c>
      <c r="G184" s="164">
        <v>81.901214793535061</v>
      </c>
      <c r="H184" s="164">
        <v>68.479496424886676</v>
      </c>
      <c r="I184" s="164">
        <v>39.82758638329863</v>
      </c>
      <c r="J184" s="164">
        <v>362.17402475738538</v>
      </c>
      <c r="K184" s="164">
        <v>565.2088694833011</v>
      </c>
      <c r="L184" s="164" t="e">
        <v>#N/A</v>
      </c>
      <c r="M184" s="164">
        <v>16.073511438779079</v>
      </c>
      <c r="N184" s="164" t="e">
        <v>#N/A</v>
      </c>
      <c r="O184" s="164">
        <v>27.254835674919232</v>
      </c>
      <c r="P184" s="164">
        <v>19.267077110475576</v>
      </c>
      <c r="Q184" s="164">
        <v>166.52171883608921</v>
      </c>
      <c r="R184" s="164" t="e">
        <v>#N/A</v>
      </c>
      <c r="S184" s="164" t="e">
        <v>#N/A</v>
      </c>
      <c r="T184" s="164">
        <f t="shared" si="5"/>
        <v>1813.6068943375103</v>
      </c>
    </row>
    <row r="185" spans="2:20" x14ac:dyDescent="0.3">
      <c r="B185" s="19">
        <v>2039</v>
      </c>
      <c r="C185" s="19">
        <v>8</v>
      </c>
      <c r="D185" s="164">
        <v>291.2271187328534</v>
      </c>
      <c r="E185" s="164">
        <v>135.10360335348267</v>
      </c>
      <c r="F185" s="164">
        <v>39.40184367452175</v>
      </c>
      <c r="G185" s="164">
        <v>86.440605462847145</v>
      </c>
      <c r="H185" s="164">
        <v>69.588414602691785</v>
      </c>
      <c r="I185" s="164">
        <v>41.42513919890078</v>
      </c>
      <c r="J185" s="164">
        <v>377.85465755844416</v>
      </c>
      <c r="K185" s="164">
        <v>642.12424709403717</v>
      </c>
      <c r="L185" s="164" t="e">
        <v>#N/A</v>
      </c>
      <c r="M185" s="164">
        <v>16.073511438779079</v>
      </c>
      <c r="N185" s="164" t="e">
        <v>#N/A</v>
      </c>
      <c r="O185" s="164">
        <v>28.028674079850997</v>
      </c>
      <c r="P185" s="164">
        <v>20.866749436702275</v>
      </c>
      <c r="Q185" s="164">
        <v>216.04923054361774</v>
      </c>
      <c r="R185" s="164" t="e">
        <v>#N/A</v>
      </c>
      <c r="S185" s="164" t="e">
        <v>#N/A</v>
      </c>
      <c r="T185" s="164">
        <f t="shared" si="5"/>
        <v>1964.1837951767288</v>
      </c>
    </row>
    <row r="186" spans="2:20" x14ac:dyDescent="0.3">
      <c r="B186" s="19">
        <v>2039</v>
      </c>
      <c r="C186" s="19">
        <v>9</v>
      </c>
      <c r="D186" s="164">
        <v>297.93863979105225</v>
      </c>
      <c r="E186" s="164">
        <v>139.51143368086639</v>
      </c>
      <c r="F186" s="164">
        <v>43.045132758825382</v>
      </c>
      <c r="G186" s="164">
        <v>88.171788860229256</v>
      </c>
      <c r="H186" s="164">
        <v>73.158469491330322</v>
      </c>
      <c r="I186" s="164">
        <v>54.488726403794097</v>
      </c>
      <c r="J186" s="164">
        <v>383.10842310323534</v>
      </c>
      <c r="K186" s="164">
        <v>540.06775085585321</v>
      </c>
      <c r="L186" s="164" t="e">
        <v>#N/A</v>
      </c>
      <c r="M186" s="164">
        <v>16.073511438779079</v>
      </c>
      <c r="N186" s="164" t="e">
        <v>#N/A</v>
      </c>
      <c r="O186" s="164">
        <v>26.658682353131269</v>
      </c>
      <c r="P186" s="164">
        <v>19.684449134106394</v>
      </c>
      <c r="Q186" s="164">
        <v>170.98704845876586</v>
      </c>
      <c r="R186" s="164" t="e">
        <v>#N/A</v>
      </c>
      <c r="S186" s="164" t="e">
        <v>#N/A</v>
      </c>
      <c r="T186" s="164">
        <f t="shared" si="5"/>
        <v>1852.8940563299689</v>
      </c>
    </row>
    <row r="187" spans="2:20" x14ac:dyDescent="0.3">
      <c r="B187" s="19">
        <v>2039</v>
      </c>
      <c r="C187" s="19">
        <v>10</v>
      </c>
      <c r="D187" s="164">
        <v>358.27247703707394</v>
      </c>
      <c r="E187" s="164">
        <v>144.25920206703952</v>
      </c>
      <c r="F187" s="164">
        <v>45.10201052134282</v>
      </c>
      <c r="G187" s="164">
        <v>85.976689473053639</v>
      </c>
      <c r="H187" s="164">
        <v>73.614922313237429</v>
      </c>
      <c r="I187" s="164">
        <v>49.224207541759377</v>
      </c>
      <c r="J187" s="164">
        <v>352.04640572113755</v>
      </c>
      <c r="K187" s="164">
        <v>406.16082196227302</v>
      </c>
      <c r="L187" s="164" t="e">
        <v>#N/A</v>
      </c>
      <c r="M187" s="164">
        <v>16.073511438779079</v>
      </c>
      <c r="N187" s="164" t="e">
        <v>#N/A</v>
      </c>
      <c r="O187" s="164">
        <v>26.369018314539368</v>
      </c>
      <c r="P187" s="164">
        <v>18.466684084063115</v>
      </c>
      <c r="Q187" s="164">
        <v>162.70007599010427</v>
      </c>
      <c r="R187" s="164" t="e">
        <v>#N/A</v>
      </c>
      <c r="S187" s="164" t="e">
        <v>#N/A</v>
      </c>
      <c r="T187" s="164">
        <f t="shared" si="5"/>
        <v>1738.2660264644032</v>
      </c>
    </row>
    <row r="188" spans="2:20" x14ac:dyDescent="0.3">
      <c r="B188" s="19">
        <v>2039</v>
      </c>
      <c r="C188" s="19">
        <v>11</v>
      </c>
      <c r="D188" s="164">
        <v>617.81788822369367</v>
      </c>
      <c r="E188" s="164">
        <v>188.37307640544455</v>
      </c>
      <c r="F188" s="164">
        <v>47.9748109798794</v>
      </c>
      <c r="G188" s="164">
        <v>86.105619492325204</v>
      </c>
      <c r="H188" s="164">
        <v>106.53701735033063</v>
      </c>
      <c r="I188" s="164">
        <v>51.94230220560344</v>
      </c>
      <c r="J188" s="164">
        <v>361.96489176352719</v>
      </c>
      <c r="K188" s="164">
        <v>373.01493637661173</v>
      </c>
      <c r="L188" s="164" t="e">
        <v>#N/A</v>
      </c>
      <c r="M188" s="164">
        <v>16.073511438779079</v>
      </c>
      <c r="N188" s="164" t="e">
        <v>#N/A</v>
      </c>
      <c r="O188" s="164">
        <v>26.37834748899682</v>
      </c>
      <c r="P188" s="164">
        <v>22.313138092707728</v>
      </c>
      <c r="Q188" s="164">
        <v>201.83658877660702</v>
      </c>
      <c r="R188" s="164" t="e">
        <v>#N/A</v>
      </c>
      <c r="S188" s="164" t="e">
        <v>#N/A</v>
      </c>
      <c r="T188" s="164">
        <f t="shared" si="5"/>
        <v>2100.3321285945067</v>
      </c>
    </row>
    <row r="189" spans="2:20" x14ac:dyDescent="0.3">
      <c r="B189" s="19">
        <v>2039</v>
      </c>
      <c r="C189" s="19">
        <v>12</v>
      </c>
      <c r="D189" s="164">
        <v>951.94439539584698</v>
      </c>
      <c r="E189" s="164">
        <v>239.10238612792219</v>
      </c>
      <c r="F189" s="164">
        <v>46.6000048271057</v>
      </c>
      <c r="G189" s="164">
        <v>84.257948468629223</v>
      </c>
      <c r="H189" s="164">
        <v>125.50465825732293</v>
      </c>
      <c r="I189" s="164">
        <v>60.824531685468472</v>
      </c>
      <c r="J189" s="164">
        <v>360.85214735620769</v>
      </c>
      <c r="K189" s="164">
        <v>446.48628356016269</v>
      </c>
      <c r="L189" s="164" t="e">
        <v>#N/A</v>
      </c>
      <c r="M189" s="164">
        <v>16.073511438779079</v>
      </c>
      <c r="N189" s="164" t="e">
        <v>#N/A</v>
      </c>
      <c r="O189" s="164">
        <v>27.613039613440755</v>
      </c>
      <c r="P189" s="164">
        <v>28.206339117798123</v>
      </c>
      <c r="Q189" s="164">
        <v>267.59295497448238</v>
      </c>
      <c r="R189" s="164" t="e">
        <v>#N/A</v>
      </c>
      <c r="S189" s="164" t="e">
        <v>#N/A</v>
      </c>
      <c r="T189" s="164">
        <f t="shared" si="5"/>
        <v>2655.0582008231659</v>
      </c>
    </row>
    <row r="190" spans="2:20" x14ac:dyDescent="0.3">
      <c r="B190" s="19">
        <v>2040</v>
      </c>
      <c r="C190" s="19">
        <v>1</v>
      </c>
      <c r="D190" s="164">
        <v>937.01764299472097</v>
      </c>
      <c r="E190" s="164">
        <v>232.24557923742759</v>
      </c>
      <c r="F190" s="164">
        <v>48.122985521905584</v>
      </c>
      <c r="G190" s="164">
        <v>67.56898397756612</v>
      </c>
      <c r="H190" s="164">
        <v>128.53115982467494</v>
      </c>
      <c r="I190" s="164">
        <v>60.565332412071449</v>
      </c>
      <c r="J190" s="164">
        <v>364.40139473557269</v>
      </c>
      <c r="K190" s="164">
        <v>514.56858932258478</v>
      </c>
      <c r="L190" s="164" t="e">
        <v>#N/A</v>
      </c>
      <c r="M190" s="164">
        <v>15.631978551735914</v>
      </c>
      <c r="N190" s="164" t="e">
        <v>#N/A</v>
      </c>
      <c r="O190" s="164">
        <v>26.644424697460408</v>
      </c>
      <c r="P190" s="164">
        <v>28.851752917797281</v>
      </c>
      <c r="Q190" s="164">
        <v>291.66107464748268</v>
      </c>
      <c r="R190" s="164" t="e">
        <v>#N/A</v>
      </c>
      <c r="S190" s="164" t="e">
        <v>#N/A</v>
      </c>
      <c r="T190" s="164">
        <f t="shared" si="5"/>
        <v>2715.8108988409999</v>
      </c>
    </row>
    <row r="191" spans="2:20" x14ac:dyDescent="0.3">
      <c r="B191" s="19">
        <v>2040</v>
      </c>
      <c r="C191" s="19">
        <v>2</v>
      </c>
      <c r="D191" s="164">
        <v>870.33723657070766</v>
      </c>
      <c r="E191" s="164">
        <v>232.23352026734432</v>
      </c>
      <c r="F191" s="164">
        <v>49.619197321870764</v>
      </c>
      <c r="G191" s="164">
        <v>69.728969621339616</v>
      </c>
      <c r="H191" s="164">
        <v>125.66509754738374</v>
      </c>
      <c r="I191" s="164">
        <v>58.25061131447228</v>
      </c>
      <c r="J191" s="164">
        <v>360.19482530415559</v>
      </c>
      <c r="K191" s="164">
        <v>395.2161130588193</v>
      </c>
      <c r="L191" s="164" t="e">
        <v>#N/A</v>
      </c>
      <c r="M191" s="164">
        <v>15.092944808572605</v>
      </c>
      <c r="N191" s="164" t="e">
        <v>#N/A</v>
      </c>
      <c r="O191" s="164">
        <v>25.672010319018913</v>
      </c>
      <c r="P191" s="164">
        <v>26.439397636354638</v>
      </c>
      <c r="Q191" s="164">
        <v>260.28635732122615</v>
      </c>
      <c r="R191" s="164" t="e">
        <v>#N/A</v>
      </c>
      <c r="S191" s="164" t="e">
        <v>#N/A</v>
      </c>
      <c r="T191" s="164">
        <f t="shared" si="5"/>
        <v>2488.7362810912659</v>
      </c>
    </row>
    <row r="192" spans="2:20" x14ac:dyDescent="0.3">
      <c r="B192" s="19">
        <v>2040</v>
      </c>
      <c r="C192" s="19">
        <v>3</v>
      </c>
      <c r="D192" s="164">
        <v>703.06508307644367</v>
      </c>
      <c r="E192" s="164">
        <v>195.92822899973339</v>
      </c>
      <c r="F192" s="164">
        <v>46.68211270009617</v>
      </c>
      <c r="G192" s="164">
        <v>76.873033068881242</v>
      </c>
      <c r="H192" s="164">
        <v>108.21967426399321</v>
      </c>
      <c r="I192" s="164">
        <v>55.280723128954243</v>
      </c>
      <c r="J192" s="164">
        <v>359.6745563428139</v>
      </c>
      <c r="K192" s="164">
        <v>394.50786233054743</v>
      </c>
      <c r="L192" s="164" t="e">
        <v>#N/A</v>
      </c>
      <c r="M192" s="164">
        <v>15.631978551735914</v>
      </c>
      <c r="N192" s="164" t="e">
        <v>#N/A</v>
      </c>
      <c r="O192" s="164">
        <v>28.118727503434616</v>
      </c>
      <c r="P192" s="164">
        <v>23.61617545455216</v>
      </c>
      <c r="Q192" s="164">
        <v>215.38867214348977</v>
      </c>
      <c r="R192" s="164" t="e">
        <v>#N/A</v>
      </c>
      <c r="S192" s="164" t="e">
        <v>#N/A</v>
      </c>
      <c r="T192" s="164">
        <f t="shared" si="5"/>
        <v>2222.9868275646759</v>
      </c>
    </row>
    <row r="193" spans="2:20" x14ac:dyDescent="0.3">
      <c r="B193" s="19">
        <v>2040</v>
      </c>
      <c r="C193" s="19">
        <v>4</v>
      </c>
      <c r="D193" s="164">
        <v>575.56417929838631</v>
      </c>
      <c r="E193" s="164">
        <v>183.70751869098132</v>
      </c>
      <c r="F193" s="164">
        <v>46.347251711362304</v>
      </c>
      <c r="G193" s="164">
        <v>79.230217187728556</v>
      </c>
      <c r="H193" s="164">
        <v>92.154363748041234</v>
      </c>
      <c r="I193" s="164">
        <v>50.484371418389472</v>
      </c>
      <c r="J193" s="164">
        <v>357.6411273758556</v>
      </c>
      <c r="K193" s="164">
        <v>394.51376149166452</v>
      </c>
      <c r="L193" s="164" t="e">
        <v>#N/A</v>
      </c>
      <c r="M193" s="164">
        <v>15.631978551735916</v>
      </c>
      <c r="N193" s="164" t="e">
        <v>#N/A</v>
      </c>
      <c r="O193" s="164">
        <v>24.844047558739042</v>
      </c>
      <c r="P193" s="164">
        <v>21.643020781742575</v>
      </c>
      <c r="Q193" s="164">
        <v>195.49225521627341</v>
      </c>
      <c r="R193" s="164" t="e">
        <v>#N/A</v>
      </c>
      <c r="S193" s="164" t="e">
        <v>#N/A</v>
      </c>
      <c r="T193" s="164">
        <f t="shared" si="5"/>
        <v>2037.2540930309003</v>
      </c>
    </row>
    <row r="194" spans="2:20" x14ac:dyDescent="0.3">
      <c r="B194" s="19">
        <v>2040</v>
      </c>
      <c r="C194" s="19">
        <v>5</v>
      </c>
      <c r="D194" s="164">
        <v>403.71761571748522</v>
      </c>
      <c r="E194" s="164">
        <v>151.28042861257094</v>
      </c>
      <c r="F194" s="164">
        <v>41.389616174003741</v>
      </c>
      <c r="G194" s="164">
        <v>76.765102911412029</v>
      </c>
      <c r="H194" s="164">
        <v>79.585735306464883</v>
      </c>
      <c r="I194" s="164">
        <v>45.835886396270588</v>
      </c>
      <c r="J194" s="164">
        <v>365.81555625814747</v>
      </c>
      <c r="K194" s="164">
        <v>417.1896161559045</v>
      </c>
      <c r="L194" s="164" t="e">
        <v>#N/A</v>
      </c>
      <c r="M194" s="164">
        <v>15.631978551735914</v>
      </c>
      <c r="N194" s="164" t="e">
        <v>#N/A</v>
      </c>
      <c r="O194" s="164">
        <v>25.800969805678914</v>
      </c>
      <c r="P194" s="164">
        <v>19.185964447699998</v>
      </c>
      <c r="Q194" s="164">
        <v>163.77330199463577</v>
      </c>
      <c r="R194" s="164" t="e">
        <v>#N/A</v>
      </c>
      <c r="S194" s="164" t="e">
        <v>#N/A</v>
      </c>
      <c r="T194" s="164">
        <f t="shared" si="5"/>
        <v>1805.97177233201</v>
      </c>
    </row>
    <row r="195" spans="2:20" x14ac:dyDescent="0.3">
      <c r="B195" s="19">
        <v>2040</v>
      </c>
      <c r="C195" s="19">
        <v>6</v>
      </c>
      <c r="D195" s="164">
        <v>318.98433756395264</v>
      </c>
      <c r="E195" s="164">
        <v>143.21859319374599</v>
      </c>
      <c r="F195" s="164">
        <v>42.094371987051709</v>
      </c>
      <c r="G195" s="164">
        <v>82.496019595287336</v>
      </c>
      <c r="H195" s="164">
        <v>76.337794059723748</v>
      </c>
      <c r="I195" s="164">
        <v>42.582895855479855</v>
      </c>
      <c r="J195" s="164">
        <v>356.58596190743873</v>
      </c>
      <c r="K195" s="164">
        <v>448.77853540662431</v>
      </c>
      <c r="L195" s="164" t="e">
        <v>#N/A</v>
      </c>
      <c r="M195" s="164">
        <v>15.631978551735916</v>
      </c>
      <c r="N195" s="164" t="e">
        <v>#N/A</v>
      </c>
      <c r="O195" s="164">
        <v>28.133339822356707</v>
      </c>
      <c r="P195" s="164">
        <v>18.450130061116688</v>
      </c>
      <c r="Q195" s="164">
        <v>163.41384092114495</v>
      </c>
      <c r="R195" s="164" t="e">
        <v>#N/A</v>
      </c>
      <c r="S195" s="164" t="e">
        <v>#N/A</v>
      </c>
      <c r="T195" s="164">
        <f t="shared" si="5"/>
        <v>1736.7077989256586</v>
      </c>
    </row>
    <row r="196" spans="2:20" x14ac:dyDescent="0.3">
      <c r="B196" s="19">
        <v>2040</v>
      </c>
      <c r="C196" s="19">
        <v>7</v>
      </c>
      <c r="D196" s="164">
        <v>295.57903207552641</v>
      </c>
      <c r="E196" s="164">
        <v>135.94695883477624</v>
      </c>
      <c r="F196" s="164">
        <v>39.213511151999931</v>
      </c>
      <c r="G196" s="164">
        <v>82.243214550001213</v>
      </c>
      <c r="H196" s="164">
        <v>69.324847755762221</v>
      </c>
      <c r="I196" s="164">
        <v>39.897591246493576</v>
      </c>
      <c r="J196" s="164">
        <v>362.39662239514774</v>
      </c>
      <c r="K196" s="164">
        <v>587.28142978823189</v>
      </c>
      <c r="L196" s="164" t="e">
        <v>#N/A</v>
      </c>
      <c r="M196" s="164">
        <v>15.631978551735914</v>
      </c>
      <c r="N196" s="164" t="e">
        <v>#N/A</v>
      </c>
      <c r="O196" s="164">
        <v>27.260936040469606</v>
      </c>
      <c r="P196" s="164">
        <v>19.604142131735841</v>
      </c>
      <c r="Q196" s="164">
        <v>170.95450648796995</v>
      </c>
      <c r="R196" s="164" t="e">
        <v>#N/A</v>
      </c>
      <c r="S196" s="164" t="e">
        <v>#N/A</v>
      </c>
      <c r="T196" s="164">
        <f t="shared" si="5"/>
        <v>1845.3347710098506</v>
      </c>
    </row>
    <row r="197" spans="2:20" x14ac:dyDescent="0.3">
      <c r="B197" s="19">
        <v>2040</v>
      </c>
      <c r="C197" s="19">
        <v>8</v>
      </c>
      <c r="D197" s="164">
        <v>294.59564984175478</v>
      </c>
      <c r="E197" s="164">
        <v>135.76074742410793</v>
      </c>
      <c r="F197" s="164">
        <v>39.216631481827442</v>
      </c>
      <c r="G197" s="164">
        <v>86.80783522162433</v>
      </c>
      <c r="H197" s="164">
        <v>70.461648627542061</v>
      </c>
      <c r="I197" s="164">
        <v>41.486854806530111</v>
      </c>
      <c r="J197" s="164">
        <v>378.02409276137985</v>
      </c>
      <c r="K197" s="164">
        <v>679.72636446506885</v>
      </c>
      <c r="L197" s="164" t="e">
        <v>#N/A</v>
      </c>
      <c r="M197" s="164">
        <v>15.631978551735914</v>
      </c>
      <c r="N197" s="164" t="e">
        <v>#N/A</v>
      </c>
      <c r="O197" s="164">
        <v>28.085679907953278</v>
      </c>
      <c r="P197" s="164">
        <v>21.458760099599637</v>
      </c>
      <c r="Q197" s="164">
        <v>228.6534212305429</v>
      </c>
      <c r="R197" s="164" t="e">
        <v>#N/A</v>
      </c>
      <c r="S197" s="164" t="e">
        <v>#N/A</v>
      </c>
      <c r="T197" s="164">
        <f t="shared" si="5"/>
        <v>2019.9096644196673</v>
      </c>
    </row>
    <row r="198" spans="2:20" x14ac:dyDescent="0.3">
      <c r="B198" s="19">
        <v>2040</v>
      </c>
      <c r="C198" s="19">
        <v>9</v>
      </c>
      <c r="D198" s="164">
        <v>301.34591338007584</v>
      </c>
      <c r="E198" s="164">
        <v>140.18904198063944</v>
      </c>
      <c r="F198" s="164">
        <v>42.842180195568531</v>
      </c>
      <c r="G198" s="164">
        <v>88.545359545280462</v>
      </c>
      <c r="H198" s="164">
        <v>74.052554876436332</v>
      </c>
      <c r="I198" s="164">
        <v>54.550653536876212</v>
      </c>
      <c r="J198" s="164">
        <v>383.30048533336202</v>
      </c>
      <c r="K198" s="164">
        <v>566.55125739015887</v>
      </c>
      <c r="L198" s="164" t="e">
        <v>#N/A</v>
      </c>
      <c r="M198" s="164">
        <v>15.631978551735916</v>
      </c>
      <c r="N198" s="164" t="e">
        <v>#N/A</v>
      </c>
      <c r="O198" s="164">
        <v>27.174129717479737</v>
      </c>
      <c r="P198" s="164">
        <v>20.089304435098644</v>
      </c>
      <c r="Q198" s="164">
        <v>176.73016227479664</v>
      </c>
      <c r="R198" s="164" t="e">
        <v>#N/A</v>
      </c>
      <c r="S198" s="164" t="e">
        <v>#N/A</v>
      </c>
      <c r="T198" s="164">
        <f t="shared" si="5"/>
        <v>1891.0030212175086</v>
      </c>
    </row>
    <row r="199" spans="2:20" x14ac:dyDescent="0.3">
      <c r="B199" s="19">
        <v>2040</v>
      </c>
      <c r="C199" s="19">
        <v>10</v>
      </c>
      <c r="D199" s="164">
        <v>362.1398324889181</v>
      </c>
      <c r="E199" s="164">
        <v>144.91113246608853</v>
      </c>
      <c r="F199" s="164">
        <v>44.885223187136923</v>
      </c>
      <c r="G199" s="164">
        <v>86.348386927441851</v>
      </c>
      <c r="H199" s="164">
        <v>74.4719123633718</v>
      </c>
      <c r="I199" s="164">
        <v>49.253863499648347</v>
      </c>
      <c r="J199" s="164">
        <v>352.21643807174962</v>
      </c>
      <c r="K199" s="164">
        <v>414.31469541695276</v>
      </c>
      <c r="L199" s="164" t="e">
        <v>#N/A</v>
      </c>
      <c r="M199" s="164">
        <v>15.631978551735914</v>
      </c>
      <c r="N199" s="164" t="e">
        <v>#N/A</v>
      </c>
      <c r="O199" s="164">
        <v>25.545411132606723</v>
      </c>
      <c r="P199" s="164">
        <v>18.645689165373849</v>
      </c>
      <c r="Q199" s="164">
        <v>166.7511829368101</v>
      </c>
      <c r="R199" s="164" t="e">
        <v>#N/A</v>
      </c>
      <c r="S199" s="164" t="e">
        <v>#N/A</v>
      </c>
      <c r="T199" s="164">
        <f t="shared" si="5"/>
        <v>1755.1157462078345</v>
      </c>
    </row>
    <row r="200" spans="2:20" x14ac:dyDescent="0.3">
      <c r="B200" s="19">
        <v>2040</v>
      </c>
      <c r="C200" s="19">
        <v>11</v>
      </c>
      <c r="D200" s="164">
        <v>623.15680209202776</v>
      </c>
      <c r="E200" s="164">
        <v>189.00376001284556</v>
      </c>
      <c r="F200" s="164">
        <v>47.725081344525648</v>
      </c>
      <c r="G200" s="164">
        <v>86.486202001987522</v>
      </c>
      <c r="H200" s="164">
        <v>107.3517807693303</v>
      </c>
      <c r="I200" s="164">
        <v>51.940494216488027</v>
      </c>
      <c r="J200" s="164">
        <v>362.08656397773592</v>
      </c>
      <c r="K200" s="164">
        <v>389.2077553273752</v>
      </c>
      <c r="L200" s="164" t="e">
        <v>#N/A</v>
      </c>
      <c r="M200" s="164">
        <v>15.631978551735916</v>
      </c>
      <c r="N200" s="164" t="e">
        <v>#N/A</v>
      </c>
      <c r="O200" s="164">
        <v>27.446737927630643</v>
      </c>
      <c r="P200" s="164">
        <v>22.573846925538376</v>
      </c>
      <c r="Q200" s="164">
        <v>202.26160628541288</v>
      </c>
      <c r="R200" s="164" t="e">
        <v>#N/A</v>
      </c>
      <c r="S200" s="164" t="e">
        <v>#N/A</v>
      </c>
      <c r="T200" s="164">
        <f t="shared" si="5"/>
        <v>2124.8726094326339</v>
      </c>
    </row>
    <row r="201" spans="2:20" x14ac:dyDescent="0.3">
      <c r="B201" s="19">
        <v>2040</v>
      </c>
      <c r="C201" s="19">
        <v>12</v>
      </c>
      <c r="D201" s="164">
        <v>959.17866718707637</v>
      </c>
      <c r="E201" s="164">
        <v>239.61698660375066</v>
      </c>
      <c r="F201" s="164">
        <v>46.327677961231501</v>
      </c>
      <c r="G201" s="164">
        <v>84.6305207506052</v>
      </c>
      <c r="H201" s="164">
        <v>126.30512241216047</v>
      </c>
      <c r="I201" s="164">
        <v>60.781643942962845</v>
      </c>
      <c r="J201" s="164">
        <v>360.994554447197</v>
      </c>
      <c r="K201" s="164">
        <v>468.11059571309636</v>
      </c>
      <c r="L201" s="164" t="e">
        <v>#N/A</v>
      </c>
      <c r="M201" s="164">
        <v>15.631978551735914</v>
      </c>
      <c r="N201" s="164" t="e">
        <v>#N/A</v>
      </c>
      <c r="O201" s="164">
        <v>27.004666075627402</v>
      </c>
      <c r="P201" s="164">
        <v>28.592344569274374</v>
      </c>
      <c r="Q201" s="164">
        <v>274.21807416854904</v>
      </c>
      <c r="R201" s="164" t="e">
        <v>#N/A</v>
      </c>
      <c r="S201" s="164" t="e">
        <v>#N/A</v>
      </c>
      <c r="T201" s="164">
        <f t="shared" si="5"/>
        <v>2691.3928323832674</v>
      </c>
    </row>
  </sheetData>
  <mergeCells count="5">
    <mergeCell ref="B8:T8"/>
    <mergeCell ref="B1:T1"/>
    <mergeCell ref="B2:T2"/>
    <mergeCell ref="B6:T6"/>
    <mergeCell ref="B5:T5"/>
  </mergeCells>
  <pageMargins left="0.7" right="0.7" top="0.75" bottom="0.75" header="0.3" footer="0.3"/>
  <pageSetup scale="64"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ECF76-16C8-4661-8FB0-C86A92412CA7}">
  <sheetPr>
    <tabColor theme="6" tint="0.79998168889431442"/>
    <pageSetUpPr fitToPage="1"/>
  </sheetPr>
  <dimension ref="B1:T201"/>
  <sheetViews>
    <sheetView zoomScaleNormal="100" workbookViewId="0"/>
  </sheetViews>
  <sheetFormatPr defaultColWidth="9" defaultRowHeight="15.6" x14ac:dyDescent="0.3"/>
  <cols>
    <col min="1" max="1" width="2.59765625" customWidth="1"/>
    <col min="2" max="20" width="9.09765625" customWidth="1"/>
  </cols>
  <sheetData>
    <row r="1" spans="2:20" ht="15.75" customHeight="1" x14ac:dyDescent="0.3">
      <c r="B1" s="285" t="s">
        <v>98</v>
      </c>
      <c r="C1" s="285"/>
      <c r="D1" s="285"/>
      <c r="E1" s="285"/>
      <c r="F1" s="285"/>
      <c r="G1" s="285"/>
      <c r="H1" s="285"/>
      <c r="I1" s="285"/>
      <c r="J1" s="285"/>
      <c r="K1" s="285"/>
      <c r="L1" s="285"/>
      <c r="M1" s="285"/>
      <c r="N1" s="285"/>
      <c r="O1" s="285"/>
      <c r="P1" s="285"/>
      <c r="Q1" s="285"/>
      <c r="R1" s="285"/>
      <c r="S1" s="285"/>
      <c r="T1" s="285"/>
    </row>
    <row r="2" spans="2:20" ht="15.75" customHeight="1" x14ac:dyDescent="0.3">
      <c r="B2" s="287" t="str">
        <f>'Admin Info'!B6</f>
        <v>Southern California Gas</v>
      </c>
      <c r="C2" s="287"/>
      <c r="D2" s="287"/>
      <c r="E2" s="287"/>
      <c r="F2" s="287"/>
      <c r="G2" s="287"/>
      <c r="H2" s="287"/>
      <c r="I2" s="287"/>
      <c r="J2" s="287"/>
      <c r="K2" s="287"/>
      <c r="L2" s="287"/>
      <c r="M2" s="287"/>
      <c r="N2" s="287"/>
      <c r="O2" s="287"/>
      <c r="P2" s="287"/>
      <c r="Q2" s="287"/>
      <c r="R2" s="287"/>
      <c r="S2" s="287"/>
      <c r="T2" s="287"/>
    </row>
    <row r="3" spans="2:20" ht="15.75" customHeight="1" x14ac:dyDescent="0.3">
      <c r="B3" s="7"/>
      <c r="C3" s="24"/>
      <c r="D3" s="24"/>
      <c r="E3" s="24"/>
      <c r="F3" s="24"/>
      <c r="G3" s="24"/>
      <c r="H3" s="24"/>
      <c r="I3" s="24"/>
      <c r="J3" s="24"/>
      <c r="K3" s="24"/>
      <c r="L3" s="24"/>
      <c r="M3" s="7"/>
      <c r="N3" s="7"/>
      <c r="O3" s="7"/>
      <c r="P3" s="7"/>
      <c r="Q3" s="7"/>
      <c r="R3" s="7"/>
      <c r="S3" s="7"/>
      <c r="T3" s="7"/>
    </row>
    <row r="4" spans="2:20" ht="15.75" customHeight="1" x14ac:dyDescent="0.3">
      <c r="B4" s="7"/>
      <c r="C4" s="24"/>
      <c r="D4" s="24"/>
      <c r="E4" s="24"/>
      <c r="F4" s="24"/>
      <c r="G4" s="24"/>
      <c r="H4" s="24"/>
      <c r="I4" s="24"/>
      <c r="J4" s="24"/>
      <c r="K4" s="24"/>
      <c r="L4" s="24"/>
      <c r="M4" s="7"/>
      <c r="N4" s="7"/>
      <c r="O4" s="7"/>
      <c r="P4" s="7"/>
      <c r="Q4" s="7"/>
      <c r="R4" s="7"/>
      <c r="S4" s="7"/>
      <c r="T4" s="7"/>
    </row>
    <row r="5" spans="2:20" ht="15.75" customHeight="1" x14ac:dyDescent="0.3">
      <c r="B5" s="288" t="s">
        <v>99</v>
      </c>
      <c r="C5" s="288"/>
      <c r="D5" s="288"/>
      <c r="E5" s="288"/>
      <c r="F5" s="288"/>
      <c r="G5" s="288"/>
      <c r="H5" s="288"/>
      <c r="I5" s="288"/>
      <c r="J5" s="288"/>
      <c r="K5" s="288"/>
      <c r="L5" s="288"/>
      <c r="M5" s="288"/>
      <c r="N5" s="288"/>
      <c r="O5" s="288"/>
      <c r="P5" s="288"/>
      <c r="Q5" s="288"/>
      <c r="R5" s="288"/>
      <c r="S5" s="288"/>
      <c r="T5" s="288"/>
    </row>
    <row r="6" spans="2:20" ht="15.75" customHeight="1" x14ac:dyDescent="0.3">
      <c r="B6" s="286" t="s">
        <v>97</v>
      </c>
      <c r="C6" s="286"/>
      <c r="D6" s="286"/>
      <c r="E6" s="286"/>
      <c r="F6" s="286"/>
      <c r="G6" s="286"/>
      <c r="H6" s="286"/>
      <c r="I6" s="286"/>
      <c r="J6" s="286"/>
      <c r="K6" s="286"/>
      <c r="L6" s="286"/>
      <c r="M6" s="286"/>
      <c r="N6" s="286"/>
      <c r="O6" s="286"/>
      <c r="P6" s="286"/>
      <c r="Q6" s="286"/>
      <c r="R6" s="286"/>
      <c r="S6" s="286"/>
      <c r="T6" s="286"/>
    </row>
    <row r="7" spans="2:20" ht="15.75" customHeight="1" x14ac:dyDescent="0.3">
      <c r="B7" s="8"/>
      <c r="C7" s="8"/>
      <c r="D7" s="7"/>
      <c r="E7" s="7"/>
      <c r="F7" s="7"/>
      <c r="G7" s="7"/>
      <c r="H7" s="7"/>
      <c r="I7" s="7"/>
      <c r="J7" s="7"/>
      <c r="K7" s="7"/>
      <c r="L7" s="7"/>
      <c r="M7" s="8"/>
      <c r="N7" s="8"/>
      <c r="O7" s="8"/>
      <c r="P7" s="8"/>
      <c r="Q7" s="8"/>
      <c r="R7" s="8"/>
      <c r="S7" s="8"/>
      <c r="T7" s="8"/>
    </row>
    <row r="8" spans="2:20" x14ac:dyDescent="0.3">
      <c r="B8" s="281"/>
      <c r="C8" s="282"/>
      <c r="D8" s="282"/>
      <c r="E8" s="282"/>
      <c r="F8" s="282"/>
      <c r="G8" s="282"/>
      <c r="H8" s="282"/>
      <c r="I8" s="282"/>
      <c r="J8" s="282"/>
      <c r="K8" s="282"/>
      <c r="L8" s="282"/>
      <c r="M8" s="282"/>
      <c r="N8" s="282"/>
      <c r="O8" s="282"/>
      <c r="P8" s="282"/>
      <c r="Q8" s="282"/>
      <c r="R8" s="282"/>
      <c r="S8" s="282"/>
      <c r="T8" s="283"/>
    </row>
    <row r="9" spans="2:20" ht="42" x14ac:dyDescent="0.3">
      <c r="B9" s="14" t="s">
        <v>76</v>
      </c>
      <c r="C9" s="14" t="s">
        <v>77</v>
      </c>
      <c r="D9" s="14" t="s">
        <v>78</v>
      </c>
      <c r="E9" s="14" t="s">
        <v>79</v>
      </c>
      <c r="F9" s="14" t="s">
        <v>80</v>
      </c>
      <c r="G9" s="14" t="s">
        <v>81</v>
      </c>
      <c r="H9" s="14" t="s">
        <v>82</v>
      </c>
      <c r="I9" s="14" t="s">
        <v>83</v>
      </c>
      <c r="J9" s="14" t="s">
        <v>84</v>
      </c>
      <c r="K9" s="14" t="s">
        <v>85</v>
      </c>
      <c r="L9" s="14" t="s">
        <v>86</v>
      </c>
      <c r="M9" s="14" t="s">
        <v>87</v>
      </c>
      <c r="N9" s="14" t="s">
        <v>88</v>
      </c>
      <c r="O9" s="14" t="s">
        <v>89</v>
      </c>
      <c r="P9" s="14" t="s">
        <v>90</v>
      </c>
      <c r="Q9" s="56" t="s">
        <v>91</v>
      </c>
      <c r="R9" s="14" t="s">
        <v>92</v>
      </c>
      <c r="S9" s="14" t="s">
        <v>93</v>
      </c>
      <c r="T9" s="10" t="s">
        <v>94</v>
      </c>
    </row>
    <row r="10" spans="2:20" x14ac:dyDescent="0.3">
      <c r="B10" s="19">
        <v>2025</v>
      </c>
      <c r="C10" s="19">
        <v>1</v>
      </c>
      <c r="D10" s="289" t="s">
        <v>100</v>
      </c>
      <c r="E10" s="290"/>
      <c r="F10" s="290"/>
      <c r="G10" s="290"/>
      <c r="H10" s="290"/>
      <c r="I10" s="290"/>
      <c r="J10" s="290"/>
      <c r="K10" s="290"/>
      <c r="L10" s="290"/>
      <c r="M10" s="290"/>
      <c r="N10" s="290"/>
      <c r="O10" s="290"/>
      <c r="P10" s="290"/>
      <c r="Q10" s="290"/>
      <c r="R10" s="290"/>
      <c r="S10" s="290"/>
      <c r="T10" s="291"/>
    </row>
    <row r="11" spans="2:20" x14ac:dyDescent="0.3">
      <c r="B11" s="19">
        <v>2025</v>
      </c>
      <c r="C11" s="19">
        <v>2</v>
      </c>
      <c r="D11" s="292"/>
      <c r="E11" s="293"/>
      <c r="F11" s="293"/>
      <c r="G11" s="293"/>
      <c r="H11" s="293"/>
      <c r="I11" s="293"/>
      <c r="J11" s="293"/>
      <c r="K11" s="293"/>
      <c r="L11" s="293"/>
      <c r="M11" s="293"/>
      <c r="N11" s="293"/>
      <c r="O11" s="293"/>
      <c r="P11" s="293"/>
      <c r="Q11" s="293"/>
      <c r="R11" s="293"/>
      <c r="S11" s="293"/>
      <c r="T11" s="294"/>
    </row>
    <row r="12" spans="2:20" x14ac:dyDescent="0.3">
      <c r="B12" s="19">
        <v>2025</v>
      </c>
      <c r="C12" s="19">
        <v>3</v>
      </c>
      <c r="D12" s="292"/>
      <c r="E12" s="293"/>
      <c r="F12" s="293"/>
      <c r="G12" s="293"/>
      <c r="H12" s="293"/>
      <c r="I12" s="293"/>
      <c r="J12" s="293"/>
      <c r="K12" s="293"/>
      <c r="L12" s="293"/>
      <c r="M12" s="293"/>
      <c r="N12" s="293"/>
      <c r="O12" s="293"/>
      <c r="P12" s="293"/>
      <c r="Q12" s="293"/>
      <c r="R12" s="293"/>
      <c r="S12" s="293"/>
      <c r="T12" s="294"/>
    </row>
    <row r="13" spans="2:20" x14ac:dyDescent="0.3">
      <c r="B13" s="19">
        <v>2025</v>
      </c>
      <c r="C13" s="19">
        <v>4</v>
      </c>
      <c r="D13" s="292"/>
      <c r="E13" s="293"/>
      <c r="F13" s="293"/>
      <c r="G13" s="293"/>
      <c r="H13" s="293"/>
      <c r="I13" s="293"/>
      <c r="J13" s="293"/>
      <c r="K13" s="293"/>
      <c r="L13" s="293"/>
      <c r="M13" s="293"/>
      <c r="N13" s="293"/>
      <c r="O13" s="293"/>
      <c r="P13" s="293"/>
      <c r="Q13" s="293"/>
      <c r="R13" s="293"/>
      <c r="S13" s="293"/>
      <c r="T13" s="294"/>
    </row>
    <row r="14" spans="2:20" x14ac:dyDescent="0.3">
      <c r="B14" s="19">
        <v>2025</v>
      </c>
      <c r="C14" s="19">
        <v>5</v>
      </c>
      <c r="D14" s="292"/>
      <c r="E14" s="293"/>
      <c r="F14" s="293"/>
      <c r="G14" s="293"/>
      <c r="H14" s="293"/>
      <c r="I14" s="293"/>
      <c r="J14" s="293"/>
      <c r="K14" s="293"/>
      <c r="L14" s="293"/>
      <c r="M14" s="293"/>
      <c r="N14" s="293"/>
      <c r="O14" s="293"/>
      <c r="P14" s="293"/>
      <c r="Q14" s="293"/>
      <c r="R14" s="293"/>
      <c r="S14" s="293"/>
      <c r="T14" s="294"/>
    </row>
    <row r="15" spans="2:20" x14ac:dyDescent="0.3">
      <c r="B15" s="19">
        <v>2025</v>
      </c>
      <c r="C15" s="19">
        <v>6</v>
      </c>
      <c r="D15" s="295"/>
      <c r="E15" s="296"/>
      <c r="F15" s="296"/>
      <c r="G15" s="296"/>
      <c r="H15" s="296"/>
      <c r="I15" s="296"/>
      <c r="J15" s="296"/>
      <c r="K15" s="296"/>
      <c r="L15" s="296"/>
      <c r="M15" s="296"/>
      <c r="N15" s="296"/>
      <c r="O15" s="296"/>
      <c r="P15" s="296"/>
      <c r="Q15" s="296"/>
      <c r="R15" s="296"/>
      <c r="S15" s="296"/>
      <c r="T15" s="297"/>
    </row>
    <row r="16" spans="2:20" x14ac:dyDescent="0.3">
      <c r="B16" s="19">
        <v>2025</v>
      </c>
      <c r="C16" s="19">
        <v>7</v>
      </c>
      <c r="D16" s="17" t="e">
        <v>#N/A</v>
      </c>
      <c r="E16" s="17" t="e">
        <v>#N/A</v>
      </c>
      <c r="F16" s="17" t="e">
        <v>#N/A</v>
      </c>
      <c r="G16" s="17" t="e">
        <v>#N/A</v>
      </c>
      <c r="H16" s="17" t="e">
        <v>#N/A</v>
      </c>
      <c r="I16" s="17" t="e">
        <v>#N/A</v>
      </c>
      <c r="J16" s="17" t="e">
        <v>#N/A</v>
      </c>
      <c r="K16" s="17" t="e">
        <v>#N/A</v>
      </c>
      <c r="L16" s="17" t="e">
        <v>#N/A</v>
      </c>
      <c r="M16" s="17" t="e">
        <v>#N/A</v>
      </c>
      <c r="N16" s="17" t="e">
        <v>#N/A</v>
      </c>
      <c r="O16" s="17" t="e">
        <v>#N/A</v>
      </c>
      <c r="P16" s="17" t="e">
        <v>#N/A</v>
      </c>
      <c r="Q16" s="17" t="e">
        <v>#N/A</v>
      </c>
      <c r="R16" s="17" t="e">
        <v>#N/A</v>
      </c>
      <c r="S16" s="17" t="e">
        <v>#N/A</v>
      </c>
      <c r="T16" s="17" t="e">
        <v>#N/A</v>
      </c>
    </row>
    <row r="17" spans="2:20" x14ac:dyDescent="0.3">
      <c r="B17" s="19">
        <v>2025</v>
      </c>
      <c r="C17" s="19">
        <v>8</v>
      </c>
      <c r="D17" s="17" t="e">
        <v>#N/A</v>
      </c>
      <c r="E17" s="17" t="e">
        <v>#N/A</v>
      </c>
      <c r="F17" s="17" t="e">
        <v>#N/A</v>
      </c>
      <c r="G17" s="17" t="e">
        <v>#N/A</v>
      </c>
      <c r="H17" s="17" t="e">
        <v>#N/A</v>
      </c>
      <c r="I17" s="17" t="e">
        <v>#N/A</v>
      </c>
      <c r="J17" s="17" t="e">
        <v>#N/A</v>
      </c>
      <c r="K17" s="17" t="e">
        <v>#N/A</v>
      </c>
      <c r="L17" s="17" t="e">
        <v>#N/A</v>
      </c>
      <c r="M17" s="17" t="e">
        <v>#N/A</v>
      </c>
      <c r="N17" s="17" t="e">
        <v>#N/A</v>
      </c>
      <c r="O17" s="17" t="e">
        <v>#N/A</v>
      </c>
      <c r="P17" s="17" t="e">
        <v>#N/A</v>
      </c>
      <c r="Q17" s="17" t="e">
        <v>#N/A</v>
      </c>
      <c r="R17" s="17" t="e">
        <v>#N/A</v>
      </c>
      <c r="S17" s="17" t="e">
        <v>#N/A</v>
      </c>
      <c r="T17" s="17" t="e">
        <v>#N/A</v>
      </c>
    </row>
    <row r="18" spans="2:20" x14ac:dyDescent="0.3">
      <c r="B18" s="19">
        <v>2025</v>
      </c>
      <c r="C18" s="19">
        <v>9</v>
      </c>
      <c r="D18" s="17" t="e">
        <v>#N/A</v>
      </c>
      <c r="E18" s="17" t="e">
        <v>#N/A</v>
      </c>
      <c r="F18" s="17" t="e">
        <v>#N/A</v>
      </c>
      <c r="G18" s="17" t="e">
        <v>#N/A</v>
      </c>
      <c r="H18" s="17" t="e">
        <v>#N/A</v>
      </c>
      <c r="I18" s="17" t="e">
        <v>#N/A</v>
      </c>
      <c r="J18" s="17" t="e">
        <v>#N/A</v>
      </c>
      <c r="K18" s="17" t="e">
        <v>#N/A</v>
      </c>
      <c r="L18" s="17" t="e">
        <v>#N/A</v>
      </c>
      <c r="M18" s="17" t="e">
        <v>#N/A</v>
      </c>
      <c r="N18" s="17" t="e">
        <v>#N/A</v>
      </c>
      <c r="O18" s="17" t="e">
        <v>#N/A</v>
      </c>
      <c r="P18" s="17" t="e">
        <v>#N/A</v>
      </c>
      <c r="Q18" s="17" t="e">
        <v>#N/A</v>
      </c>
      <c r="R18" s="17" t="e">
        <v>#N/A</v>
      </c>
      <c r="S18" s="17" t="e">
        <v>#N/A</v>
      </c>
      <c r="T18" s="17" t="e">
        <v>#N/A</v>
      </c>
    </row>
    <row r="19" spans="2:20" x14ac:dyDescent="0.3">
      <c r="B19" s="19">
        <v>2025</v>
      </c>
      <c r="C19" s="19">
        <v>10</v>
      </c>
      <c r="D19" s="17" t="e">
        <v>#N/A</v>
      </c>
      <c r="E19" s="17" t="e">
        <v>#N/A</v>
      </c>
      <c r="F19" s="17" t="e">
        <v>#N/A</v>
      </c>
      <c r="G19" s="17" t="e">
        <v>#N/A</v>
      </c>
      <c r="H19" s="17" t="e">
        <v>#N/A</v>
      </c>
      <c r="I19" s="17" t="e">
        <v>#N/A</v>
      </c>
      <c r="J19" s="17" t="e">
        <v>#N/A</v>
      </c>
      <c r="K19" s="17" t="e">
        <v>#N/A</v>
      </c>
      <c r="L19" s="17" t="e">
        <v>#N/A</v>
      </c>
      <c r="M19" s="17" t="e">
        <v>#N/A</v>
      </c>
      <c r="N19" s="17" t="e">
        <v>#N/A</v>
      </c>
      <c r="O19" s="17" t="e">
        <v>#N/A</v>
      </c>
      <c r="P19" s="17" t="e">
        <v>#N/A</v>
      </c>
      <c r="Q19" s="17" t="e">
        <v>#N/A</v>
      </c>
      <c r="R19" s="17" t="e">
        <v>#N/A</v>
      </c>
      <c r="S19" s="17" t="e">
        <v>#N/A</v>
      </c>
      <c r="T19" s="17" t="e">
        <v>#N/A</v>
      </c>
    </row>
    <row r="20" spans="2:20" x14ac:dyDescent="0.3">
      <c r="B20" s="19">
        <v>2025</v>
      </c>
      <c r="C20" s="19">
        <v>11</v>
      </c>
      <c r="D20" s="17" t="e">
        <v>#N/A</v>
      </c>
      <c r="E20" s="17" t="e">
        <v>#N/A</v>
      </c>
      <c r="F20" s="17" t="e">
        <v>#N/A</v>
      </c>
      <c r="G20" s="17" t="e">
        <v>#N/A</v>
      </c>
      <c r="H20" s="17" t="e">
        <v>#N/A</v>
      </c>
      <c r="I20" s="17" t="e">
        <v>#N/A</v>
      </c>
      <c r="J20" s="17" t="e">
        <v>#N/A</v>
      </c>
      <c r="K20" s="17" t="e">
        <v>#N/A</v>
      </c>
      <c r="L20" s="17" t="e">
        <v>#N/A</v>
      </c>
      <c r="M20" s="17" t="e">
        <v>#N/A</v>
      </c>
      <c r="N20" s="17" t="e">
        <v>#N/A</v>
      </c>
      <c r="O20" s="17" t="e">
        <v>#N/A</v>
      </c>
      <c r="P20" s="17" t="e">
        <v>#N/A</v>
      </c>
      <c r="Q20" s="17" t="e">
        <v>#N/A</v>
      </c>
      <c r="R20" s="17" t="e">
        <v>#N/A</v>
      </c>
      <c r="S20" s="17" t="e">
        <v>#N/A</v>
      </c>
      <c r="T20" s="17" t="e">
        <v>#N/A</v>
      </c>
    </row>
    <row r="21" spans="2:20" x14ac:dyDescent="0.3">
      <c r="B21" s="19">
        <v>2025</v>
      </c>
      <c r="C21" s="19">
        <v>12</v>
      </c>
      <c r="D21" s="17" t="e">
        <v>#N/A</v>
      </c>
      <c r="E21" s="17" t="e">
        <v>#N/A</v>
      </c>
      <c r="F21" s="17" t="e">
        <v>#N/A</v>
      </c>
      <c r="G21" s="17" t="e">
        <v>#N/A</v>
      </c>
      <c r="H21" s="17" t="e">
        <v>#N/A</v>
      </c>
      <c r="I21" s="17" t="e">
        <v>#N/A</v>
      </c>
      <c r="J21" s="17" t="e">
        <v>#N/A</v>
      </c>
      <c r="K21" s="17" t="e">
        <v>#N/A</v>
      </c>
      <c r="L21" s="17" t="e">
        <v>#N/A</v>
      </c>
      <c r="M21" s="17" t="e">
        <v>#N/A</v>
      </c>
      <c r="N21" s="17" t="e">
        <v>#N/A</v>
      </c>
      <c r="O21" s="17" t="e">
        <v>#N/A</v>
      </c>
      <c r="P21" s="17" t="e">
        <v>#N/A</v>
      </c>
      <c r="Q21" s="17" t="e">
        <v>#N/A</v>
      </c>
      <c r="R21" s="17" t="e">
        <v>#N/A</v>
      </c>
      <c r="S21" s="17" t="e">
        <v>#N/A</v>
      </c>
      <c r="T21" s="17" t="e">
        <v>#N/A</v>
      </c>
    </row>
    <row r="22" spans="2:20" x14ac:dyDescent="0.3">
      <c r="B22" s="19">
        <v>2026</v>
      </c>
      <c r="C22" s="19">
        <v>1</v>
      </c>
      <c r="D22" s="17" t="e">
        <v>#N/A</v>
      </c>
      <c r="E22" s="17" t="e">
        <v>#N/A</v>
      </c>
      <c r="F22" s="17" t="e">
        <v>#N/A</v>
      </c>
      <c r="G22" s="17" t="e">
        <v>#N/A</v>
      </c>
      <c r="H22" s="17" t="e">
        <v>#N/A</v>
      </c>
      <c r="I22" s="17" t="e">
        <v>#N/A</v>
      </c>
      <c r="J22" s="17" t="e">
        <v>#N/A</v>
      </c>
      <c r="K22" s="17" t="e">
        <v>#N/A</v>
      </c>
      <c r="L22" s="17" t="e">
        <v>#N/A</v>
      </c>
      <c r="M22" s="17" t="e">
        <v>#N/A</v>
      </c>
      <c r="N22" s="17" t="e">
        <v>#N/A</v>
      </c>
      <c r="O22" s="17" t="e">
        <v>#N/A</v>
      </c>
      <c r="P22" s="17" t="e">
        <v>#N/A</v>
      </c>
      <c r="Q22" s="17" t="e">
        <v>#N/A</v>
      </c>
      <c r="R22" s="17" t="e">
        <v>#N/A</v>
      </c>
      <c r="S22" s="17" t="e">
        <v>#N/A</v>
      </c>
      <c r="T22" s="17" t="e">
        <v>#N/A</v>
      </c>
    </row>
    <row r="23" spans="2:20" x14ac:dyDescent="0.3">
      <c r="B23" s="19">
        <v>2026</v>
      </c>
      <c r="C23" s="19">
        <v>2</v>
      </c>
      <c r="D23" s="17" t="e">
        <v>#N/A</v>
      </c>
      <c r="E23" s="17" t="e">
        <v>#N/A</v>
      </c>
      <c r="F23" s="17" t="e">
        <v>#N/A</v>
      </c>
      <c r="G23" s="17" t="e">
        <v>#N/A</v>
      </c>
      <c r="H23" s="17" t="e">
        <v>#N/A</v>
      </c>
      <c r="I23" s="17" t="e">
        <v>#N/A</v>
      </c>
      <c r="J23" s="17" t="e">
        <v>#N/A</v>
      </c>
      <c r="K23" s="17" t="e">
        <v>#N/A</v>
      </c>
      <c r="L23" s="17" t="e">
        <v>#N/A</v>
      </c>
      <c r="M23" s="17" t="e">
        <v>#N/A</v>
      </c>
      <c r="N23" s="17" t="e">
        <v>#N/A</v>
      </c>
      <c r="O23" s="17" t="e">
        <v>#N/A</v>
      </c>
      <c r="P23" s="17" t="e">
        <v>#N/A</v>
      </c>
      <c r="Q23" s="17" t="e">
        <v>#N/A</v>
      </c>
      <c r="R23" s="17" t="e">
        <v>#N/A</v>
      </c>
      <c r="S23" s="17" t="e">
        <v>#N/A</v>
      </c>
      <c r="T23" s="17" t="e">
        <v>#N/A</v>
      </c>
    </row>
    <row r="24" spans="2:20" x14ac:dyDescent="0.3">
      <c r="B24" s="19">
        <v>2026</v>
      </c>
      <c r="C24" s="19">
        <v>3</v>
      </c>
      <c r="D24" s="17" t="e">
        <v>#N/A</v>
      </c>
      <c r="E24" s="17" t="e">
        <v>#N/A</v>
      </c>
      <c r="F24" s="17" t="e">
        <v>#N/A</v>
      </c>
      <c r="G24" s="17" t="e">
        <v>#N/A</v>
      </c>
      <c r="H24" s="17" t="e">
        <v>#N/A</v>
      </c>
      <c r="I24" s="17" t="e">
        <v>#N/A</v>
      </c>
      <c r="J24" s="17" t="e">
        <v>#N/A</v>
      </c>
      <c r="K24" s="17" t="e">
        <v>#N/A</v>
      </c>
      <c r="L24" s="17" t="e">
        <v>#N/A</v>
      </c>
      <c r="M24" s="17" t="e">
        <v>#N/A</v>
      </c>
      <c r="N24" s="17" t="e">
        <v>#N/A</v>
      </c>
      <c r="O24" s="17" t="e">
        <v>#N/A</v>
      </c>
      <c r="P24" s="17" t="e">
        <v>#N/A</v>
      </c>
      <c r="Q24" s="17" t="e">
        <v>#N/A</v>
      </c>
      <c r="R24" s="17" t="e">
        <v>#N/A</v>
      </c>
      <c r="S24" s="17" t="e">
        <v>#N/A</v>
      </c>
      <c r="T24" s="17" t="e">
        <v>#N/A</v>
      </c>
    </row>
    <row r="25" spans="2:20" x14ac:dyDescent="0.3">
      <c r="B25" s="19">
        <v>2026</v>
      </c>
      <c r="C25" s="19">
        <v>4</v>
      </c>
      <c r="D25" s="17" t="e">
        <v>#N/A</v>
      </c>
      <c r="E25" s="17" t="e">
        <v>#N/A</v>
      </c>
      <c r="F25" s="17" t="e">
        <v>#N/A</v>
      </c>
      <c r="G25" s="17" t="e">
        <v>#N/A</v>
      </c>
      <c r="H25" s="17" t="e">
        <v>#N/A</v>
      </c>
      <c r="I25" s="17" t="e">
        <v>#N/A</v>
      </c>
      <c r="J25" s="17" t="e">
        <v>#N/A</v>
      </c>
      <c r="K25" s="17" t="e">
        <v>#N/A</v>
      </c>
      <c r="L25" s="17" t="e">
        <v>#N/A</v>
      </c>
      <c r="M25" s="17" t="e">
        <v>#N/A</v>
      </c>
      <c r="N25" s="17" t="e">
        <v>#N/A</v>
      </c>
      <c r="O25" s="17" t="e">
        <v>#N/A</v>
      </c>
      <c r="P25" s="17" t="e">
        <v>#N/A</v>
      </c>
      <c r="Q25" s="17" t="e">
        <v>#N/A</v>
      </c>
      <c r="R25" s="17" t="e">
        <v>#N/A</v>
      </c>
      <c r="S25" s="17" t="e">
        <v>#N/A</v>
      </c>
      <c r="T25" s="17" t="e">
        <v>#N/A</v>
      </c>
    </row>
    <row r="26" spans="2:20" x14ac:dyDescent="0.3">
      <c r="B26" s="19">
        <v>2026</v>
      </c>
      <c r="C26" s="19">
        <v>5</v>
      </c>
      <c r="D26" s="17" t="e">
        <v>#N/A</v>
      </c>
      <c r="E26" s="17" t="e">
        <v>#N/A</v>
      </c>
      <c r="F26" s="17" t="e">
        <v>#N/A</v>
      </c>
      <c r="G26" s="17" t="e">
        <v>#N/A</v>
      </c>
      <c r="H26" s="17" t="e">
        <v>#N/A</v>
      </c>
      <c r="I26" s="17" t="e">
        <v>#N/A</v>
      </c>
      <c r="J26" s="17" t="e">
        <v>#N/A</v>
      </c>
      <c r="K26" s="17" t="e">
        <v>#N/A</v>
      </c>
      <c r="L26" s="17" t="e">
        <v>#N/A</v>
      </c>
      <c r="M26" s="17" t="e">
        <v>#N/A</v>
      </c>
      <c r="N26" s="17" t="e">
        <v>#N/A</v>
      </c>
      <c r="O26" s="17" t="e">
        <v>#N/A</v>
      </c>
      <c r="P26" s="17" t="e">
        <v>#N/A</v>
      </c>
      <c r="Q26" s="17" t="e">
        <v>#N/A</v>
      </c>
      <c r="R26" s="17" t="e">
        <v>#N/A</v>
      </c>
      <c r="S26" s="17" t="e">
        <v>#N/A</v>
      </c>
      <c r="T26" s="17" t="e">
        <v>#N/A</v>
      </c>
    </row>
    <row r="27" spans="2:20" x14ac:dyDescent="0.3">
      <c r="B27" s="19">
        <v>2026</v>
      </c>
      <c r="C27" s="19">
        <v>6</v>
      </c>
      <c r="D27" s="17" t="e">
        <v>#N/A</v>
      </c>
      <c r="E27" s="17" t="e">
        <v>#N/A</v>
      </c>
      <c r="F27" s="17" t="e">
        <v>#N/A</v>
      </c>
      <c r="G27" s="17" t="e">
        <v>#N/A</v>
      </c>
      <c r="H27" s="17" t="e">
        <v>#N/A</v>
      </c>
      <c r="I27" s="17" t="e">
        <v>#N/A</v>
      </c>
      <c r="J27" s="17" t="e">
        <v>#N/A</v>
      </c>
      <c r="K27" s="17" t="e">
        <v>#N/A</v>
      </c>
      <c r="L27" s="17" t="e">
        <v>#N/A</v>
      </c>
      <c r="M27" s="17" t="e">
        <v>#N/A</v>
      </c>
      <c r="N27" s="17" t="e">
        <v>#N/A</v>
      </c>
      <c r="O27" s="17" t="e">
        <v>#N/A</v>
      </c>
      <c r="P27" s="17" t="e">
        <v>#N/A</v>
      </c>
      <c r="Q27" s="17" t="e">
        <v>#N/A</v>
      </c>
      <c r="R27" s="17" t="e">
        <v>#N/A</v>
      </c>
      <c r="S27" s="17" t="e">
        <v>#N/A</v>
      </c>
      <c r="T27" s="17" t="e">
        <v>#N/A</v>
      </c>
    </row>
    <row r="28" spans="2:20" x14ac:dyDescent="0.3">
      <c r="B28" s="19">
        <v>2026</v>
      </c>
      <c r="C28" s="19">
        <v>7</v>
      </c>
      <c r="D28" s="17" t="e">
        <v>#N/A</v>
      </c>
      <c r="E28" s="17" t="e">
        <v>#N/A</v>
      </c>
      <c r="F28" s="17" t="e">
        <v>#N/A</v>
      </c>
      <c r="G28" s="17" t="e">
        <v>#N/A</v>
      </c>
      <c r="H28" s="17" t="e">
        <v>#N/A</v>
      </c>
      <c r="I28" s="17" t="e">
        <v>#N/A</v>
      </c>
      <c r="J28" s="17" t="e">
        <v>#N/A</v>
      </c>
      <c r="K28" s="17" t="e">
        <v>#N/A</v>
      </c>
      <c r="L28" s="17" t="e">
        <v>#N/A</v>
      </c>
      <c r="M28" s="17" t="e">
        <v>#N/A</v>
      </c>
      <c r="N28" s="17" t="e">
        <v>#N/A</v>
      </c>
      <c r="O28" s="17" t="e">
        <v>#N/A</v>
      </c>
      <c r="P28" s="17" t="e">
        <v>#N/A</v>
      </c>
      <c r="Q28" s="17" t="e">
        <v>#N/A</v>
      </c>
      <c r="R28" s="17" t="e">
        <v>#N/A</v>
      </c>
      <c r="S28" s="17" t="e">
        <v>#N/A</v>
      </c>
      <c r="T28" s="17" t="e">
        <v>#N/A</v>
      </c>
    </row>
    <row r="29" spans="2:20" x14ac:dyDescent="0.3">
      <c r="B29" s="19">
        <v>2026</v>
      </c>
      <c r="C29" s="19">
        <v>8</v>
      </c>
      <c r="D29" s="17" t="e">
        <v>#N/A</v>
      </c>
      <c r="E29" s="17" t="e">
        <v>#N/A</v>
      </c>
      <c r="F29" s="17" t="e">
        <v>#N/A</v>
      </c>
      <c r="G29" s="17" t="e">
        <v>#N/A</v>
      </c>
      <c r="H29" s="17" t="e">
        <v>#N/A</v>
      </c>
      <c r="I29" s="17" t="e">
        <v>#N/A</v>
      </c>
      <c r="J29" s="17" t="e">
        <v>#N/A</v>
      </c>
      <c r="K29" s="17" t="e">
        <v>#N/A</v>
      </c>
      <c r="L29" s="17" t="e">
        <v>#N/A</v>
      </c>
      <c r="M29" s="17" t="e">
        <v>#N/A</v>
      </c>
      <c r="N29" s="17" t="e">
        <v>#N/A</v>
      </c>
      <c r="O29" s="17" t="e">
        <v>#N/A</v>
      </c>
      <c r="P29" s="17" t="e">
        <v>#N/A</v>
      </c>
      <c r="Q29" s="17" t="e">
        <v>#N/A</v>
      </c>
      <c r="R29" s="17" t="e">
        <v>#N/A</v>
      </c>
      <c r="S29" s="17" t="e">
        <v>#N/A</v>
      </c>
      <c r="T29" s="17" t="e">
        <v>#N/A</v>
      </c>
    </row>
    <row r="30" spans="2:20" x14ac:dyDescent="0.3">
      <c r="B30" s="19">
        <v>2026</v>
      </c>
      <c r="C30" s="19">
        <v>9</v>
      </c>
      <c r="D30" s="17" t="e">
        <v>#N/A</v>
      </c>
      <c r="E30" s="17" t="e">
        <v>#N/A</v>
      </c>
      <c r="F30" s="17" t="e">
        <v>#N/A</v>
      </c>
      <c r="G30" s="17" t="e">
        <v>#N/A</v>
      </c>
      <c r="H30" s="17" t="e">
        <v>#N/A</v>
      </c>
      <c r="I30" s="17" t="e">
        <v>#N/A</v>
      </c>
      <c r="J30" s="17" t="e">
        <v>#N/A</v>
      </c>
      <c r="K30" s="17" t="e">
        <v>#N/A</v>
      </c>
      <c r="L30" s="17" t="e">
        <v>#N/A</v>
      </c>
      <c r="M30" s="17" t="e">
        <v>#N/A</v>
      </c>
      <c r="N30" s="17" t="e">
        <v>#N/A</v>
      </c>
      <c r="O30" s="17" t="e">
        <v>#N/A</v>
      </c>
      <c r="P30" s="17" t="e">
        <v>#N/A</v>
      </c>
      <c r="Q30" s="17" t="e">
        <v>#N/A</v>
      </c>
      <c r="R30" s="17" t="e">
        <v>#N/A</v>
      </c>
      <c r="S30" s="17" t="e">
        <v>#N/A</v>
      </c>
      <c r="T30" s="17" t="e">
        <v>#N/A</v>
      </c>
    </row>
    <row r="31" spans="2:20" x14ac:dyDescent="0.3">
      <c r="B31" s="19">
        <v>2026</v>
      </c>
      <c r="C31" s="19">
        <v>10</v>
      </c>
      <c r="D31" s="17" t="e">
        <v>#N/A</v>
      </c>
      <c r="E31" s="17" t="e">
        <v>#N/A</v>
      </c>
      <c r="F31" s="17" t="e">
        <v>#N/A</v>
      </c>
      <c r="G31" s="17" t="e">
        <v>#N/A</v>
      </c>
      <c r="H31" s="17" t="e">
        <v>#N/A</v>
      </c>
      <c r="I31" s="17" t="e">
        <v>#N/A</v>
      </c>
      <c r="J31" s="17" t="e">
        <v>#N/A</v>
      </c>
      <c r="K31" s="17" t="e">
        <v>#N/A</v>
      </c>
      <c r="L31" s="17" t="e">
        <v>#N/A</v>
      </c>
      <c r="M31" s="17" t="e">
        <v>#N/A</v>
      </c>
      <c r="N31" s="17" t="e">
        <v>#N/A</v>
      </c>
      <c r="O31" s="17" t="e">
        <v>#N/A</v>
      </c>
      <c r="P31" s="17" t="e">
        <v>#N/A</v>
      </c>
      <c r="Q31" s="17" t="e">
        <v>#N/A</v>
      </c>
      <c r="R31" s="17" t="e">
        <v>#N/A</v>
      </c>
      <c r="S31" s="17" t="e">
        <v>#N/A</v>
      </c>
      <c r="T31" s="17" t="e">
        <v>#N/A</v>
      </c>
    </row>
    <row r="32" spans="2:20" x14ac:dyDescent="0.3">
      <c r="B32" s="19">
        <v>2026</v>
      </c>
      <c r="C32" s="19">
        <v>11</v>
      </c>
      <c r="D32" s="17" t="e">
        <v>#N/A</v>
      </c>
      <c r="E32" s="17" t="e">
        <v>#N/A</v>
      </c>
      <c r="F32" s="17" t="e">
        <v>#N/A</v>
      </c>
      <c r="G32" s="17" t="e">
        <v>#N/A</v>
      </c>
      <c r="H32" s="17" t="e">
        <v>#N/A</v>
      </c>
      <c r="I32" s="17" t="e">
        <v>#N/A</v>
      </c>
      <c r="J32" s="17" t="e">
        <v>#N/A</v>
      </c>
      <c r="K32" s="17" t="e">
        <v>#N/A</v>
      </c>
      <c r="L32" s="17" t="e">
        <v>#N/A</v>
      </c>
      <c r="M32" s="17" t="e">
        <v>#N/A</v>
      </c>
      <c r="N32" s="17" t="e">
        <v>#N/A</v>
      </c>
      <c r="O32" s="17" t="e">
        <v>#N/A</v>
      </c>
      <c r="P32" s="17" t="e">
        <v>#N/A</v>
      </c>
      <c r="Q32" s="17" t="e">
        <v>#N/A</v>
      </c>
      <c r="R32" s="17" t="e">
        <v>#N/A</v>
      </c>
      <c r="S32" s="17" t="e">
        <v>#N/A</v>
      </c>
      <c r="T32" s="17" t="e">
        <v>#N/A</v>
      </c>
    </row>
    <row r="33" spans="2:20" x14ac:dyDescent="0.3">
      <c r="B33" s="19">
        <v>2026</v>
      </c>
      <c r="C33" s="19">
        <v>12</v>
      </c>
      <c r="D33" s="17" t="e">
        <v>#N/A</v>
      </c>
      <c r="E33" s="17" t="e">
        <v>#N/A</v>
      </c>
      <c r="F33" s="17" t="e">
        <v>#N/A</v>
      </c>
      <c r="G33" s="17" t="e">
        <v>#N/A</v>
      </c>
      <c r="H33" s="17" t="e">
        <v>#N/A</v>
      </c>
      <c r="I33" s="17" t="e">
        <v>#N/A</v>
      </c>
      <c r="J33" s="17" t="e">
        <v>#N/A</v>
      </c>
      <c r="K33" s="17" t="e">
        <v>#N/A</v>
      </c>
      <c r="L33" s="17" t="e">
        <v>#N/A</v>
      </c>
      <c r="M33" s="17" t="e">
        <v>#N/A</v>
      </c>
      <c r="N33" s="17" t="e">
        <v>#N/A</v>
      </c>
      <c r="O33" s="17" t="e">
        <v>#N/A</v>
      </c>
      <c r="P33" s="17" t="e">
        <v>#N/A</v>
      </c>
      <c r="Q33" s="17" t="e">
        <v>#N/A</v>
      </c>
      <c r="R33" s="17" t="e">
        <v>#N/A</v>
      </c>
      <c r="S33" s="17" t="e">
        <v>#N/A</v>
      </c>
      <c r="T33" s="17" t="e">
        <v>#N/A</v>
      </c>
    </row>
    <row r="34" spans="2:20" x14ac:dyDescent="0.3">
      <c r="B34" s="19">
        <v>2027</v>
      </c>
      <c r="C34" s="19">
        <v>1</v>
      </c>
      <c r="D34" s="17" t="e">
        <v>#N/A</v>
      </c>
      <c r="E34" s="17" t="e">
        <v>#N/A</v>
      </c>
      <c r="F34" s="17" t="e">
        <v>#N/A</v>
      </c>
      <c r="G34" s="17" t="e">
        <v>#N/A</v>
      </c>
      <c r="H34" s="17" t="e">
        <v>#N/A</v>
      </c>
      <c r="I34" s="17" t="e">
        <v>#N/A</v>
      </c>
      <c r="J34" s="17" t="e">
        <v>#N/A</v>
      </c>
      <c r="K34" s="17" t="e">
        <v>#N/A</v>
      </c>
      <c r="L34" s="17" t="e">
        <v>#N/A</v>
      </c>
      <c r="M34" s="17" t="e">
        <v>#N/A</v>
      </c>
      <c r="N34" s="17" t="e">
        <v>#N/A</v>
      </c>
      <c r="O34" s="17" t="e">
        <v>#N/A</v>
      </c>
      <c r="P34" s="17" t="e">
        <v>#N/A</v>
      </c>
      <c r="Q34" s="17" t="e">
        <v>#N/A</v>
      </c>
      <c r="R34" s="17" t="e">
        <v>#N/A</v>
      </c>
      <c r="S34" s="17" t="e">
        <v>#N/A</v>
      </c>
      <c r="T34" s="17" t="e">
        <v>#N/A</v>
      </c>
    </row>
    <row r="35" spans="2:20" x14ac:dyDescent="0.3">
      <c r="B35" s="19">
        <v>2027</v>
      </c>
      <c r="C35" s="19">
        <v>2</v>
      </c>
      <c r="D35" s="17" t="e">
        <v>#N/A</v>
      </c>
      <c r="E35" s="17" t="e">
        <v>#N/A</v>
      </c>
      <c r="F35" s="17" t="e">
        <v>#N/A</v>
      </c>
      <c r="G35" s="17" t="e">
        <v>#N/A</v>
      </c>
      <c r="H35" s="17" t="e">
        <v>#N/A</v>
      </c>
      <c r="I35" s="17" t="e">
        <v>#N/A</v>
      </c>
      <c r="J35" s="17" t="e">
        <v>#N/A</v>
      </c>
      <c r="K35" s="17" t="e">
        <v>#N/A</v>
      </c>
      <c r="L35" s="17" t="e">
        <v>#N/A</v>
      </c>
      <c r="M35" s="17" t="e">
        <v>#N/A</v>
      </c>
      <c r="N35" s="17" t="e">
        <v>#N/A</v>
      </c>
      <c r="O35" s="17" t="e">
        <v>#N/A</v>
      </c>
      <c r="P35" s="17" t="e">
        <v>#N/A</v>
      </c>
      <c r="Q35" s="17" t="e">
        <v>#N/A</v>
      </c>
      <c r="R35" s="17" t="e">
        <v>#N/A</v>
      </c>
      <c r="S35" s="17" t="e">
        <v>#N/A</v>
      </c>
      <c r="T35" s="17" t="e">
        <v>#N/A</v>
      </c>
    </row>
    <row r="36" spans="2:20" x14ac:dyDescent="0.3">
      <c r="B36" s="19">
        <v>2027</v>
      </c>
      <c r="C36" s="19">
        <v>3</v>
      </c>
      <c r="D36" s="17" t="e">
        <v>#N/A</v>
      </c>
      <c r="E36" s="17" t="e">
        <v>#N/A</v>
      </c>
      <c r="F36" s="17" t="e">
        <v>#N/A</v>
      </c>
      <c r="G36" s="17" t="e">
        <v>#N/A</v>
      </c>
      <c r="H36" s="17" t="e">
        <v>#N/A</v>
      </c>
      <c r="I36" s="17" t="e">
        <v>#N/A</v>
      </c>
      <c r="J36" s="17" t="e">
        <v>#N/A</v>
      </c>
      <c r="K36" s="17" t="e">
        <v>#N/A</v>
      </c>
      <c r="L36" s="17" t="e">
        <v>#N/A</v>
      </c>
      <c r="M36" s="17" t="e">
        <v>#N/A</v>
      </c>
      <c r="N36" s="17" t="e">
        <v>#N/A</v>
      </c>
      <c r="O36" s="17" t="e">
        <v>#N/A</v>
      </c>
      <c r="P36" s="17" t="e">
        <v>#N/A</v>
      </c>
      <c r="Q36" s="17" t="e">
        <v>#N/A</v>
      </c>
      <c r="R36" s="17" t="e">
        <v>#N/A</v>
      </c>
      <c r="S36" s="17" t="e">
        <v>#N/A</v>
      </c>
      <c r="T36" s="17" t="e">
        <v>#N/A</v>
      </c>
    </row>
    <row r="37" spans="2:20" x14ac:dyDescent="0.3">
      <c r="B37" s="19">
        <v>2027</v>
      </c>
      <c r="C37" s="19">
        <v>4</v>
      </c>
      <c r="D37" s="17" t="e">
        <v>#N/A</v>
      </c>
      <c r="E37" s="17" t="e">
        <v>#N/A</v>
      </c>
      <c r="F37" s="17" t="e">
        <v>#N/A</v>
      </c>
      <c r="G37" s="17" t="e">
        <v>#N/A</v>
      </c>
      <c r="H37" s="17" t="e">
        <v>#N/A</v>
      </c>
      <c r="I37" s="17" t="e">
        <v>#N/A</v>
      </c>
      <c r="J37" s="17" t="e">
        <v>#N/A</v>
      </c>
      <c r="K37" s="17" t="e">
        <v>#N/A</v>
      </c>
      <c r="L37" s="17" t="e">
        <v>#N/A</v>
      </c>
      <c r="M37" s="17" t="e">
        <v>#N/A</v>
      </c>
      <c r="N37" s="17" t="e">
        <v>#N/A</v>
      </c>
      <c r="O37" s="17" t="e">
        <v>#N/A</v>
      </c>
      <c r="P37" s="17" t="e">
        <v>#N/A</v>
      </c>
      <c r="Q37" s="17" t="e">
        <v>#N/A</v>
      </c>
      <c r="R37" s="17" t="e">
        <v>#N/A</v>
      </c>
      <c r="S37" s="17" t="e">
        <v>#N/A</v>
      </c>
      <c r="T37" s="17" t="e">
        <v>#N/A</v>
      </c>
    </row>
    <row r="38" spans="2:20" x14ac:dyDescent="0.3">
      <c r="B38" s="19">
        <v>2027</v>
      </c>
      <c r="C38" s="19">
        <v>5</v>
      </c>
      <c r="D38" s="17" t="e">
        <v>#N/A</v>
      </c>
      <c r="E38" s="17" t="e">
        <v>#N/A</v>
      </c>
      <c r="F38" s="17" t="e">
        <v>#N/A</v>
      </c>
      <c r="G38" s="17" t="e">
        <v>#N/A</v>
      </c>
      <c r="H38" s="17" t="e">
        <v>#N/A</v>
      </c>
      <c r="I38" s="17" t="e">
        <v>#N/A</v>
      </c>
      <c r="J38" s="17" t="e">
        <v>#N/A</v>
      </c>
      <c r="K38" s="17" t="e">
        <v>#N/A</v>
      </c>
      <c r="L38" s="17" t="e">
        <v>#N/A</v>
      </c>
      <c r="M38" s="17" t="e">
        <v>#N/A</v>
      </c>
      <c r="N38" s="17" t="e">
        <v>#N/A</v>
      </c>
      <c r="O38" s="17" t="e">
        <v>#N/A</v>
      </c>
      <c r="P38" s="17" t="e">
        <v>#N/A</v>
      </c>
      <c r="Q38" s="17" t="e">
        <v>#N/A</v>
      </c>
      <c r="R38" s="17" t="e">
        <v>#N/A</v>
      </c>
      <c r="S38" s="17" t="e">
        <v>#N/A</v>
      </c>
      <c r="T38" s="17" t="e">
        <v>#N/A</v>
      </c>
    </row>
    <row r="39" spans="2:20" x14ac:dyDescent="0.3">
      <c r="B39" s="19">
        <v>2027</v>
      </c>
      <c r="C39" s="19">
        <v>6</v>
      </c>
      <c r="D39" s="17" t="e">
        <v>#N/A</v>
      </c>
      <c r="E39" s="17" t="e">
        <v>#N/A</v>
      </c>
      <c r="F39" s="17" t="e">
        <v>#N/A</v>
      </c>
      <c r="G39" s="17" t="e">
        <v>#N/A</v>
      </c>
      <c r="H39" s="17" t="e">
        <v>#N/A</v>
      </c>
      <c r="I39" s="17" t="e">
        <v>#N/A</v>
      </c>
      <c r="J39" s="17" t="e">
        <v>#N/A</v>
      </c>
      <c r="K39" s="17" t="e">
        <v>#N/A</v>
      </c>
      <c r="L39" s="17" t="e">
        <v>#N/A</v>
      </c>
      <c r="M39" s="17" t="e">
        <v>#N/A</v>
      </c>
      <c r="N39" s="17" t="e">
        <v>#N/A</v>
      </c>
      <c r="O39" s="17" t="e">
        <v>#N/A</v>
      </c>
      <c r="P39" s="17" t="e">
        <v>#N/A</v>
      </c>
      <c r="Q39" s="17" t="e">
        <v>#N/A</v>
      </c>
      <c r="R39" s="17" t="e">
        <v>#N/A</v>
      </c>
      <c r="S39" s="17" t="e">
        <v>#N/A</v>
      </c>
      <c r="T39" s="17" t="e">
        <v>#N/A</v>
      </c>
    </row>
    <row r="40" spans="2:20" x14ac:dyDescent="0.3">
      <c r="B40" s="19">
        <v>2027</v>
      </c>
      <c r="C40" s="19">
        <v>7</v>
      </c>
      <c r="D40" s="17" t="e">
        <v>#N/A</v>
      </c>
      <c r="E40" s="17" t="e">
        <v>#N/A</v>
      </c>
      <c r="F40" s="17" t="e">
        <v>#N/A</v>
      </c>
      <c r="G40" s="17" t="e">
        <v>#N/A</v>
      </c>
      <c r="H40" s="17" t="e">
        <v>#N/A</v>
      </c>
      <c r="I40" s="17" t="e">
        <v>#N/A</v>
      </c>
      <c r="J40" s="17" t="e">
        <v>#N/A</v>
      </c>
      <c r="K40" s="17" t="e">
        <v>#N/A</v>
      </c>
      <c r="L40" s="17" t="e">
        <v>#N/A</v>
      </c>
      <c r="M40" s="17" t="e">
        <v>#N/A</v>
      </c>
      <c r="N40" s="17" t="e">
        <v>#N/A</v>
      </c>
      <c r="O40" s="17" t="e">
        <v>#N/A</v>
      </c>
      <c r="P40" s="17" t="e">
        <v>#N/A</v>
      </c>
      <c r="Q40" s="17" t="e">
        <v>#N/A</v>
      </c>
      <c r="R40" s="17" t="e">
        <v>#N/A</v>
      </c>
      <c r="S40" s="17" t="e">
        <v>#N/A</v>
      </c>
      <c r="T40" s="17" t="e">
        <v>#N/A</v>
      </c>
    </row>
    <row r="41" spans="2:20" x14ac:dyDescent="0.3">
      <c r="B41" s="19">
        <v>2027</v>
      </c>
      <c r="C41" s="19">
        <v>8</v>
      </c>
      <c r="D41" s="17" t="e">
        <v>#N/A</v>
      </c>
      <c r="E41" s="17" t="e">
        <v>#N/A</v>
      </c>
      <c r="F41" s="17" t="e">
        <v>#N/A</v>
      </c>
      <c r="G41" s="17" t="e">
        <v>#N/A</v>
      </c>
      <c r="H41" s="17" t="e">
        <v>#N/A</v>
      </c>
      <c r="I41" s="17" t="e">
        <v>#N/A</v>
      </c>
      <c r="J41" s="17" t="e">
        <v>#N/A</v>
      </c>
      <c r="K41" s="17" t="e">
        <v>#N/A</v>
      </c>
      <c r="L41" s="17" t="e">
        <v>#N/A</v>
      </c>
      <c r="M41" s="17" t="e">
        <v>#N/A</v>
      </c>
      <c r="N41" s="17" t="e">
        <v>#N/A</v>
      </c>
      <c r="O41" s="17" t="e">
        <v>#N/A</v>
      </c>
      <c r="P41" s="17" t="e">
        <v>#N/A</v>
      </c>
      <c r="Q41" s="17" t="e">
        <v>#N/A</v>
      </c>
      <c r="R41" s="17" t="e">
        <v>#N/A</v>
      </c>
      <c r="S41" s="17" t="e">
        <v>#N/A</v>
      </c>
      <c r="T41" s="17" t="e">
        <v>#N/A</v>
      </c>
    </row>
    <row r="42" spans="2:20" x14ac:dyDescent="0.3">
      <c r="B42" s="19">
        <v>2027</v>
      </c>
      <c r="C42" s="19">
        <v>9</v>
      </c>
      <c r="D42" s="17" t="e">
        <v>#N/A</v>
      </c>
      <c r="E42" s="17" t="e">
        <v>#N/A</v>
      </c>
      <c r="F42" s="17" t="e">
        <v>#N/A</v>
      </c>
      <c r="G42" s="17" t="e">
        <v>#N/A</v>
      </c>
      <c r="H42" s="17" t="e">
        <v>#N/A</v>
      </c>
      <c r="I42" s="17" t="e">
        <v>#N/A</v>
      </c>
      <c r="J42" s="17" t="e">
        <v>#N/A</v>
      </c>
      <c r="K42" s="17" t="e">
        <v>#N/A</v>
      </c>
      <c r="L42" s="17" t="e">
        <v>#N/A</v>
      </c>
      <c r="M42" s="17" t="e">
        <v>#N/A</v>
      </c>
      <c r="N42" s="17" t="e">
        <v>#N/A</v>
      </c>
      <c r="O42" s="17" t="e">
        <v>#N/A</v>
      </c>
      <c r="P42" s="17" t="e">
        <v>#N/A</v>
      </c>
      <c r="Q42" s="17" t="e">
        <v>#N/A</v>
      </c>
      <c r="R42" s="17" t="e">
        <v>#N/A</v>
      </c>
      <c r="S42" s="17" t="e">
        <v>#N/A</v>
      </c>
      <c r="T42" s="17" t="e">
        <v>#N/A</v>
      </c>
    </row>
    <row r="43" spans="2:20" x14ac:dyDescent="0.3">
      <c r="B43" s="19">
        <v>2027</v>
      </c>
      <c r="C43" s="19">
        <v>10</v>
      </c>
      <c r="D43" s="17" t="e">
        <v>#N/A</v>
      </c>
      <c r="E43" s="17" t="e">
        <v>#N/A</v>
      </c>
      <c r="F43" s="17" t="e">
        <v>#N/A</v>
      </c>
      <c r="G43" s="17" t="e">
        <v>#N/A</v>
      </c>
      <c r="H43" s="17" t="e">
        <v>#N/A</v>
      </c>
      <c r="I43" s="17" t="e">
        <v>#N/A</v>
      </c>
      <c r="J43" s="17" t="e">
        <v>#N/A</v>
      </c>
      <c r="K43" s="17" t="e">
        <v>#N/A</v>
      </c>
      <c r="L43" s="17" t="e">
        <v>#N/A</v>
      </c>
      <c r="M43" s="17" t="e">
        <v>#N/A</v>
      </c>
      <c r="N43" s="17" t="e">
        <v>#N/A</v>
      </c>
      <c r="O43" s="17" t="e">
        <v>#N/A</v>
      </c>
      <c r="P43" s="17" t="e">
        <v>#N/A</v>
      </c>
      <c r="Q43" s="17" t="e">
        <v>#N/A</v>
      </c>
      <c r="R43" s="17" t="e">
        <v>#N/A</v>
      </c>
      <c r="S43" s="17" t="e">
        <v>#N/A</v>
      </c>
      <c r="T43" s="17" t="e">
        <v>#N/A</v>
      </c>
    </row>
    <row r="44" spans="2:20" x14ac:dyDescent="0.3">
      <c r="B44" s="19">
        <v>2027</v>
      </c>
      <c r="C44" s="19">
        <v>11</v>
      </c>
      <c r="D44" s="17" t="e">
        <v>#N/A</v>
      </c>
      <c r="E44" s="17" t="e">
        <v>#N/A</v>
      </c>
      <c r="F44" s="17" t="e">
        <v>#N/A</v>
      </c>
      <c r="G44" s="17" t="e">
        <v>#N/A</v>
      </c>
      <c r="H44" s="17" t="e">
        <v>#N/A</v>
      </c>
      <c r="I44" s="17" t="e">
        <v>#N/A</v>
      </c>
      <c r="J44" s="17" t="e">
        <v>#N/A</v>
      </c>
      <c r="K44" s="17" t="e">
        <v>#N/A</v>
      </c>
      <c r="L44" s="17" t="e">
        <v>#N/A</v>
      </c>
      <c r="M44" s="17" t="e">
        <v>#N/A</v>
      </c>
      <c r="N44" s="17" t="e">
        <v>#N/A</v>
      </c>
      <c r="O44" s="17" t="e">
        <v>#N/A</v>
      </c>
      <c r="P44" s="17" t="e">
        <v>#N/A</v>
      </c>
      <c r="Q44" s="17" t="e">
        <v>#N/A</v>
      </c>
      <c r="R44" s="17" t="e">
        <v>#N/A</v>
      </c>
      <c r="S44" s="17" t="e">
        <v>#N/A</v>
      </c>
      <c r="T44" s="17" t="e">
        <v>#N/A</v>
      </c>
    </row>
    <row r="45" spans="2:20" x14ac:dyDescent="0.3">
      <c r="B45" s="19">
        <v>2027</v>
      </c>
      <c r="C45" s="19">
        <v>12</v>
      </c>
      <c r="D45" s="17" t="e">
        <v>#N/A</v>
      </c>
      <c r="E45" s="17" t="e">
        <v>#N/A</v>
      </c>
      <c r="F45" s="17" t="e">
        <v>#N/A</v>
      </c>
      <c r="G45" s="17" t="e">
        <v>#N/A</v>
      </c>
      <c r="H45" s="17" t="e">
        <v>#N/A</v>
      </c>
      <c r="I45" s="17" t="e">
        <v>#N/A</v>
      </c>
      <c r="J45" s="17" t="e">
        <v>#N/A</v>
      </c>
      <c r="K45" s="17" t="e">
        <v>#N/A</v>
      </c>
      <c r="L45" s="17" t="e">
        <v>#N/A</v>
      </c>
      <c r="M45" s="17" t="e">
        <v>#N/A</v>
      </c>
      <c r="N45" s="17" t="e">
        <v>#N/A</v>
      </c>
      <c r="O45" s="17" t="e">
        <v>#N/A</v>
      </c>
      <c r="P45" s="17" t="e">
        <v>#N/A</v>
      </c>
      <c r="Q45" s="17" t="e">
        <v>#N/A</v>
      </c>
      <c r="R45" s="17" t="e">
        <v>#N/A</v>
      </c>
      <c r="S45" s="17" t="e">
        <v>#N/A</v>
      </c>
      <c r="T45" s="17" t="e">
        <v>#N/A</v>
      </c>
    </row>
    <row r="46" spans="2:20" x14ac:dyDescent="0.3">
      <c r="B46" s="19">
        <v>2028</v>
      </c>
      <c r="C46" s="19">
        <v>1</v>
      </c>
      <c r="D46" s="17" t="e">
        <v>#N/A</v>
      </c>
      <c r="E46" s="17" t="e">
        <v>#N/A</v>
      </c>
      <c r="F46" s="17" t="e">
        <v>#N/A</v>
      </c>
      <c r="G46" s="17" t="e">
        <v>#N/A</v>
      </c>
      <c r="H46" s="17" t="e">
        <v>#N/A</v>
      </c>
      <c r="I46" s="17" t="e">
        <v>#N/A</v>
      </c>
      <c r="J46" s="17" t="e">
        <v>#N/A</v>
      </c>
      <c r="K46" s="17" t="e">
        <v>#N/A</v>
      </c>
      <c r="L46" s="17" t="e">
        <v>#N/A</v>
      </c>
      <c r="M46" s="17" t="e">
        <v>#N/A</v>
      </c>
      <c r="N46" s="17" t="e">
        <v>#N/A</v>
      </c>
      <c r="O46" s="17" t="e">
        <v>#N/A</v>
      </c>
      <c r="P46" s="17" t="e">
        <v>#N/A</v>
      </c>
      <c r="Q46" s="17" t="e">
        <v>#N/A</v>
      </c>
      <c r="R46" s="17" t="e">
        <v>#N/A</v>
      </c>
      <c r="S46" s="17" t="e">
        <v>#N/A</v>
      </c>
      <c r="T46" s="17" t="e">
        <v>#N/A</v>
      </c>
    </row>
    <row r="47" spans="2:20" x14ac:dyDescent="0.3">
      <c r="B47" s="19">
        <v>2028</v>
      </c>
      <c r="C47" s="19">
        <v>2</v>
      </c>
      <c r="D47" s="17" t="e">
        <v>#N/A</v>
      </c>
      <c r="E47" s="17" t="e">
        <v>#N/A</v>
      </c>
      <c r="F47" s="17" t="e">
        <v>#N/A</v>
      </c>
      <c r="G47" s="17" t="e">
        <v>#N/A</v>
      </c>
      <c r="H47" s="17" t="e">
        <v>#N/A</v>
      </c>
      <c r="I47" s="17" t="e">
        <v>#N/A</v>
      </c>
      <c r="J47" s="17" t="e">
        <v>#N/A</v>
      </c>
      <c r="K47" s="17" t="e">
        <v>#N/A</v>
      </c>
      <c r="L47" s="17" t="e">
        <v>#N/A</v>
      </c>
      <c r="M47" s="17" t="e">
        <v>#N/A</v>
      </c>
      <c r="N47" s="17" t="e">
        <v>#N/A</v>
      </c>
      <c r="O47" s="17" t="e">
        <v>#N/A</v>
      </c>
      <c r="P47" s="17" t="e">
        <v>#N/A</v>
      </c>
      <c r="Q47" s="17" t="e">
        <v>#N/A</v>
      </c>
      <c r="R47" s="17" t="e">
        <v>#N/A</v>
      </c>
      <c r="S47" s="17" t="e">
        <v>#N/A</v>
      </c>
      <c r="T47" s="17" t="e">
        <v>#N/A</v>
      </c>
    </row>
    <row r="48" spans="2:20" x14ac:dyDescent="0.3">
      <c r="B48" s="19">
        <v>2028</v>
      </c>
      <c r="C48" s="19">
        <v>3</v>
      </c>
      <c r="D48" s="17" t="e">
        <v>#N/A</v>
      </c>
      <c r="E48" s="17" t="e">
        <v>#N/A</v>
      </c>
      <c r="F48" s="17" t="e">
        <v>#N/A</v>
      </c>
      <c r="G48" s="17" t="e">
        <v>#N/A</v>
      </c>
      <c r="H48" s="17" t="e">
        <v>#N/A</v>
      </c>
      <c r="I48" s="17" t="e">
        <v>#N/A</v>
      </c>
      <c r="J48" s="17" t="e">
        <v>#N/A</v>
      </c>
      <c r="K48" s="17" t="e">
        <v>#N/A</v>
      </c>
      <c r="L48" s="17" t="e">
        <v>#N/A</v>
      </c>
      <c r="M48" s="17" t="e">
        <v>#N/A</v>
      </c>
      <c r="N48" s="17" t="e">
        <v>#N/A</v>
      </c>
      <c r="O48" s="17" t="e">
        <v>#N/A</v>
      </c>
      <c r="P48" s="17" t="e">
        <v>#N/A</v>
      </c>
      <c r="Q48" s="17" t="e">
        <v>#N/A</v>
      </c>
      <c r="R48" s="17" t="e">
        <v>#N/A</v>
      </c>
      <c r="S48" s="17" t="e">
        <v>#N/A</v>
      </c>
      <c r="T48" s="17" t="e">
        <v>#N/A</v>
      </c>
    </row>
    <row r="49" spans="2:20" x14ac:dyDescent="0.3">
      <c r="B49" s="19">
        <v>2028</v>
      </c>
      <c r="C49" s="19">
        <v>4</v>
      </c>
      <c r="D49" s="17" t="e">
        <v>#N/A</v>
      </c>
      <c r="E49" s="17" t="e">
        <v>#N/A</v>
      </c>
      <c r="F49" s="17" t="e">
        <v>#N/A</v>
      </c>
      <c r="G49" s="17" t="e">
        <v>#N/A</v>
      </c>
      <c r="H49" s="17" t="e">
        <v>#N/A</v>
      </c>
      <c r="I49" s="17" t="e">
        <v>#N/A</v>
      </c>
      <c r="J49" s="17" t="e">
        <v>#N/A</v>
      </c>
      <c r="K49" s="17" t="e">
        <v>#N/A</v>
      </c>
      <c r="L49" s="17" t="e">
        <v>#N/A</v>
      </c>
      <c r="M49" s="17" t="e">
        <v>#N/A</v>
      </c>
      <c r="N49" s="17" t="e">
        <v>#N/A</v>
      </c>
      <c r="O49" s="17" t="e">
        <v>#N/A</v>
      </c>
      <c r="P49" s="17" t="e">
        <v>#N/A</v>
      </c>
      <c r="Q49" s="17" t="e">
        <v>#N/A</v>
      </c>
      <c r="R49" s="17" t="e">
        <v>#N/A</v>
      </c>
      <c r="S49" s="17" t="e">
        <v>#N/A</v>
      </c>
      <c r="T49" s="17" t="e">
        <v>#N/A</v>
      </c>
    </row>
    <row r="50" spans="2:20" x14ac:dyDescent="0.3">
      <c r="B50" s="19">
        <v>2028</v>
      </c>
      <c r="C50" s="19">
        <v>5</v>
      </c>
      <c r="D50" s="17" t="e">
        <v>#N/A</v>
      </c>
      <c r="E50" s="17" t="e">
        <v>#N/A</v>
      </c>
      <c r="F50" s="17" t="e">
        <v>#N/A</v>
      </c>
      <c r="G50" s="17" t="e">
        <v>#N/A</v>
      </c>
      <c r="H50" s="17" t="e">
        <v>#N/A</v>
      </c>
      <c r="I50" s="17" t="e">
        <v>#N/A</v>
      </c>
      <c r="J50" s="17" t="e">
        <v>#N/A</v>
      </c>
      <c r="K50" s="17" t="e">
        <v>#N/A</v>
      </c>
      <c r="L50" s="17" t="e">
        <v>#N/A</v>
      </c>
      <c r="M50" s="17" t="e">
        <v>#N/A</v>
      </c>
      <c r="N50" s="17" t="e">
        <v>#N/A</v>
      </c>
      <c r="O50" s="17" t="e">
        <v>#N/A</v>
      </c>
      <c r="P50" s="17" t="e">
        <v>#N/A</v>
      </c>
      <c r="Q50" s="17" t="e">
        <v>#N/A</v>
      </c>
      <c r="R50" s="17" t="e">
        <v>#N/A</v>
      </c>
      <c r="S50" s="17" t="e">
        <v>#N/A</v>
      </c>
      <c r="T50" s="17" t="e">
        <v>#N/A</v>
      </c>
    </row>
    <row r="51" spans="2:20" x14ac:dyDescent="0.3">
      <c r="B51" s="19">
        <v>2028</v>
      </c>
      <c r="C51" s="19">
        <v>6</v>
      </c>
      <c r="D51" s="17" t="e">
        <v>#N/A</v>
      </c>
      <c r="E51" s="17" t="e">
        <v>#N/A</v>
      </c>
      <c r="F51" s="17" t="e">
        <v>#N/A</v>
      </c>
      <c r="G51" s="17" t="e">
        <v>#N/A</v>
      </c>
      <c r="H51" s="17" t="e">
        <v>#N/A</v>
      </c>
      <c r="I51" s="17" t="e">
        <v>#N/A</v>
      </c>
      <c r="J51" s="17" t="e">
        <v>#N/A</v>
      </c>
      <c r="K51" s="17" t="e">
        <v>#N/A</v>
      </c>
      <c r="L51" s="17" t="e">
        <v>#N/A</v>
      </c>
      <c r="M51" s="17" t="e">
        <v>#N/A</v>
      </c>
      <c r="N51" s="17" t="e">
        <v>#N/A</v>
      </c>
      <c r="O51" s="17" t="e">
        <v>#N/A</v>
      </c>
      <c r="P51" s="17" t="e">
        <v>#N/A</v>
      </c>
      <c r="Q51" s="17" t="e">
        <v>#N/A</v>
      </c>
      <c r="R51" s="17" t="e">
        <v>#N/A</v>
      </c>
      <c r="S51" s="17" t="e">
        <v>#N/A</v>
      </c>
      <c r="T51" s="17" t="e">
        <v>#N/A</v>
      </c>
    </row>
    <row r="52" spans="2:20" x14ac:dyDescent="0.3">
      <c r="B52" s="19">
        <v>2028</v>
      </c>
      <c r="C52" s="19">
        <v>7</v>
      </c>
      <c r="D52" s="17" t="e">
        <v>#N/A</v>
      </c>
      <c r="E52" s="17" t="e">
        <v>#N/A</v>
      </c>
      <c r="F52" s="17" t="e">
        <v>#N/A</v>
      </c>
      <c r="G52" s="17" t="e">
        <v>#N/A</v>
      </c>
      <c r="H52" s="17" t="e">
        <v>#N/A</v>
      </c>
      <c r="I52" s="17" t="e">
        <v>#N/A</v>
      </c>
      <c r="J52" s="17" t="e">
        <v>#N/A</v>
      </c>
      <c r="K52" s="17" t="e">
        <v>#N/A</v>
      </c>
      <c r="L52" s="17" t="e">
        <v>#N/A</v>
      </c>
      <c r="M52" s="17" t="e">
        <v>#N/A</v>
      </c>
      <c r="N52" s="17" t="e">
        <v>#N/A</v>
      </c>
      <c r="O52" s="17" t="e">
        <v>#N/A</v>
      </c>
      <c r="P52" s="17" t="e">
        <v>#N/A</v>
      </c>
      <c r="Q52" s="17" t="e">
        <v>#N/A</v>
      </c>
      <c r="R52" s="17" t="e">
        <v>#N/A</v>
      </c>
      <c r="S52" s="17" t="e">
        <v>#N/A</v>
      </c>
      <c r="T52" s="17" t="e">
        <v>#N/A</v>
      </c>
    </row>
    <row r="53" spans="2:20" x14ac:dyDescent="0.3">
      <c r="B53" s="19">
        <v>2028</v>
      </c>
      <c r="C53" s="19">
        <v>8</v>
      </c>
      <c r="D53" s="17" t="e">
        <v>#N/A</v>
      </c>
      <c r="E53" s="17" t="e">
        <v>#N/A</v>
      </c>
      <c r="F53" s="17" t="e">
        <v>#N/A</v>
      </c>
      <c r="G53" s="17" t="e">
        <v>#N/A</v>
      </c>
      <c r="H53" s="17" t="e">
        <v>#N/A</v>
      </c>
      <c r="I53" s="17" t="e">
        <v>#N/A</v>
      </c>
      <c r="J53" s="17" t="e">
        <v>#N/A</v>
      </c>
      <c r="K53" s="17" t="e">
        <v>#N/A</v>
      </c>
      <c r="L53" s="17" t="e">
        <v>#N/A</v>
      </c>
      <c r="M53" s="17" t="e">
        <v>#N/A</v>
      </c>
      <c r="N53" s="17" t="e">
        <v>#N/A</v>
      </c>
      <c r="O53" s="17" t="e">
        <v>#N/A</v>
      </c>
      <c r="P53" s="17" t="e">
        <v>#N/A</v>
      </c>
      <c r="Q53" s="17" t="e">
        <v>#N/A</v>
      </c>
      <c r="R53" s="17" t="e">
        <v>#N/A</v>
      </c>
      <c r="S53" s="17" t="e">
        <v>#N/A</v>
      </c>
      <c r="T53" s="17" t="e">
        <v>#N/A</v>
      </c>
    </row>
    <row r="54" spans="2:20" x14ac:dyDescent="0.3">
      <c r="B54" s="19">
        <v>2028</v>
      </c>
      <c r="C54" s="19">
        <v>9</v>
      </c>
      <c r="D54" s="17" t="e">
        <v>#N/A</v>
      </c>
      <c r="E54" s="17" t="e">
        <v>#N/A</v>
      </c>
      <c r="F54" s="17" t="e">
        <v>#N/A</v>
      </c>
      <c r="G54" s="17" t="e">
        <v>#N/A</v>
      </c>
      <c r="H54" s="17" t="e">
        <v>#N/A</v>
      </c>
      <c r="I54" s="17" t="e">
        <v>#N/A</v>
      </c>
      <c r="J54" s="17" t="e">
        <v>#N/A</v>
      </c>
      <c r="K54" s="17" t="e">
        <v>#N/A</v>
      </c>
      <c r="L54" s="17" t="e">
        <v>#N/A</v>
      </c>
      <c r="M54" s="17" t="e">
        <v>#N/A</v>
      </c>
      <c r="N54" s="17" t="e">
        <v>#N/A</v>
      </c>
      <c r="O54" s="17" t="e">
        <v>#N/A</v>
      </c>
      <c r="P54" s="17" t="e">
        <v>#N/A</v>
      </c>
      <c r="Q54" s="17" t="e">
        <v>#N/A</v>
      </c>
      <c r="R54" s="17" t="e">
        <v>#N/A</v>
      </c>
      <c r="S54" s="17" t="e">
        <v>#N/A</v>
      </c>
      <c r="T54" s="17" t="e">
        <v>#N/A</v>
      </c>
    </row>
    <row r="55" spans="2:20" x14ac:dyDescent="0.3">
      <c r="B55" s="19">
        <v>2028</v>
      </c>
      <c r="C55" s="19">
        <v>10</v>
      </c>
      <c r="D55" s="17" t="e">
        <v>#N/A</v>
      </c>
      <c r="E55" s="17" t="e">
        <v>#N/A</v>
      </c>
      <c r="F55" s="17" t="e">
        <v>#N/A</v>
      </c>
      <c r="G55" s="17" t="e">
        <v>#N/A</v>
      </c>
      <c r="H55" s="17" t="e">
        <v>#N/A</v>
      </c>
      <c r="I55" s="17" t="e">
        <v>#N/A</v>
      </c>
      <c r="J55" s="17" t="e">
        <v>#N/A</v>
      </c>
      <c r="K55" s="17" t="e">
        <v>#N/A</v>
      </c>
      <c r="L55" s="17" t="e">
        <v>#N/A</v>
      </c>
      <c r="M55" s="17" t="e">
        <v>#N/A</v>
      </c>
      <c r="N55" s="17" t="e">
        <v>#N/A</v>
      </c>
      <c r="O55" s="17" t="e">
        <v>#N/A</v>
      </c>
      <c r="P55" s="17" t="e">
        <v>#N/A</v>
      </c>
      <c r="Q55" s="17" t="e">
        <v>#N/A</v>
      </c>
      <c r="R55" s="17" t="e">
        <v>#N/A</v>
      </c>
      <c r="S55" s="17" t="e">
        <v>#N/A</v>
      </c>
      <c r="T55" s="17" t="e">
        <v>#N/A</v>
      </c>
    </row>
    <row r="56" spans="2:20" x14ac:dyDescent="0.3">
      <c r="B56" s="19">
        <v>2028</v>
      </c>
      <c r="C56" s="19">
        <v>11</v>
      </c>
      <c r="D56" s="17" t="e">
        <v>#N/A</v>
      </c>
      <c r="E56" s="17" t="e">
        <v>#N/A</v>
      </c>
      <c r="F56" s="17" t="e">
        <v>#N/A</v>
      </c>
      <c r="G56" s="17" t="e">
        <v>#N/A</v>
      </c>
      <c r="H56" s="17" t="e">
        <v>#N/A</v>
      </c>
      <c r="I56" s="17" t="e">
        <v>#N/A</v>
      </c>
      <c r="J56" s="17" t="e">
        <v>#N/A</v>
      </c>
      <c r="K56" s="17" t="e">
        <v>#N/A</v>
      </c>
      <c r="L56" s="17" t="e">
        <v>#N/A</v>
      </c>
      <c r="M56" s="17" t="e">
        <v>#N/A</v>
      </c>
      <c r="N56" s="17" t="e">
        <v>#N/A</v>
      </c>
      <c r="O56" s="17" t="e">
        <v>#N/A</v>
      </c>
      <c r="P56" s="17" t="e">
        <v>#N/A</v>
      </c>
      <c r="Q56" s="17" t="e">
        <v>#N/A</v>
      </c>
      <c r="R56" s="17" t="e">
        <v>#N/A</v>
      </c>
      <c r="S56" s="17" t="e">
        <v>#N/A</v>
      </c>
      <c r="T56" s="17" t="e">
        <v>#N/A</v>
      </c>
    </row>
    <row r="57" spans="2:20" x14ac:dyDescent="0.3">
      <c r="B57" s="19">
        <v>2028</v>
      </c>
      <c r="C57" s="19">
        <v>12</v>
      </c>
      <c r="D57" s="17" t="e">
        <v>#N/A</v>
      </c>
      <c r="E57" s="17" t="e">
        <v>#N/A</v>
      </c>
      <c r="F57" s="17" t="e">
        <v>#N/A</v>
      </c>
      <c r="G57" s="17" t="e">
        <v>#N/A</v>
      </c>
      <c r="H57" s="17" t="e">
        <v>#N/A</v>
      </c>
      <c r="I57" s="17" t="e">
        <v>#N/A</v>
      </c>
      <c r="J57" s="17" t="e">
        <v>#N/A</v>
      </c>
      <c r="K57" s="17" t="e">
        <v>#N/A</v>
      </c>
      <c r="L57" s="17" t="e">
        <v>#N/A</v>
      </c>
      <c r="M57" s="17" t="e">
        <v>#N/A</v>
      </c>
      <c r="N57" s="17" t="e">
        <v>#N/A</v>
      </c>
      <c r="O57" s="17" t="e">
        <v>#N/A</v>
      </c>
      <c r="P57" s="17" t="e">
        <v>#N/A</v>
      </c>
      <c r="Q57" s="17" t="e">
        <v>#N/A</v>
      </c>
      <c r="R57" s="17" t="e">
        <v>#N/A</v>
      </c>
      <c r="S57" s="17" t="e">
        <v>#N/A</v>
      </c>
      <c r="T57" s="17" t="e">
        <v>#N/A</v>
      </c>
    </row>
    <row r="58" spans="2:20" x14ac:dyDescent="0.3">
      <c r="B58" s="19">
        <v>2029</v>
      </c>
      <c r="C58" s="19">
        <v>1</v>
      </c>
      <c r="D58" s="17" t="e">
        <v>#N/A</v>
      </c>
      <c r="E58" s="17" t="e">
        <v>#N/A</v>
      </c>
      <c r="F58" s="17" t="e">
        <v>#N/A</v>
      </c>
      <c r="G58" s="17" t="e">
        <v>#N/A</v>
      </c>
      <c r="H58" s="17" t="e">
        <v>#N/A</v>
      </c>
      <c r="I58" s="17" t="e">
        <v>#N/A</v>
      </c>
      <c r="J58" s="17" t="e">
        <v>#N/A</v>
      </c>
      <c r="K58" s="17" t="e">
        <v>#N/A</v>
      </c>
      <c r="L58" s="17" t="e">
        <v>#N/A</v>
      </c>
      <c r="M58" s="17" t="e">
        <v>#N/A</v>
      </c>
      <c r="N58" s="17" t="e">
        <v>#N/A</v>
      </c>
      <c r="O58" s="17" t="e">
        <v>#N/A</v>
      </c>
      <c r="P58" s="17" t="e">
        <v>#N/A</v>
      </c>
      <c r="Q58" s="17" t="e">
        <v>#N/A</v>
      </c>
      <c r="R58" s="17" t="e">
        <v>#N/A</v>
      </c>
      <c r="S58" s="17" t="e">
        <v>#N/A</v>
      </c>
      <c r="T58" s="17" t="e">
        <v>#N/A</v>
      </c>
    </row>
    <row r="59" spans="2:20" x14ac:dyDescent="0.3">
      <c r="B59" s="19">
        <v>2029</v>
      </c>
      <c r="C59" s="19">
        <v>2</v>
      </c>
      <c r="D59" s="17" t="e">
        <v>#N/A</v>
      </c>
      <c r="E59" s="17" t="e">
        <v>#N/A</v>
      </c>
      <c r="F59" s="17" t="e">
        <v>#N/A</v>
      </c>
      <c r="G59" s="17" t="e">
        <v>#N/A</v>
      </c>
      <c r="H59" s="17" t="e">
        <v>#N/A</v>
      </c>
      <c r="I59" s="17" t="e">
        <v>#N/A</v>
      </c>
      <c r="J59" s="17" t="e">
        <v>#N/A</v>
      </c>
      <c r="K59" s="17" t="e">
        <v>#N/A</v>
      </c>
      <c r="L59" s="17" t="e">
        <v>#N/A</v>
      </c>
      <c r="M59" s="17" t="e">
        <v>#N/A</v>
      </c>
      <c r="N59" s="17" t="e">
        <v>#N/A</v>
      </c>
      <c r="O59" s="17" t="e">
        <v>#N/A</v>
      </c>
      <c r="P59" s="17" t="e">
        <v>#N/A</v>
      </c>
      <c r="Q59" s="17" t="e">
        <v>#N/A</v>
      </c>
      <c r="R59" s="17" t="e">
        <v>#N/A</v>
      </c>
      <c r="S59" s="17" t="e">
        <v>#N/A</v>
      </c>
      <c r="T59" s="17" t="e">
        <v>#N/A</v>
      </c>
    </row>
    <row r="60" spans="2:20" x14ac:dyDescent="0.3">
      <c r="B60" s="19">
        <v>2029</v>
      </c>
      <c r="C60" s="19">
        <v>3</v>
      </c>
      <c r="D60" s="17" t="e">
        <v>#N/A</v>
      </c>
      <c r="E60" s="17" t="e">
        <v>#N/A</v>
      </c>
      <c r="F60" s="17" t="e">
        <v>#N/A</v>
      </c>
      <c r="G60" s="17" t="e">
        <v>#N/A</v>
      </c>
      <c r="H60" s="17" t="e">
        <v>#N/A</v>
      </c>
      <c r="I60" s="17" t="e">
        <v>#N/A</v>
      </c>
      <c r="J60" s="17" t="e">
        <v>#N/A</v>
      </c>
      <c r="K60" s="17" t="e">
        <v>#N/A</v>
      </c>
      <c r="L60" s="17" t="e">
        <v>#N/A</v>
      </c>
      <c r="M60" s="17" t="e">
        <v>#N/A</v>
      </c>
      <c r="N60" s="17" t="e">
        <v>#N/A</v>
      </c>
      <c r="O60" s="17" t="e">
        <v>#N/A</v>
      </c>
      <c r="P60" s="17" t="e">
        <v>#N/A</v>
      </c>
      <c r="Q60" s="17" t="e">
        <v>#N/A</v>
      </c>
      <c r="R60" s="17" t="e">
        <v>#N/A</v>
      </c>
      <c r="S60" s="17" t="e">
        <v>#N/A</v>
      </c>
      <c r="T60" s="17" t="e">
        <v>#N/A</v>
      </c>
    </row>
    <row r="61" spans="2:20" x14ac:dyDescent="0.3">
      <c r="B61" s="19">
        <v>2029</v>
      </c>
      <c r="C61" s="19">
        <v>4</v>
      </c>
      <c r="D61" s="17" t="e">
        <v>#N/A</v>
      </c>
      <c r="E61" s="17" t="e">
        <v>#N/A</v>
      </c>
      <c r="F61" s="17" t="e">
        <v>#N/A</v>
      </c>
      <c r="G61" s="17" t="e">
        <v>#N/A</v>
      </c>
      <c r="H61" s="17" t="e">
        <v>#N/A</v>
      </c>
      <c r="I61" s="17" t="e">
        <v>#N/A</v>
      </c>
      <c r="J61" s="17" t="e">
        <v>#N/A</v>
      </c>
      <c r="K61" s="17" t="e">
        <v>#N/A</v>
      </c>
      <c r="L61" s="17" t="e">
        <v>#N/A</v>
      </c>
      <c r="M61" s="17" t="e">
        <v>#N/A</v>
      </c>
      <c r="N61" s="17" t="e">
        <v>#N/A</v>
      </c>
      <c r="O61" s="17" t="e">
        <v>#N/A</v>
      </c>
      <c r="P61" s="17" t="e">
        <v>#N/A</v>
      </c>
      <c r="Q61" s="17" t="e">
        <v>#N/A</v>
      </c>
      <c r="R61" s="17" t="e">
        <v>#N/A</v>
      </c>
      <c r="S61" s="17" t="e">
        <v>#N/A</v>
      </c>
      <c r="T61" s="17" t="e">
        <v>#N/A</v>
      </c>
    </row>
    <row r="62" spans="2:20" x14ac:dyDescent="0.3">
      <c r="B62" s="19">
        <v>2029</v>
      </c>
      <c r="C62" s="19">
        <v>5</v>
      </c>
      <c r="D62" s="17" t="e">
        <v>#N/A</v>
      </c>
      <c r="E62" s="17" t="e">
        <v>#N/A</v>
      </c>
      <c r="F62" s="17" t="e">
        <v>#N/A</v>
      </c>
      <c r="G62" s="17" t="e">
        <v>#N/A</v>
      </c>
      <c r="H62" s="17" t="e">
        <v>#N/A</v>
      </c>
      <c r="I62" s="17" t="e">
        <v>#N/A</v>
      </c>
      <c r="J62" s="17" t="e">
        <v>#N/A</v>
      </c>
      <c r="K62" s="17" t="e">
        <v>#N/A</v>
      </c>
      <c r="L62" s="17" t="e">
        <v>#N/A</v>
      </c>
      <c r="M62" s="17" t="e">
        <v>#N/A</v>
      </c>
      <c r="N62" s="17" t="e">
        <v>#N/A</v>
      </c>
      <c r="O62" s="17" t="e">
        <v>#N/A</v>
      </c>
      <c r="P62" s="17" t="e">
        <v>#N/A</v>
      </c>
      <c r="Q62" s="17" t="e">
        <v>#N/A</v>
      </c>
      <c r="R62" s="17" t="e">
        <v>#N/A</v>
      </c>
      <c r="S62" s="17" t="e">
        <v>#N/A</v>
      </c>
      <c r="T62" s="17" t="e">
        <v>#N/A</v>
      </c>
    </row>
    <row r="63" spans="2:20" x14ac:dyDescent="0.3">
      <c r="B63" s="19">
        <v>2029</v>
      </c>
      <c r="C63" s="19">
        <v>6</v>
      </c>
      <c r="D63" s="17" t="e">
        <v>#N/A</v>
      </c>
      <c r="E63" s="17" t="e">
        <v>#N/A</v>
      </c>
      <c r="F63" s="17" t="e">
        <v>#N/A</v>
      </c>
      <c r="G63" s="17" t="e">
        <v>#N/A</v>
      </c>
      <c r="H63" s="17" t="e">
        <v>#N/A</v>
      </c>
      <c r="I63" s="17" t="e">
        <v>#N/A</v>
      </c>
      <c r="J63" s="17" t="e">
        <v>#N/A</v>
      </c>
      <c r="K63" s="17" t="e">
        <v>#N/A</v>
      </c>
      <c r="L63" s="17" t="e">
        <v>#N/A</v>
      </c>
      <c r="M63" s="17" t="e">
        <v>#N/A</v>
      </c>
      <c r="N63" s="17" t="e">
        <v>#N/A</v>
      </c>
      <c r="O63" s="17" t="e">
        <v>#N/A</v>
      </c>
      <c r="P63" s="17" t="e">
        <v>#N/A</v>
      </c>
      <c r="Q63" s="17" t="e">
        <v>#N/A</v>
      </c>
      <c r="R63" s="17" t="e">
        <v>#N/A</v>
      </c>
      <c r="S63" s="17" t="e">
        <v>#N/A</v>
      </c>
      <c r="T63" s="17" t="e">
        <v>#N/A</v>
      </c>
    </row>
    <row r="64" spans="2:20" x14ac:dyDescent="0.3">
      <c r="B64" s="19">
        <v>2029</v>
      </c>
      <c r="C64" s="19">
        <v>7</v>
      </c>
      <c r="D64" s="17" t="e">
        <v>#N/A</v>
      </c>
      <c r="E64" s="17" t="e">
        <v>#N/A</v>
      </c>
      <c r="F64" s="17" t="e">
        <v>#N/A</v>
      </c>
      <c r="G64" s="17" t="e">
        <v>#N/A</v>
      </c>
      <c r="H64" s="17" t="e">
        <v>#N/A</v>
      </c>
      <c r="I64" s="17" t="e">
        <v>#N/A</v>
      </c>
      <c r="J64" s="17" t="e">
        <v>#N/A</v>
      </c>
      <c r="K64" s="17" t="e">
        <v>#N/A</v>
      </c>
      <c r="L64" s="17" t="e">
        <v>#N/A</v>
      </c>
      <c r="M64" s="17" t="e">
        <v>#N/A</v>
      </c>
      <c r="N64" s="17" t="e">
        <v>#N/A</v>
      </c>
      <c r="O64" s="17" t="e">
        <v>#N/A</v>
      </c>
      <c r="P64" s="17" t="e">
        <v>#N/A</v>
      </c>
      <c r="Q64" s="17" t="e">
        <v>#N/A</v>
      </c>
      <c r="R64" s="17" t="e">
        <v>#N/A</v>
      </c>
      <c r="S64" s="17" t="e">
        <v>#N/A</v>
      </c>
      <c r="T64" s="17" t="e">
        <v>#N/A</v>
      </c>
    </row>
    <row r="65" spans="2:20" x14ac:dyDescent="0.3">
      <c r="B65" s="19">
        <v>2029</v>
      </c>
      <c r="C65" s="19">
        <v>8</v>
      </c>
      <c r="D65" s="17" t="e">
        <v>#N/A</v>
      </c>
      <c r="E65" s="17" t="e">
        <v>#N/A</v>
      </c>
      <c r="F65" s="17" t="e">
        <v>#N/A</v>
      </c>
      <c r="G65" s="17" t="e">
        <v>#N/A</v>
      </c>
      <c r="H65" s="17" t="e">
        <v>#N/A</v>
      </c>
      <c r="I65" s="17" t="e">
        <v>#N/A</v>
      </c>
      <c r="J65" s="17" t="e">
        <v>#N/A</v>
      </c>
      <c r="K65" s="17" t="e">
        <v>#N/A</v>
      </c>
      <c r="L65" s="17" t="e">
        <v>#N/A</v>
      </c>
      <c r="M65" s="17" t="e">
        <v>#N/A</v>
      </c>
      <c r="N65" s="17" t="e">
        <v>#N/A</v>
      </c>
      <c r="O65" s="17" t="e">
        <v>#N/A</v>
      </c>
      <c r="P65" s="17" t="e">
        <v>#N/A</v>
      </c>
      <c r="Q65" s="17" t="e">
        <v>#N/A</v>
      </c>
      <c r="R65" s="17" t="e">
        <v>#N/A</v>
      </c>
      <c r="S65" s="17" t="e">
        <v>#N/A</v>
      </c>
      <c r="T65" s="17" t="e">
        <v>#N/A</v>
      </c>
    </row>
    <row r="66" spans="2:20" x14ac:dyDescent="0.3">
      <c r="B66" s="19">
        <v>2029</v>
      </c>
      <c r="C66" s="19">
        <v>9</v>
      </c>
      <c r="D66" s="17" t="e">
        <v>#N/A</v>
      </c>
      <c r="E66" s="17" t="e">
        <v>#N/A</v>
      </c>
      <c r="F66" s="17" t="e">
        <v>#N/A</v>
      </c>
      <c r="G66" s="17" t="e">
        <v>#N/A</v>
      </c>
      <c r="H66" s="17" t="e">
        <v>#N/A</v>
      </c>
      <c r="I66" s="17" t="e">
        <v>#N/A</v>
      </c>
      <c r="J66" s="17" t="e">
        <v>#N/A</v>
      </c>
      <c r="K66" s="17" t="e">
        <v>#N/A</v>
      </c>
      <c r="L66" s="17" t="e">
        <v>#N/A</v>
      </c>
      <c r="M66" s="17" t="e">
        <v>#N/A</v>
      </c>
      <c r="N66" s="17" t="e">
        <v>#N/A</v>
      </c>
      <c r="O66" s="17" t="e">
        <v>#N/A</v>
      </c>
      <c r="P66" s="17" t="e">
        <v>#N/A</v>
      </c>
      <c r="Q66" s="17" t="e">
        <v>#N/A</v>
      </c>
      <c r="R66" s="17" t="e">
        <v>#N/A</v>
      </c>
      <c r="S66" s="17" t="e">
        <v>#N/A</v>
      </c>
      <c r="T66" s="17" t="e">
        <v>#N/A</v>
      </c>
    </row>
    <row r="67" spans="2:20" x14ac:dyDescent="0.3">
      <c r="B67" s="19">
        <v>2029</v>
      </c>
      <c r="C67" s="19">
        <v>10</v>
      </c>
      <c r="D67" s="17" t="e">
        <v>#N/A</v>
      </c>
      <c r="E67" s="17" t="e">
        <v>#N/A</v>
      </c>
      <c r="F67" s="17" t="e">
        <v>#N/A</v>
      </c>
      <c r="G67" s="17" t="e">
        <v>#N/A</v>
      </c>
      <c r="H67" s="17" t="e">
        <v>#N/A</v>
      </c>
      <c r="I67" s="17" t="e">
        <v>#N/A</v>
      </c>
      <c r="J67" s="17" t="e">
        <v>#N/A</v>
      </c>
      <c r="K67" s="17" t="e">
        <v>#N/A</v>
      </c>
      <c r="L67" s="17" t="e">
        <v>#N/A</v>
      </c>
      <c r="M67" s="17" t="e">
        <v>#N/A</v>
      </c>
      <c r="N67" s="17" t="e">
        <v>#N/A</v>
      </c>
      <c r="O67" s="17" t="e">
        <v>#N/A</v>
      </c>
      <c r="P67" s="17" t="e">
        <v>#N/A</v>
      </c>
      <c r="Q67" s="17" t="e">
        <v>#N/A</v>
      </c>
      <c r="R67" s="17" t="e">
        <v>#N/A</v>
      </c>
      <c r="S67" s="17" t="e">
        <v>#N/A</v>
      </c>
      <c r="T67" s="17" t="e">
        <v>#N/A</v>
      </c>
    </row>
    <row r="68" spans="2:20" x14ac:dyDescent="0.3">
      <c r="B68" s="19">
        <v>2029</v>
      </c>
      <c r="C68" s="19">
        <v>11</v>
      </c>
      <c r="D68" s="17" t="e">
        <v>#N/A</v>
      </c>
      <c r="E68" s="17" t="e">
        <v>#N/A</v>
      </c>
      <c r="F68" s="17" t="e">
        <v>#N/A</v>
      </c>
      <c r="G68" s="17" t="e">
        <v>#N/A</v>
      </c>
      <c r="H68" s="17" t="e">
        <v>#N/A</v>
      </c>
      <c r="I68" s="17" t="e">
        <v>#N/A</v>
      </c>
      <c r="J68" s="17" t="e">
        <v>#N/A</v>
      </c>
      <c r="K68" s="17" t="e">
        <v>#N/A</v>
      </c>
      <c r="L68" s="17" t="e">
        <v>#N/A</v>
      </c>
      <c r="M68" s="17" t="e">
        <v>#N/A</v>
      </c>
      <c r="N68" s="17" t="e">
        <v>#N/A</v>
      </c>
      <c r="O68" s="17" t="e">
        <v>#N/A</v>
      </c>
      <c r="P68" s="17" t="e">
        <v>#N/A</v>
      </c>
      <c r="Q68" s="17" t="e">
        <v>#N/A</v>
      </c>
      <c r="R68" s="17" t="e">
        <v>#N/A</v>
      </c>
      <c r="S68" s="17" t="e">
        <v>#N/A</v>
      </c>
      <c r="T68" s="17" t="e">
        <v>#N/A</v>
      </c>
    </row>
    <row r="69" spans="2:20" x14ac:dyDescent="0.3">
      <c r="B69" s="19">
        <v>2029</v>
      </c>
      <c r="C69" s="19">
        <v>12</v>
      </c>
      <c r="D69" s="17" t="e">
        <v>#N/A</v>
      </c>
      <c r="E69" s="17" t="e">
        <v>#N/A</v>
      </c>
      <c r="F69" s="17" t="e">
        <v>#N/A</v>
      </c>
      <c r="G69" s="17" t="e">
        <v>#N/A</v>
      </c>
      <c r="H69" s="17" t="e">
        <v>#N/A</v>
      </c>
      <c r="I69" s="17" t="e">
        <v>#N/A</v>
      </c>
      <c r="J69" s="17" t="e">
        <v>#N/A</v>
      </c>
      <c r="K69" s="17" t="e">
        <v>#N/A</v>
      </c>
      <c r="L69" s="17" t="e">
        <v>#N/A</v>
      </c>
      <c r="M69" s="17" t="e">
        <v>#N/A</v>
      </c>
      <c r="N69" s="17" t="e">
        <v>#N/A</v>
      </c>
      <c r="O69" s="17" t="e">
        <v>#N/A</v>
      </c>
      <c r="P69" s="17" t="e">
        <v>#N/A</v>
      </c>
      <c r="Q69" s="17" t="e">
        <v>#N/A</v>
      </c>
      <c r="R69" s="17" t="e">
        <v>#N/A</v>
      </c>
      <c r="S69" s="17" t="e">
        <v>#N/A</v>
      </c>
      <c r="T69" s="17" t="e">
        <v>#N/A</v>
      </c>
    </row>
    <row r="70" spans="2:20" x14ac:dyDescent="0.3">
      <c r="B70" s="19">
        <v>2030</v>
      </c>
      <c r="C70" s="19">
        <v>1</v>
      </c>
      <c r="D70" s="17" t="e">
        <v>#N/A</v>
      </c>
      <c r="E70" s="17" t="e">
        <v>#N/A</v>
      </c>
      <c r="F70" s="17" t="e">
        <v>#N/A</v>
      </c>
      <c r="G70" s="17" t="e">
        <v>#N/A</v>
      </c>
      <c r="H70" s="17" t="e">
        <v>#N/A</v>
      </c>
      <c r="I70" s="17" t="e">
        <v>#N/A</v>
      </c>
      <c r="J70" s="17" t="e">
        <v>#N/A</v>
      </c>
      <c r="K70" s="17" t="e">
        <v>#N/A</v>
      </c>
      <c r="L70" s="17" t="e">
        <v>#N/A</v>
      </c>
      <c r="M70" s="17" t="e">
        <v>#N/A</v>
      </c>
      <c r="N70" s="17" t="e">
        <v>#N/A</v>
      </c>
      <c r="O70" s="17" t="e">
        <v>#N/A</v>
      </c>
      <c r="P70" s="17" t="e">
        <v>#N/A</v>
      </c>
      <c r="Q70" s="17" t="e">
        <v>#N/A</v>
      </c>
      <c r="R70" s="17" t="e">
        <v>#N/A</v>
      </c>
      <c r="S70" s="17" t="e">
        <v>#N/A</v>
      </c>
      <c r="T70" s="17" t="e">
        <v>#N/A</v>
      </c>
    </row>
    <row r="71" spans="2:20" x14ac:dyDescent="0.3">
      <c r="B71" s="19">
        <v>2030</v>
      </c>
      <c r="C71" s="19">
        <v>2</v>
      </c>
      <c r="D71" s="17" t="e">
        <v>#N/A</v>
      </c>
      <c r="E71" s="17" t="e">
        <v>#N/A</v>
      </c>
      <c r="F71" s="17" t="e">
        <v>#N/A</v>
      </c>
      <c r="G71" s="17" t="e">
        <v>#N/A</v>
      </c>
      <c r="H71" s="17" t="e">
        <v>#N/A</v>
      </c>
      <c r="I71" s="17" t="e">
        <v>#N/A</v>
      </c>
      <c r="J71" s="17" t="e">
        <v>#N/A</v>
      </c>
      <c r="K71" s="17" t="e">
        <v>#N/A</v>
      </c>
      <c r="L71" s="17" t="e">
        <v>#N/A</v>
      </c>
      <c r="M71" s="17" t="e">
        <v>#N/A</v>
      </c>
      <c r="N71" s="17" t="e">
        <v>#N/A</v>
      </c>
      <c r="O71" s="17" t="e">
        <v>#N/A</v>
      </c>
      <c r="P71" s="17" t="e">
        <v>#N/A</v>
      </c>
      <c r="Q71" s="17" t="e">
        <v>#N/A</v>
      </c>
      <c r="R71" s="17" t="e">
        <v>#N/A</v>
      </c>
      <c r="S71" s="17" t="e">
        <v>#N/A</v>
      </c>
      <c r="T71" s="17" t="e">
        <v>#N/A</v>
      </c>
    </row>
    <row r="72" spans="2:20" x14ac:dyDescent="0.3">
      <c r="B72" s="19">
        <v>2030</v>
      </c>
      <c r="C72" s="19">
        <v>3</v>
      </c>
      <c r="D72" s="17" t="e">
        <v>#N/A</v>
      </c>
      <c r="E72" s="17" t="e">
        <v>#N/A</v>
      </c>
      <c r="F72" s="17" t="e">
        <v>#N/A</v>
      </c>
      <c r="G72" s="17" t="e">
        <v>#N/A</v>
      </c>
      <c r="H72" s="17" t="e">
        <v>#N/A</v>
      </c>
      <c r="I72" s="17" t="e">
        <v>#N/A</v>
      </c>
      <c r="J72" s="17" t="e">
        <v>#N/A</v>
      </c>
      <c r="K72" s="17" t="e">
        <v>#N/A</v>
      </c>
      <c r="L72" s="17" t="e">
        <v>#N/A</v>
      </c>
      <c r="M72" s="17" t="e">
        <v>#N/A</v>
      </c>
      <c r="N72" s="17" t="e">
        <v>#N/A</v>
      </c>
      <c r="O72" s="17" t="e">
        <v>#N/A</v>
      </c>
      <c r="P72" s="17" t="e">
        <v>#N/A</v>
      </c>
      <c r="Q72" s="17" t="e">
        <v>#N/A</v>
      </c>
      <c r="R72" s="17" t="e">
        <v>#N/A</v>
      </c>
      <c r="S72" s="17" t="e">
        <v>#N/A</v>
      </c>
      <c r="T72" s="17" t="e">
        <v>#N/A</v>
      </c>
    </row>
    <row r="73" spans="2:20" x14ac:dyDescent="0.3">
      <c r="B73" s="19">
        <v>2030</v>
      </c>
      <c r="C73" s="19">
        <v>4</v>
      </c>
      <c r="D73" s="17" t="e">
        <v>#N/A</v>
      </c>
      <c r="E73" s="17" t="e">
        <v>#N/A</v>
      </c>
      <c r="F73" s="17" t="e">
        <v>#N/A</v>
      </c>
      <c r="G73" s="17" t="e">
        <v>#N/A</v>
      </c>
      <c r="H73" s="17" t="e">
        <v>#N/A</v>
      </c>
      <c r="I73" s="17" t="e">
        <v>#N/A</v>
      </c>
      <c r="J73" s="17" t="e">
        <v>#N/A</v>
      </c>
      <c r="K73" s="17" t="e">
        <v>#N/A</v>
      </c>
      <c r="L73" s="17" t="e">
        <v>#N/A</v>
      </c>
      <c r="M73" s="17" t="e">
        <v>#N/A</v>
      </c>
      <c r="N73" s="17" t="e">
        <v>#N/A</v>
      </c>
      <c r="O73" s="17" t="e">
        <v>#N/A</v>
      </c>
      <c r="P73" s="17" t="e">
        <v>#N/A</v>
      </c>
      <c r="Q73" s="17" t="e">
        <v>#N/A</v>
      </c>
      <c r="R73" s="17" t="e">
        <v>#N/A</v>
      </c>
      <c r="S73" s="17" t="e">
        <v>#N/A</v>
      </c>
      <c r="T73" s="17" t="e">
        <v>#N/A</v>
      </c>
    </row>
    <row r="74" spans="2:20" x14ac:dyDescent="0.3">
      <c r="B74" s="19">
        <v>2030</v>
      </c>
      <c r="C74" s="19">
        <v>5</v>
      </c>
      <c r="D74" s="17" t="e">
        <v>#N/A</v>
      </c>
      <c r="E74" s="17" t="e">
        <v>#N/A</v>
      </c>
      <c r="F74" s="17" t="e">
        <v>#N/A</v>
      </c>
      <c r="G74" s="17" t="e">
        <v>#N/A</v>
      </c>
      <c r="H74" s="17" t="e">
        <v>#N/A</v>
      </c>
      <c r="I74" s="17" t="e">
        <v>#N/A</v>
      </c>
      <c r="J74" s="17" t="e">
        <v>#N/A</v>
      </c>
      <c r="K74" s="17" t="e">
        <v>#N/A</v>
      </c>
      <c r="L74" s="17" t="e">
        <v>#N/A</v>
      </c>
      <c r="M74" s="17" t="e">
        <v>#N/A</v>
      </c>
      <c r="N74" s="17" t="e">
        <v>#N/A</v>
      </c>
      <c r="O74" s="17" t="e">
        <v>#N/A</v>
      </c>
      <c r="P74" s="17" t="e">
        <v>#N/A</v>
      </c>
      <c r="Q74" s="17" t="e">
        <v>#N/A</v>
      </c>
      <c r="R74" s="17" t="e">
        <v>#N/A</v>
      </c>
      <c r="S74" s="17" t="e">
        <v>#N/A</v>
      </c>
      <c r="T74" s="17" t="e">
        <v>#N/A</v>
      </c>
    </row>
    <row r="75" spans="2:20" x14ac:dyDescent="0.3">
      <c r="B75" s="19">
        <v>2030</v>
      </c>
      <c r="C75" s="19">
        <v>6</v>
      </c>
      <c r="D75" s="17" t="e">
        <v>#N/A</v>
      </c>
      <c r="E75" s="17" t="e">
        <v>#N/A</v>
      </c>
      <c r="F75" s="17" t="e">
        <v>#N/A</v>
      </c>
      <c r="G75" s="17" t="e">
        <v>#N/A</v>
      </c>
      <c r="H75" s="17" t="e">
        <v>#N/A</v>
      </c>
      <c r="I75" s="17" t="e">
        <v>#N/A</v>
      </c>
      <c r="J75" s="17" t="e">
        <v>#N/A</v>
      </c>
      <c r="K75" s="17" t="e">
        <v>#N/A</v>
      </c>
      <c r="L75" s="17" t="e">
        <v>#N/A</v>
      </c>
      <c r="M75" s="17" t="e">
        <v>#N/A</v>
      </c>
      <c r="N75" s="17" t="e">
        <v>#N/A</v>
      </c>
      <c r="O75" s="17" t="e">
        <v>#N/A</v>
      </c>
      <c r="P75" s="17" t="e">
        <v>#N/A</v>
      </c>
      <c r="Q75" s="17" t="e">
        <v>#N/A</v>
      </c>
      <c r="R75" s="17" t="e">
        <v>#N/A</v>
      </c>
      <c r="S75" s="17" t="e">
        <v>#N/A</v>
      </c>
      <c r="T75" s="17" t="e">
        <v>#N/A</v>
      </c>
    </row>
    <row r="76" spans="2:20" x14ac:dyDescent="0.3">
      <c r="B76" s="19">
        <v>2030</v>
      </c>
      <c r="C76" s="19">
        <v>7</v>
      </c>
      <c r="D76" s="17" t="e">
        <v>#N/A</v>
      </c>
      <c r="E76" s="17" t="e">
        <v>#N/A</v>
      </c>
      <c r="F76" s="17" t="e">
        <v>#N/A</v>
      </c>
      <c r="G76" s="17" t="e">
        <v>#N/A</v>
      </c>
      <c r="H76" s="17" t="e">
        <v>#N/A</v>
      </c>
      <c r="I76" s="17" t="e">
        <v>#N/A</v>
      </c>
      <c r="J76" s="17" t="e">
        <v>#N/A</v>
      </c>
      <c r="K76" s="17" t="e">
        <v>#N/A</v>
      </c>
      <c r="L76" s="17" t="e">
        <v>#N/A</v>
      </c>
      <c r="M76" s="17" t="e">
        <v>#N/A</v>
      </c>
      <c r="N76" s="17" t="e">
        <v>#N/A</v>
      </c>
      <c r="O76" s="17" t="e">
        <v>#N/A</v>
      </c>
      <c r="P76" s="17" t="e">
        <v>#N/A</v>
      </c>
      <c r="Q76" s="17" t="e">
        <v>#N/A</v>
      </c>
      <c r="R76" s="17" t="e">
        <v>#N/A</v>
      </c>
      <c r="S76" s="17" t="e">
        <v>#N/A</v>
      </c>
      <c r="T76" s="17" t="e">
        <v>#N/A</v>
      </c>
    </row>
    <row r="77" spans="2:20" x14ac:dyDescent="0.3">
      <c r="B77" s="19">
        <v>2030</v>
      </c>
      <c r="C77" s="19">
        <v>8</v>
      </c>
      <c r="D77" s="17" t="e">
        <v>#N/A</v>
      </c>
      <c r="E77" s="17" t="e">
        <v>#N/A</v>
      </c>
      <c r="F77" s="17" t="e">
        <v>#N/A</v>
      </c>
      <c r="G77" s="17" t="e">
        <v>#N/A</v>
      </c>
      <c r="H77" s="17" t="e">
        <v>#N/A</v>
      </c>
      <c r="I77" s="17" t="e">
        <v>#N/A</v>
      </c>
      <c r="J77" s="17" t="e">
        <v>#N/A</v>
      </c>
      <c r="K77" s="17" t="e">
        <v>#N/A</v>
      </c>
      <c r="L77" s="17" t="e">
        <v>#N/A</v>
      </c>
      <c r="M77" s="17" t="e">
        <v>#N/A</v>
      </c>
      <c r="N77" s="17" t="e">
        <v>#N/A</v>
      </c>
      <c r="O77" s="17" t="e">
        <v>#N/A</v>
      </c>
      <c r="P77" s="17" t="e">
        <v>#N/A</v>
      </c>
      <c r="Q77" s="17" t="e">
        <v>#N/A</v>
      </c>
      <c r="R77" s="17" t="e">
        <v>#N/A</v>
      </c>
      <c r="S77" s="17" t="e">
        <v>#N/A</v>
      </c>
      <c r="T77" s="17" t="e">
        <v>#N/A</v>
      </c>
    </row>
    <row r="78" spans="2:20" x14ac:dyDescent="0.3">
      <c r="B78" s="19">
        <v>2030</v>
      </c>
      <c r="C78" s="19">
        <v>9</v>
      </c>
      <c r="D78" s="17" t="e">
        <v>#N/A</v>
      </c>
      <c r="E78" s="17" t="e">
        <v>#N/A</v>
      </c>
      <c r="F78" s="17" t="e">
        <v>#N/A</v>
      </c>
      <c r="G78" s="17" t="e">
        <v>#N/A</v>
      </c>
      <c r="H78" s="17" t="e">
        <v>#N/A</v>
      </c>
      <c r="I78" s="17" t="e">
        <v>#N/A</v>
      </c>
      <c r="J78" s="17" t="e">
        <v>#N/A</v>
      </c>
      <c r="K78" s="17" t="e">
        <v>#N/A</v>
      </c>
      <c r="L78" s="17" t="e">
        <v>#N/A</v>
      </c>
      <c r="M78" s="17" t="e">
        <v>#N/A</v>
      </c>
      <c r="N78" s="17" t="e">
        <v>#N/A</v>
      </c>
      <c r="O78" s="17" t="e">
        <v>#N/A</v>
      </c>
      <c r="P78" s="17" t="e">
        <v>#N/A</v>
      </c>
      <c r="Q78" s="17" t="e">
        <v>#N/A</v>
      </c>
      <c r="R78" s="17" t="e">
        <v>#N/A</v>
      </c>
      <c r="S78" s="17" t="e">
        <v>#N/A</v>
      </c>
      <c r="T78" s="17" t="e">
        <v>#N/A</v>
      </c>
    </row>
    <row r="79" spans="2:20" x14ac:dyDescent="0.3">
      <c r="B79" s="19">
        <v>2030</v>
      </c>
      <c r="C79" s="19">
        <v>10</v>
      </c>
      <c r="D79" s="17" t="e">
        <v>#N/A</v>
      </c>
      <c r="E79" s="17" t="e">
        <v>#N/A</v>
      </c>
      <c r="F79" s="17" t="e">
        <v>#N/A</v>
      </c>
      <c r="G79" s="17" t="e">
        <v>#N/A</v>
      </c>
      <c r="H79" s="17" t="e">
        <v>#N/A</v>
      </c>
      <c r="I79" s="17" t="e">
        <v>#N/A</v>
      </c>
      <c r="J79" s="17" t="e">
        <v>#N/A</v>
      </c>
      <c r="K79" s="17" t="e">
        <v>#N/A</v>
      </c>
      <c r="L79" s="17" t="e">
        <v>#N/A</v>
      </c>
      <c r="M79" s="17" t="e">
        <v>#N/A</v>
      </c>
      <c r="N79" s="17" t="e">
        <v>#N/A</v>
      </c>
      <c r="O79" s="17" t="e">
        <v>#N/A</v>
      </c>
      <c r="P79" s="17" t="e">
        <v>#N/A</v>
      </c>
      <c r="Q79" s="17" t="e">
        <v>#N/A</v>
      </c>
      <c r="R79" s="17" t="e">
        <v>#N/A</v>
      </c>
      <c r="S79" s="17" t="e">
        <v>#N/A</v>
      </c>
      <c r="T79" s="17" t="e">
        <v>#N/A</v>
      </c>
    </row>
    <row r="80" spans="2:20" x14ac:dyDescent="0.3">
      <c r="B80" s="19">
        <v>2030</v>
      </c>
      <c r="C80" s="19">
        <v>11</v>
      </c>
      <c r="D80" s="17" t="e">
        <v>#N/A</v>
      </c>
      <c r="E80" s="17" t="e">
        <v>#N/A</v>
      </c>
      <c r="F80" s="17" t="e">
        <v>#N/A</v>
      </c>
      <c r="G80" s="17" t="e">
        <v>#N/A</v>
      </c>
      <c r="H80" s="17" t="e">
        <v>#N/A</v>
      </c>
      <c r="I80" s="17" t="e">
        <v>#N/A</v>
      </c>
      <c r="J80" s="17" t="e">
        <v>#N/A</v>
      </c>
      <c r="K80" s="17" t="e">
        <v>#N/A</v>
      </c>
      <c r="L80" s="17" t="e">
        <v>#N/A</v>
      </c>
      <c r="M80" s="17" t="e">
        <v>#N/A</v>
      </c>
      <c r="N80" s="17" t="e">
        <v>#N/A</v>
      </c>
      <c r="O80" s="17" t="e">
        <v>#N/A</v>
      </c>
      <c r="P80" s="17" t="e">
        <v>#N/A</v>
      </c>
      <c r="Q80" s="17" t="e">
        <v>#N/A</v>
      </c>
      <c r="R80" s="17" t="e">
        <v>#N/A</v>
      </c>
      <c r="S80" s="17" t="e">
        <v>#N/A</v>
      </c>
      <c r="T80" s="17" t="e">
        <v>#N/A</v>
      </c>
    </row>
    <row r="81" spans="2:20" x14ac:dyDescent="0.3">
      <c r="B81" s="19">
        <v>2030</v>
      </c>
      <c r="C81" s="19">
        <v>12</v>
      </c>
      <c r="D81" s="17" t="e">
        <v>#N/A</v>
      </c>
      <c r="E81" s="17" t="e">
        <v>#N/A</v>
      </c>
      <c r="F81" s="17" t="e">
        <v>#N/A</v>
      </c>
      <c r="G81" s="17" t="e">
        <v>#N/A</v>
      </c>
      <c r="H81" s="17" t="e">
        <v>#N/A</v>
      </c>
      <c r="I81" s="17" t="e">
        <v>#N/A</v>
      </c>
      <c r="J81" s="17" t="e">
        <v>#N/A</v>
      </c>
      <c r="K81" s="17" t="e">
        <v>#N/A</v>
      </c>
      <c r="L81" s="17" t="e">
        <v>#N/A</v>
      </c>
      <c r="M81" s="17" t="e">
        <v>#N/A</v>
      </c>
      <c r="N81" s="17" t="e">
        <v>#N/A</v>
      </c>
      <c r="O81" s="17" t="e">
        <v>#N/A</v>
      </c>
      <c r="P81" s="17" t="e">
        <v>#N/A</v>
      </c>
      <c r="Q81" s="17" t="e">
        <v>#N/A</v>
      </c>
      <c r="R81" s="17" t="e">
        <v>#N/A</v>
      </c>
      <c r="S81" s="17" t="e">
        <v>#N/A</v>
      </c>
      <c r="T81" s="17" t="e">
        <v>#N/A</v>
      </c>
    </row>
    <row r="82" spans="2:20" x14ac:dyDescent="0.3">
      <c r="B82" s="19">
        <v>2031</v>
      </c>
      <c r="C82" s="19">
        <v>1</v>
      </c>
      <c r="D82" s="17" t="e">
        <v>#N/A</v>
      </c>
      <c r="E82" s="17" t="e">
        <v>#N/A</v>
      </c>
      <c r="F82" s="17" t="e">
        <v>#N/A</v>
      </c>
      <c r="G82" s="17" t="e">
        <v>#N/A</v>
      </c>
      <c r="H82" s="17" t="e">
        <v>#N/A</v>
      </c>
      <c r="I82" s="17" t="e">
        <v>#N/A</v>
      </c>
      <c r="J82" s="17" t="e">
        <v>#N/A</v>
      </c>
      <c r="K82" s="17" t="e">
        <v>#N/A</v>
      </c>
      <c r="L82" s="17" t="e">
        <v>#N/A</v>
      </c>
      <c r="M82" s="17" t="e">
        <v>#N/A</v>
      </c>
      <c r="N82" s="17" t="e">
        <v>#N/A</v>
      </c>
      <c r="O82" s="17" t="e">
        <v>#N/A</v>
      </c>
      <c r="P82" s="17" t="e">
        <v>#N/A</v>
      </c>
      <c r="Q82" s="17" t="e">
        <v>#N/A</v>
      </c>
      <c r="R82" s="17" t="e">
        <v>#N/A</v>
      </c>
      <c r="S82" s="17" t="e">
        <v>#N/A</v>
      </c>
      <c r="T82" s="17" t="e">
        <v>#N/A</v>
      </c>
    </row>
    <row r="83" spans="2:20" x14ac:dyDescent="0.3">
      <c r="B83" s="19">
        <v>2031</v>
      </c>
      <c r="C83" s="19">
        <v>2</v>
      </c>
      <c r="D83" s="17" t="e">
        <v>#N/A</v>
      </c>
      <c r="E83" s="17" t="e">
        <v>#N/A</v>
      </c>
      <c r="F83" s="17" t="e">
        <v>#N/A</v>
      </c>
      <c r="G83" s="17" t="e">
        <v>#N/A</v>
      </c>
      <c r="H83" s="17" t="e">
        <v>#N/A</v>
      </c>
      <c r="I83" s="17" t="e">
        <v>#N/A</v>
      </c>
      <c r="J83" s="17" t="e">
        <v>#N/A</v>
      </c>
      <c r="K83" s="17" t="e">
        <v>#N/A</v>
      </c>
      <c r="L83" s="17" t="e">
        <v>#N/A</v>
      </c>
      <c r="M83" s="17" t="e">
        <v>#N/A</v>
      </c>
      <c r="N83" s="17" t="e">
        <v>#N/A</v>
      </c>
      <c r="O83" s="17" t="e">
        <v>#N/A</v>
      </c>
      <c r="P83" s="17" t="e">
        <v>#N/A</v>
      </c>
      <c r="Q83" s="17" t="e">
        <v>#N/A</v>
      </c>
      <c r="R83" s="17" t="e">
        <v>#N/A</v>
      </c>
      <c r="S83" s="17" t="e">
        <v>#N/A</v>
      </c>
      <c r="T83" s="17" t="e">
        <v>#N/A</v>
      </c>
    </row>
    <row r="84" spans="2:20" x14ac:dyDescent="0.3">
      <c r="B84" s="19">
        <v>2031</v>
      </c>
      <c r="C84" s="19">
        <v>3</v>
      </c>
      <c r="D84" s="17" t="e">
        <v>#N/A</v>
      </c>
      <c r="E84" s="17" t="e">
        <v>#N/A</v>
      </c>
      <c r="F84" s="17" t="e">
        <v>#N/A</v>
      </c>
      <c r="G84" s="17" t="e">
        <v>#N/A</v>
      </c>
      <c r="H84" s="17" t="e">
        <v>#N/A</v>
      </c>
      <c r="I84" s="17" t="e">
        <v>#N/A</v>
      </c>
      <c r="J84" s="17" t="e">
        <v>#N/A</v>
      </c>
      <c r="K84" s="17" t="e">
        <v>#N/A</v>
      </c>
      <c r="L84" s="17" t="e">
        <v>#N/A</v>
      </c>
      <c r="M84" s="17" t="e">
        <v>#N/A</v>
      </c>
      <c r="N84" s="17" t="e">
        <v>#N/A</v>
      </c>
      <c r="O84" s="17" t="e">
        <v>#N/A</v>
      </c>
      <c r="P84" s="17" t="e">
        <v>#N/A</v>
      </c>
      <c r="Q84" s="17" t="e">
        <v>#N/A</v>
      </c>
      <c r="R84" s="17" t="e">
        <v>#N/A</v>
      </c>
      <c r="S84" s="17" t="e">
        <v>#N/A</v>
      </c>
      <c r="T84" s="17" t="e">
        <v>#N/A</v>
      </c>
    </row>
    <row r="85" spans="2:20" x14ac:dyDescent="0.3">
      <c r="B85" s="19">
        <v>2031</v>
      </c>
      <c r="C85" s="19">
        <v>4</v>
      </c>
      <c r="D85" s="17" t="e">
        <v>#N/A</v>
      </c>
      <c r="E85" s="17" t="e">
        <v>#N/A</v>
      </c>
      <c r="F85" s="17" t="e">
        <v>#N/A</v>
      </c>
      <c r="G85" s="17" t="e">
        <v>#N/A</v>
      </c>
      <c r="H85" s="17" t="e">
        <v>#N/A</v>
      </c>
      <c r="I85" s="17" t="e">
        <v>#N/A</v>
      </c>
      <c r="J85" s="17" t="e">
        <v>#N/A</v>
      </c>
      <c r="K85" s="17" t="e">
        <v>#N/A</v>
      </c>
      <c r="L85" s="17" t="e">
        <v>#N/A</v>
      </c>
      <c r="M85" s="17" t="e">
        <v>#N/A</v>
      </c>
      <c r="N85" s="17" t="e">
        <v>#N/A</v>
      </c>
      <c r="O85" s="17" t="e">
        <v>#N/A</v>
      </c>
      <c r="P85" s="17" t="e">
        <v>#N/A</v>
      </c>
      <c r="Q85" s="17" t="e">
        <v>#N/A</v>
      </c>
      <c r="R85" s="17" t="e">
        <v>#N/A</v>
      </c>
      <c r="S85" s="17" t="e">
        <v>#N/A</v>
      </c>
      <c r="T85" s="17" t="e">
        <v>#N/A</v>
      </c>
    </row>
    <row r="86" spans="2:20" x14ac:dyDescent="0.3">
      <c r="B86" s="19">
        <v>2031</v>
      </c>
      <c r="C86" s="19">
        <v>5</v>
      </c>
      <c r="D86" s="17" t="e">
        <v>#N/A</v>
      </c>
      <c r="E86" s="17" t="e">
        <v>#N/A</v>
      </c>
      <c r="F86" s="17" t="e">
        <v>#N/A</v>
      </c>
      <c r="G86" s="17" t="e">
        <v>#N/A</v>
      </c>
      <c r="H86" s="17" t="e">
        <v>#N/A</v>
      </c>
      <c r="I86" s="17" t="e">
        <v>#N/A</v>
      </c>
      <c r="J86" s="17" t="e">
        <v>#N/A</v>
      </c>
      <c r="K86" s="17" t="e">
        <v>#N/A</v>
      </c>
      <c r="L86" s="17" t="e">
        <v>#N/A</v>
      </c>
      <c r="M86" s="17" t="e">
        <v>#N/A</v>
      </c>
      <c r="N86" s="17" t="e">
        <v>#N/A</v>
      </c>
      <c r="O86" s="17" t="e">
        <v>#N/A</v>
      </c>
      <c r="P86" s="17" t="e">
        <v>#N/A</v>
      </c>
      <c r="Q86" s="17" t="e">
        <v>#N/A</v>
      </c>
      <c r="R86" s="17" t="e">
        <v>#N/A</v>
      </c>
      <c r="S86" s="17" t="e">
        <v>#N/A</v>
      </c>
      <c r="T86" s="17" t="e">
        <v>#N/A</v>
      </c>
    </row>
    <row r="87" spans="2:20" x14ac:dyDescent="0.3">
      <c r="B87" s="19">
        <v>2031</v>
      </c>
      <c r="C87" s="19">
        <v>6</v>
      </c>
      <c r="D87" s="17" t="e">
        <v>#N/A</v>
      </c>
      <c r="E87" s="17" t="e">
        <v>#N/A</v>
      </c>
      <c r="F87" s="17" t="e">
        <v>#N/A</v>
      </c>
      <c r="G87" s="17" t="e">
        <v>#N/A</v>
      </c>
      <c r="H87" s="17" t="e">
        <v>#N/A</v>
      </c>
      <c r="I87" s="17" t="e">
        <v>#N/A</v>
      </c>
      <c r="J87" s="17" t="e">
        <v>#N/A</v>
      </c>
      <c r="K87" s="17" t="e">
        <v>#N/A</v>
      </c>
      <c r="L87" s="17" t="e">
        <v>#N/A</v>
      </c>
      <c r="M87" s="17" t="e">
        <v>#N/A</v>
      </c>
      <c r="N87" s="17" t="e">
        <v>#N/A</v>
      </c>
      <c r="O87" s="17" t="e">
        <v>#N/A</v>
      </c>
      <c r="P87" s="17" t="e">
        <v>#N/A</v>
      </c>
      <c r="Q87" s="17" t="e">
        <v>#N/A</v>
      </c>
      <c r="R87" s="17" t="e">
        <v>#N/A</v>
      </c>
      <c r="S87" s="17" t="e">
        <v>#N/A</v>
      </c>
      <c r="T87" s="17" t="e">
        <v>#N/A</v>
      </c>
    </row>
    <row r="88" spans="2:20" x14ac:dyDescent="0.3">
      <c r="B88" s="19">
        <v>2031</v>
      </c>
      <c r="C88" s="19">
        <v>7</v>
      </c>
      <c r="D88" s="17" t="e">
        <v>#N/A</v>
      </c>
      <c r="E88" s="17" t="e">
        <v>#N/A</v>
      </c>
      <c r="F88" s="17" t="e">
        <v>#N/A</v>
      </c>
      <c r="G88" s="17" t="e">
        <v>#N/A</v>
      </c>
      <c r="H88" s="17" t="e">
        <v>#N/A</v>
      </c>
      <c r="I88" s="17" t="e">
        <v>#N/A</v>
      </c>
      <c r="J88" s="17" t="e">
        <v>#N/A</v>
      </c>
      <c r="K88" s="17" t="e">
        <v>#N/A</v>
      </c>
      <c r="L88" s="17" t="e">
        <v>#N/A</v>
      </c>
      <c r="M88" s="17" t="e">
        <v>#N/A</v>
      </c>
      <c r="N88" s="17" t="e">
        <v>#N/A</v>
      </c>
      <c r="O88" s="17" t="e">
        <v>#N/A</v>
      </c>
      <c r="P88" s="17" t="e">
        <v>#N/A</v>
      </c>
      <c r="Q88" s="17" t="e">
        <v>#N/A</v>
      </c>
      <c r="R88" s="17" t="e">
        <v>#N/A</v>
      </c>
      <c r="S88" s="17" t="e">
        <v>#N/A</v>
      </c>
      <c r="T88" s="17" t="e">
        <v>#N/A</v>
      </c>
    </row>
    <row r="89" spans="2:20" x14ac:dyDescent="0.3">
      <c r="B89" s="19">
        <v>2031</v>
      </c>
      <c r="C89" s="19">
        <v>8</v>
      </c>
      <c r="D89" s="17" t="e">
        <v>#N/A</v>
      </c>
      <c r="E89" s="17" t="e">
        <v>#N/A</v>
      </c>
      <c r="F89" s="17" t="e">
        <v>#N/A</v>
      </c>
      <c r="G89" s="17" t="e">
        <v>#N/A</v>
      </c>
      <c r="H89" s="17" t="e">
        <v>#N/A</v>
      </c>
      <c r="I89" s="17" t="e">
        <v>#N/A</v>
      </c>
      <c r="J89" s="17" t="e">
        <v>#N/A</v>
      </c>
      <c r="K89" s="17" t="e">
        <v>#N/A</v>
      </c>
      <c r="L89" s="17" t="e">
        <v>#N/A</v>
      </c>
      <c r="M89" s="17" t="e">
        <v>#N/A</v>
      </c>
      <c r="N89" s="17" t="e">
        <v>#N/A</v>
      </c>
      <c r="O89" s="17" t="e">
        <v>#N/A</v>
      </c>
      <c r="P89" s="17" t="e">
        <v>#N/A</v>
      </c>
      <c r="Q89" s="17" t="e">
        <v>#N/A</v>
      </c>
      <c r="R89" s="17" t="e">
        <v>#N/A</v>
      </c>
      <c r="S89" s="17" t="e">
        <v>#N/A</v>
      </c>
      <c r="T89" s="17" t="e">
        <v>#N/A</v>
      </c>
    </row>
    <row r="90" spans="2:20" x14ac:dyDescent="0.3">
      <c r="B90" s="19">
        <v>2031</v>
      </c>
      <c r="C90" s="19">
        <v>9</v>
      </c>
      <c r="D90" s="17" t="e">
        <v>#N/A</v>
      </c>
      <c r="E90" s="17" t="e">
        <v>#N/A</v>
      </c>
      <c r="F90" s="17" t="e">
        <v>#N/A</v>
      </c>
      <c r="G90" s="17" t="e">
        <v>#N/A</v>
      </c>
      <c r="H90" s="17" t="e">
        <v>#N/A</v>
      </c>
      <c r="I90" s="17" t="e">
        <v>#N/A</v>
      </c>
      <c r="J90" s="17" t="e">
        <v>#N/A</v>
      </c>
      <c r="K90" s="17" t="e">
        <v>#N/A</v>
      </c>
      <c r="L90" s="17" t="e">
        <v>#N/A</v>
      </c>
      <c r="M90" s="17" t="e">
        <v>#N/A</v>
      </c>
      <c r="N90" s="17" t="e">
        <v>#N/A</v>
      </c>
      <c r="O90" s="17" t="e">
        <v>#N/A</v>
      </c>
      <c r="P90" s="17" t="e">
        <v>#N/A</v>
      </c>
      <c r="Q90" s="17" t="e">
        <v>#N/A</v>
      </c>
      <c r="R90" s="17" t="e">
        <v>#N/A</v>
      </c>
      <c r="S90" s="17" t="e">
        <v>#N/A</v>
      </c>
      <c r="T90" s="17" t="e">
        <v>#N/A</v>
      </c>
    </row>
    <row r="91" spans="2:20" x14ac:dyDescent="0.3">
      <c r="B91" s="19">
        <v>2031</v>
      </c>
      <c r="C91" s="19">
        <v>10</v>
      </c>
      <c r="D91" s="17" t="e">
        <v>#N/A</v>
      </c>
      <c r="E91" s="17" t="e">
        <v>#N/A</v>
      </c>
      <c r="F91" s="17" t="e">
        <v>#N/A</v>
      </c>
      <c r="G91" s="17" t="e">
        <v>#N/A</v>
      </c>
      <c r="H91" s="17" t="e">
        <v>#N/A</v>
      </c>
      <c r="I91" s="17" t="e">
        <v>#N/A</v>
      </c>
      <c r="J91" s="17" t="e">
        <v>#N/A</v>
      </c>
      <c r="K91" s="17" t="e">
        <v>#N/A</v>
      </c>
      <c r="L91" s="17" t="e">
        <v>#N/A</v>
      </c>
      <c r="M91" s="17" t="e">
        <v>#N/A</v>
      </c>
      <c r="N91" s="17" t="e">
        <v>#N/A</v>
      </c>
      <c r="O91" s="17" t="e">
        <v>#N/A</v>
      </c>
      <c r="P91" s="17" t="e">
        <v>#N/A</v>
      </c>
      <c r="Q91" s="17" t="e">
        <v>#N/A</v>
      </c>
      <c r="R91" s="17" t="e">
        <v>#N/A</v>
      </c>
      <c r="S91" s="17" t="e">
        <v>#N/A</v>
      </c>
      <c r="T91" s="17" t="e">
        <v>#N/A</v>
      </c>
    </row>
    <row r="92" spans="2:20" x14ac:dyDescent="0.3">
      <c r="B92" s="19">
        <v>2031</v>
      </c>
      <c r="C92" s="19">
        <v>11</v>
      </c>
      <c r="D92" s="17" t="e">
        <v>#N/A</v>
      </c>
      <c r="E92" s="17" t="e">
        <v>#N/A</v>
      </c>
      <c r="F92" s="17" t="e">
        <v>#N/A</v>
      </c>
      <c r="G92" s="17" t="e">
        <v>#N/A</v>
      </c>
      <c r="H92" s="17" t="e">
        <v>#N/A</v>
      </c>
      <c r="I92" s="17" t="e">
        <v>#N/A</v>
      </c>
      <c r="J92" s="17" t="e">
        <v>#N/A</v>
      </c>
      <c r="K92" s="17" t="e">
        <v>#N/A</v>
      </c>
      <c r="L92" s="17" t="e">
        <v>#N/A</v>
      </c>
      <c r="M92" s="17" t="e">
        <v>#N/A</v>
      </c>
      <c r="N92" s="17" t="e">
        <v>#N/A</v>
      </c>
      <c r="O92" s="17" t="e">
        <v>#N/A</v>
      </c>
      <c r="P92" s="17" t="e">
        <v>#N/A</v>
      </c>
      <c r="Q92" s="17" t="e">
        <v>#N/A</v>
      </c>
      <c r="R92" s="17" t="e">
        <v>#N/A</v>
      </c>
      <c r="S92" s="17" t="e">
        <v>#N/A</v>
      </c>
      <c r="T92" s="17" t="e">
        <v>#N/A</v>
      </c>
    </row>
    <row r="93" spans="2:20" x14ac:dyDescent="0.3">
      <c r="B93" s="19">
        <v>2031</v>
      </c>
      <c r="C93" s="19">
        <v>12</v>
      </c>
      <c r="D93" s="17" t="e">
        <v>#N/A</v>
      </c>
      <c r="E93" s="17" t="e">
        <v>#N/A</v>
      </c>
      <c r="F93" s="17" t="e">
        <v>#N/A</v>
      </c>
      <c r="G93" s="17" t="e">
        <v>#N/A</v>
      </c>
      <c r="H93" s="17" t="e">
        <v>#N/A</v>
      </c>
      <c r="I93" s="17" t="e">
        <v>#N/A</v>
      </c>
      <c r="J93" s="17" t="e">
        <v>#N/A</v>
      </c>
      <c r="K93" s="17" t="e">
        <v>#N/A</v>
      </c>
      <c r="L93" s="17" t="e">
        <v>#N/A</v>
      </c>
      <c r="M93" s="17" t="e">
        <v>#N/A</v>
      </c>
      <c r="N93" s="17" t="e">
        <v>#N/A</v>
      </c>
      <c r="O93" s="17" t="e">
        <v>#N/A</v>
      </c>
      <c r="P93" s="17" t="e">
        <v>#N/A</v>
      </c>
      <c r="Q93" s="17" t="e">
        <v>#N/A</v>
      </c>
      <c r="R93" s="17" t="e">
        <v>#N/A</v>
      </c>
      <c r="S93" s="17" t="e">
        <v>#N/A</v>
      </c>
      <c r="T93" s="17" t="e">
        <v>#N/A</v>
      </c>
    </row>
    <row r="94" spans="2:20" x14ac:dyDescent="0.3">
      <c r="B94" s="19">
        <v>2032</v>
      </c>
      <c r="C94" s="19">
        <v>1</v>
      </c>
      <c r="D94" s="17" t="e">
        <v>#N/A</v>
      </c>
      <c r="E94" s="17" t="e">
        <v>#N/A</v>
      </c>
      <c r="F94" s="17" t="e">
        <v>#N/A</v>
      </c>
      <c r="G94" s="17" t="e">
        <v>#N/A</v>
      </c>
      <c r="H94" s="17" t="e">
        <v>#N/A</v>
      </c>
      <c r="I94" s="17" t="e">
        <v>#N/A</v>
      </c>
      <c r="J94" s="17" t="e">
        <v>#N/A</v>
      </c>
      <c r="K94" s="17" t="e">
        <v>#N/A</v>
      </c>
      <c r="L94" s="17" t="e">
        <v>#N/A</v>
      </c>
      <c r="M94" s="17" t="e">
        <v>#N/A</v>
      </c>
      <c r="N94" s="17" t="e">
        <v>#N/A</v>
      </c>
      <c r="O94" s="17" t="e">
        <v>#N/A</v>
      </c>
      <c r="P94" s="17" t="e">
        <v>#N/A</v>
      </c>
      <c r="Q94" s="17" t="e">
        <v>#N/A</v>
      </c>
      <c r="R94" s="17" t="e">
        <v>#N/A</v>
      </c>
      <c r="S94" s="17" t="e">
        <v>#N/A</v>
      </c>
      <c r="T94" s="17" t="e">
        <v>#N/A</v>
      </c>
    </row>
    <row r="95" spans="2:20" x14ac:dyDescent="0.3">
      <c r="B95" s="19">
        <v>2032</v>
      </c>
      <c r="C95" s="19">
        <v>2</v>
      </c>
      <c r="D95" s="17" t="e">
        <v>#N/A</v>
      </c>
      <c r="E95" s="17" t="e">
        <v>#N/A</v>
      </c>
      <c r="F95" s="17" t="e">
        <v>#N/A</v>
      </c>
      <c r="G95" s="17" t="e">
        <v>#N/A</v>
      </c>
      <c r="H95" s="17" t="e">
        <v>#N/A</v>
      </c>
      <c r="I95" s="17" t="e">
        <v>#N/A</v>
      </c>
      <c r="J95" s="17" t="e">
        <v>#N/A</v>
      </c>
      <c r="K95" s="17" t="e">
        <v>#N/A</v>
      </c>
      <c r="L95" s="17" t="e">
        <v>#N/A</v>
      </c>
      <c r="M95" s="17" t="e">
        <v>#N/A</v>
      </c>
      <c r="N95" s="17" t="e">
        <v>#N/A</v>
      </c>
      <c r="O95" s="17" t="e">
        <v>#N/A</v>
      </c>
      <c r="P95" s="17" t="e">
        <v>#N/A</v>
      </c>
      <c r="Q95" s="17" t="e">
        <v>#N/A</v>
      </c>
      <c r="R95" s="17" t="e">
        <v>#N/A</v>
      </c>
      <c r="S95" s="17" t="e">
        <v>#N/A</v>
      </c>
      <c r="T95" s="17" t="e">
        <v>#N/A</v>
      </c>
    </row>
    <row r="96" spans="2:20" x14ac:dyDescent="0.3">
      <c r="B96" s="19">
        <v>2032</v>
      </c>
      <c r="C96" s="19">
        <v>3</v>
      </c>
      <c r="D96" s="17" t="e">
        <v>#N/A</v>
      </c>
      <c r="E96" s="17" t="e">
        <v>#N/A</v>
      </c>
      <c r="F96" s="17" t="e">
        <v>#N/A</v>
      </c>
      <c r="G96" s="17" t="e">
        <v>#N/A</v>
      </c>
      <c r="H96" s="17" t="e">
        <v>#N/A</v>
      </c>
      <c r="I96" s="17" t="e">
        <v>#N/A</v>
      </c>
      <c r="J96" s="17" t="e">
        <v>#N/A</v>
      </c>
      <c r="K96" s="17" t="e">
        <v>#N/A</v>
      </c>
      <c r="L96" s="17" t="e">
        <v>#N/A</v>
      </c>
      <c r="M96" s="17" t="e">
        <v>#N/A</v>
      </c>
      <c r="N96" s="17" t="e">
        <v>#N/A</v>
      </c>
      <c r="O96" s="17" t="e">
        <v>#N/A</v>
      </c>
      <c r="P96" s="17" t="e">
        <v>#N/A</v>
      </c>
      <c r="Q96" s="17" t="e">
        <v>#N/A</v>
      </c>
      <c r="R96" s="17" t="e">
        <v>#N/A</v>
      </c>
      <c r="S96" s="17" t="e">
        <v>#N/A</v>
      </c>
      <c r="T96" s="17" t="e">
        <v>#N/A</v>
      </c>
    </row>
    <row r="97" spans="2:20" x14ac:dyDescent="0.3">
      <c r="B97" s="19">
        <v>2032</v>
      </c>
      <c r="C97" s="19">
        <v>4</v>
      </c>
      <c r="D97" s="17" t="e">
        <v>#N/A</v>
      </c>
      <c r="E97" s="17" t="e">
        <v>#N/A</v>
      </c>
      <c r="F97" s="17" t="e">
        <v>#N/A</v>
      </c>
      <c r="G97" s="17" t="e">
        <v>#N/A</v>
      </c>
      <c r="H97" s="17" t="e">
        <v>#N/A</v>
      </c>
      <c r="I97" s="17" t="e">
        <v>#N/A</v>
      </c>
      <c r="J97" s="17" t="e">
        <v>#N/A</v>
      </c>
      <c r="K97" s="17" t="e">
        <v>#N/A</v>
      </c>
      <c r="L97" s="17" t="e">
        <v>#N/A</v>
      </c>
      <c r="M97" s="17" t="e">
        <v>#N/A</v>
      </c>
      <c r="N97" s="17" t="e">
        <v>#N/A</v>
      </c>
      <c r="O97" s="17" t="e">
        <v>#N/A</v>
      </c>
      <c r="P97" s="17" t="e">
        <v>#N/A</v>
      </c>
      <c r="Q97" s="17" t="e">
        <v>#N/A</v>
      </c>
      <c r="R97" s="17" t="e">
        <v>#N/A</v>
      </c>
      <c r="S97" s="17" t="e">
        <v>#N/A</v>
      </c>
      <c r="T97" s="17" t="e">
        <v>#N/A</v>
      </c>
    </row>
    <row r="98" spans="2:20" x14ac:dyDescent="0.3">
      <c r="B98" s="19">
        <v>2032</v>
      </c>
      <c r="C98" s="19">
        <v>5</v>
      </c>
      <c r="D98" s="17" t="e">
        <v>#N/A</v>
      </c>
      <c r="E98" s="17" t="e">
        <v>#N/A</v>
      </c>
      <c r="F98" s="17" t="e">
        <v>#N/A</v>
      </c>
      <c r="G98" s="17" t="e">
        <v>#N/A</v>
      </c>
      <c r="H98" s="17" t="e">
        <v>#N/A</v>
      </c>
      <c r="I98" s="17" t="e">
        <v>#N/A</v>
      </c>
      <c r="J98" s="17" t="e">
        <v>#N/A</v>
      </c>
      <c r="K98" s="17" t="e">
        <v>#N/A</v>
      </c>
      <c r="L98" s="17" t="e">
        <v>#N/A</v>
      </c>
      <c r="M98" s="17" t="e">
        <v>#N/A</v>
      </c>
      <c r="N98" s="17" t="e">
        <v>#N/A</v>
      </c>
      <c r="O98" s="17" t="e">
        <v>#N/A</v>
      </c>
      <c r="P98" s="17" t="e">
        <v>#N/A</v>
      </c>
      <c r="Q98" s="17" t="e">
        <v>#N/A</v>
      </c>
      <c r="R98" s="17" t="e">
        <v>#N/A</v>
      </c>
      <c r="S98" s="17" t="e">
        <v>#N/A</v>
      </c>
      <c r="T98" s="17" t="e">
        <v>#N/A</v>
      </c>
    </row>
    <row r="99" spans="2:20" x14ac:dyDescent="0.3">
      <c r="B99" s="19">
        <v>2032</v>
      </c>
      <c r="C99" s="19">
        <v>6</v>
      </c>
      <c r="D99" s="17" t="e">
        <v>#N/A</v>
      </c>
      <c r="E99" s="17" t="e">
        <v>#N/A</v>
      </c>
      <c r="F99" s="17" t="e">
        <v>#N/A</v>
      </c>
      <c r="G99" s="17" t="e">
        <v>#N/A</v>
      </c>
      <c r="H99" s="17" t="e">
        <v>#N/A</v>
      </c>
      <c r="I99" s="17" t="e">
        <v>#N/A</v>
      </c>
      <c r="J99" s="17" t="e">
        <v>#N/A</v>
      </c>
      <c r="K99" s="17" t="e">
        <v>#N/A</v>
      </c>
      <c r="L99" s="17" t="e">
        <v>#N/A</v>
      </c>
      <c r="M99" s="17" t="e">
        <v>#N/A</v>
      </c>
      <c r="N99" s="17" t="e">
        <v>#N/A</v>
      </c>
      <c r="O99" s="17" t="e">
        <v>#N/A</v>
      </c>
      <c r="P99" s="17" t="e">
        <v>#N/A</v>
      </c>
      <c r="Q99" s="17" t="e">
        <v>#N/A</v>
      </c>
      <c r="R99" s="17" t="e">
        <v>#N/A</v>
      </c>
      <c r="S99" s="17" t="e">
        <v>#N/A</v>
      </c>
      <c r="T99" s="17" t="e">
        <v>#N/A</v>
      </c>
    </row>
    <row r="100" spans="2:20" x14ac:dyDescent="0.3">
      <c r="B100" s="19">
        <v>2032</v>
      </c>
      <c r="C100" s="19">
        <v>7</v>
      </c>
      <c r="D100" s="17" t="e">
        <v>#N/A</v>
      </c>
      <c r="E100" s="17" t="e">
        <v>#N/A</v>
      </c>
      <c r="F100" s="17" t="e">
        <v>#N/A</v>
      </c>
      <c r="G100" s="17" t="e">
        <v>#N/A</v>
      </c>
      <c r="H100" s="17" t="e">
        <v>#N/A</v>
      </c>
      <c r="I100" s="17" t="e">
        <v>#N/A</v>
      </c>
      <c r="J100" s="17" t="e">
        <v>#N/A</v>
      </c>
      <c r="K100" s="17" t="e">
        <v>#N/A</v>
      </c>
      <c r="L100" s="17" t="e">
        <v>#N/A</v>
      </c>
      <c r="M100" s="17" t="e">
        <v>#N/A</v>
      </c>
      <c r="N100" s="17" t="e">
        <v>#N/A</v>
      </c>
      <c r="O100" s="17" t="e">
        <v>#N/A</v>
      </c>
      <c r="P100" s="17" t="e">
        <v>#N/A</v>
      </c>
      <c r="Q100" s="17" t="e">
        <v>#N/A</v>
      </c>
      <c r="R100" s="17" t="e">
        <v>#N/A</v>
      </c>
      <c r="S100" s="17" t="e">
        <v>#N/A</v>
      </c>
      <c r="T100" s="17" t="e">
        <v>#N/A</v>
      </c>
    </row>
    <row r="101" spans="2:20" x14ac:dyDescent="0.3">
      <c r="B101" s="19">
        <v>2032</v>
      </c>
      <c r="C101" s="19">
        <v>8</v>
      </c>
      <c r="D101" s="17" t="e">
        <v>#N/A</v>
      </c>
      <c r="E101" s="17" t="e">
        <v>#N/A</v>
      </c>
      <c r="F101" s="17" t="e">
        <v>#N/A</v>
      </c>
      <c r="G101" s="17" t="e">
        <v>#N/A</v>
      </c>
      <c r="H101" s="17" t="e">
        <v>#N/A</v>
      </c>
      <c r="I101" s="17" t="e">
        <v>#N/A</v>
      </c>
      <c r="J101" s="17" t="e">
        <v>#N/A</v>
      </c>
      <c r="K101" s="17" t="e">
        <v>#N/A</v>
      </c>
      <c r="L101" s="17" t="e">
        <v>#N/A</v>
      </c>
      <c r="M101" s="17" t="e">
        <v>#N/A</v>
      </c>
      <c r="N101" s="17" t="e">
        <v>#N/A</v>
      </c>
      <c r="O101" s="17" t="e">
        <v>#N/A</v>
      </c>
      <c r="P101" s="17" t="e">
        <v>#N/A</v>
      </c>
      <c r="Q101" s="17" t="e">
        <v>#N/A</v>
      </c>
      <c r="R101" s="17" t="e">
        <v>#N/A</v>
      </c>
      <c r="S101" s="17" t="e">
        <v>#N/A</v>
      </c>
      <c r="T101" s="17" t="e">
        <v>#N/A</v>
      </c>
    </row>
    <row r="102" spans="2:20" x14ac:dyDescent="0.3">
      <c r="B102" s="19">
        <v>2032</v>
      </c>
      <c r="C102" s="19">
        <v>9</v>
      </c>
      <c r="D102" s="17" t="e">
        <v>#N/A</v>
      </c>
      <c r="E102" s="17" t="e">
        <v>#N/A</v>
      </c>
      <c r="F102" s="17" t="e">
        <v>#N/A</v>
      </c>
      <c r="G102" s="17" t="e">
        <v>#N/A</v>
      </c>
      <c r="H102" s="17" t="e">
        <v>#N/A</v>
      </c>
      <c r="I102" s="17" t="e">
        <v>#N/A</v>
      </c>
      <c r="J102" s="17" t="e">
        <v>#N/A</v>
      </c>
      <c r="K102" s="17" t="e">
        <v>#N/A</v>
      </c>
      <c r="L102" s="17" t="e">
        <v>#N/A</v>
      </c>
      <c r="M102" s="17" t="e">
        <v>#N/A</v>
      </c>
      <c r="N102" s="17" t="e">
        <v>#N/A</v>
      </c>
      <c r="O102" s="17" t="e">
        <v>#N/A</v>
      </c>
      <c r="P102" s="17" t="e">
        <v>#N/A</v>
      </c>
      <c r="Q102" s="17" t="e">
        <v>#N/A</v>
      </c>
      <c r="R102" s="17" t="e">
        <v>#N/A</v>
      </c>
      <c r="S102" s="17" t="e">
        <v>#N/A</v>
      </c>
      <c r="T102" s="17" t="e">
        <v>#N/A</v>
      </c>
    </row>
    <row r="103" spans="2:20" x14ac:dyDescent="0.3">
      <c r="B103" s="19">
        <v>2032</v>
      </c>
      <c r="C103" s="19">
        <v>10</v>
      </c>
      <c r="D103" s="17" t="e">
        <v>#N/A</v>
      </c>
      <c r="E103" s="17" t="e">
        <v>#N/A</v>
      </c>
      <c r="F103" s="17" t="e">
        <v>#N/A</v>
      </c>
      <c r="G103" s="17" t="e">
        <v>#N/A</v>
      </c>
      <c r="H103" s="17" t="e">
        <v>#N/A</v>
      </c>
      <c r="I103" s="17" t="e">
        <v>#N/A</v>
      </c>
      <c r="J103" s="17" t="e">
        <v>#N/A</v>
      </c>
      <c r="K103" s="17" t="e">
        <v>#N/A</v>
      </c>
      <c r="L103" s="17" t="e">
        <v>#N/A</v>
      </c>
      <c r="M103" s="17" t="e">
        <v>#N/A</v>
      </c>
      <c r="N103" s="17" t="e">
        <v>#N/A</v>
      </c>
      <c r="O103" s="17" t="e">
        <v>#N/A</v>
      </c>
      <c r="P103" s="17" t="e">
        <v>#N/A</v>
      </c>
      <c r="Q103" s="17" t="e">
        <v>#N/A</v>
      </c>
      <c r="R103" s="17" t="e">
        <v>#N/A</v>
      </c>
      <c r="S103" s="17" t="e">
        <v>#N/A</v>
      </c>
      <c r="T103" s="17" t="e">
        <v>#N/A</v>
      </c>
    </row>
    <row r="104" spans="2:20" x14ac:dyDescent="0.3">
      <c r="B104" s="19">
        <v>2032</v>
      </c>
      <c r="C104" s="19">
        <v>11</v>
      </c>
      <c r="D104" s="17" t="e">
        <v>#N/A</v>
      </c>
      <c r="E104" s="17" t="e">
        <v>#N/A</v>
      </c>
      <c r="F104" s="17" t="e">
        <v>#N/A</v>
      </c>
      <c r="G104" s="17" t="e">
        <v>#N/A</v>
      </c>
      <c r="H104" s="17" t="e">
        <v>#N/A</v>
      </c>
      <c r="I104" s="17" t="e">
        <v>#N/A</v>
      </c>
      <c r="J104" s="17" t="e">
        <v>#N/A</v>
      </c>
      <c r="K104" s="17" t="e">
        <v>#N/A</v>
      </c>
      <c r="L104" s="17" t="e">
        <v>#N/A</v>
      </c>
      <c r="M104" s="17" t="e">
        <v>#N/A</v>
      </c>
      <c r="N104" s="17" t="e">
        <v>#N/A</v>
      </c>
      <c r="O104" s="17" t="e">
        <v>#N/A</v>
      </c>
      <c r="P104" s="17" t="e">
        <v>#N/A</v>
      </c>
      <c r="Q104" s="17" t="e">
        <v>#N/A</v>
      </c>
      <c r="R104" s="17" t="e">
        <v>#N/A</v>
      </c>
      <c r="S104" s="17" t="e">
        <v>#N/A</v>
      </c>
      <c r="T104" s="17" t="e">
        <v>#N/A</v>
      </c>
    </row>
    <row r="105" spans="2:20" x14ac:dyDescent="0.3">
      <c r="B105" s="19">
        <v>2032</v>
      </c>
      <c r="C105" s="19">
        <v>12</v>
      </c>
      <c r="D105" s="17" t="e">
        <v>#N/A</v>
      </c>
      <c r="E105" s="17" t="e">
        <v>#N/A</v>
      </c>
      <c r="F105" s="17" t="e">
        <v>#N/A</v>
      </c>
      <c r="G105" s="17" t="e">
        <v>#N/A</v>
      </c>
      <c r="H105" s="17" t="e">
        <v>#N/A</v>
      </c>
      <c r="I105" s="17" t="e">
        <v>#N/A</v>
      </c>
      <c r="J105" s="17" t="e">
        <v>#N/A</v>
      </c>
      <c r="K105" s="17" t="e">
        <v>#N/A</v>
      </c>
      <c r="L105" s="17" t="e">
        <v>#N/A</v>
      </c>
      <c r="M105" s="17" t="e">
        <v>#N/A</v>
      </c>
      <c r="N105" s="17" t="e">
        <v>#N/A</v>
      </c>
      <c r="O105" s="17" t="e">
        <v>#N/A</v>
      </c>
      <c r="P105" s="17" t="e">
        <v>#N/A</v>
      </c>
      <c r="Q105" s="17" t="e">
        <v>#N/A</v>
      </c>
      <c r="R105" s="17" t="e">
        <v>#N/A</v>
      </c>
      <c r="S105" s="17" t="e">
        <v>#N/A</v>
      </c>
      <c r="T105" s="17" t="e">
        <v>#N/A</v>
      </c>
    </row>
    <row r="106" spans="2:20" x14ac:dyDescent="0.3">
      <c r="B106" s="19">
        <v>2033</v>
      </c>
      <c r="C106" s="19">
        <v>1</v>
      </c>
      <c r="D106" s="17" t="e">
        <v>#N/A</v>
      </c>
      <c r="E106" s="17" t="e">
        <v>#N/A</v>
      </c>
      <c r="F106" s="17" t="e">
        <v>#N/A</v>
      </c>
      <c r="G106" s="17" t="e">
        <v>#N/A</v>
      </c>
      <c r="H106" s="17" t="e">
        <v>#N/A</v>
      </c>
      <c r="I106" s="17" t="e">
        <v>#N/A</v>
      </c>
      <c r="J106" s="17" t="e">
        <v>#N/A</v>
      </c>
      <c r="K106" s="17" t="e">
        <v>#N/A</v>
      </c>
      <c r="L106" s="17" t="e">
        <v>#N/A</v>
      </c>
      <c r="M106" s="17" t="e">
        <v>#N/A</v>
      </c>
      <c r="N106" s="17" t="e">
        <v>#N/A</v>
      </c>
      <c r="O106" s="17" t="e">
        <v>#N/A</v>
      </c>
      <c r="P106" s="17" t="e">
        <v>#N/A</v>
      </c>
      <c r="Q106" s="17" t="e">
        <v>#N/A</v>
      </c>
      <c r="R106" s="17" t="e">
        <v>#N/A</v>
      </c>
      <c r="S106" s="17" t="e">
        <v>#N/A</v>
      </c>
      <c r="T106" s="17" t="e">
        <v>#N/A</v>
      </c>
    </row>
    <row r="107" spans="2:20" x14ac:dyDescent="0.3">
      <c r="B107" s="19">
        <v>2033</v>
      </c>
      <c r="C107" s="19">
        <v>2</v>
      </c>
      <c r="D107" s="17" t="e">
        <v>#N/A</v>
      </c>
      <c r="E107" s="17" t="e">
        <v>#N/A</v>
      </c>
      <c r="F107" s="17" t="e">
        <v>#N/A</v>
      </c>
      <c r="G107" s="17" t="e">
        <v>#N/A</v>
      </c>
      <c r="H107" s="17" t="e">
        <v>#N/A</v>
      </c>
      <c r="I107" s="17" t="e">
        <v>#N/A</v>
      </c>
      <c r="J107" s="17" t="e">
        <v>#N/A</v>
      </c>
      <c r="K107" s="17" t="e">
        <v>#N/A</v>
      </c>
      <c r="L107" s="17" t="e">
        <v>#N/A</v>
      </c>
      <c r="M107" s="17" t="e">
        <v>#N/A</v>
      </c>
      <c r="N107" s="17" t="e">
        <v>#N/A</v>
      </c>
      <c r="O107" s="17" t="e">
        <v>#N/A</v>
      </c>
      <c r="P107" s="17" t="e">
        <v>#N/A</v>
      </c>
      <c r="Q107" s="17" t="e">
        <v>#N/A</v>
      </c>
      <c r="R107" s="17" t="e">
        <v>#N/A</v>
      </c>
      <c r="S107" s="17" t="e">
        <v>#N/A</v>
      </c>
      <c r="T107" s="17" t="e">
        <v>#N/A</v>
      </c>
    </row>
    <row r="108" spans="2:20" x14ac:dyDescent="0.3">
      <c r="B108" s="19">
        <v>2033</v>
      </c>
      <c r="C108" s="19">
        <v>3</v>
      </c>
      <c r="D108" s="17" t="e">
        <v>#N/A</v>
      </c>
      <c r="E108" s="17" t="e">
        <v>#N/A</v>
      </c>
      <c r="F108" s="17" t="e">
        <v>#N/A</v>
      </c>
      <c r="G108" s="17" t="e">
        <v>#N/A</v>
      </c>
      <c r="H108" s="17" t="e">
        <v>#N/A</v>
      </c>
      <c r="I108" s="17" t="e">
        <v>#N/A</v>
      </c>
      <c r="J108" s="17" t="e">
        <v>#N/A</v>
      </c>
      <c r="K108" s="17" t="e">
        <v>#N/A</v>
      </c>
      <c r="L108" s="17" t="e">
        <v>#N/A</v>
      </c>
      <c r="M108" s="17" t="e">
        <v>#N/A</v>
      </c>
      <c r="N108" s="17" t="e">
        <v>#N/A</v>
      </c>
      <c r="O108" s="17" t="e">
        <v>#N/A</v>
      </c>
      <c r="P108" s="17" t="e">
        <v>#N/A</v>
      </c>
      <c r="Q108" s="17" t="e">
        <v>#N/A</v>
      </c>
      <c r="R108" s="17" t="e">
        <v>#N/A</v>
      </c>
      <c r="S108" s="17" t="e">
        <v>#N/A</v>
      </c>
      <c r="T108" s="17" t="e">
        <v>#N/A</v>
      </c>
    </row>
    <row r="109" spans="2:20" x14ac:dyDescent="0.3">
      <c r="B109" s="19">
        <v>2033</v>
      </c>
      <c r="C109" s="19">
        <v>4</v>
      </c>
      <c r="D109" s="17" t="e">
        <v>#N/A</v>
      </c>
      <c r="E109" s="17" t="e">
        <v>#N/A</v>
      </c>
      <c r="F109" s="17" t="e">
        <v>#N/A</v>
      </c>
      <c r="G109" s="17" t="e">
        <v>#N/A</v>
      </c>
      <c r="H109" s="17" t="e">
        <v>#N/A</v>
      </c>
      <c r="I109" s="17" t="e">
        <v>#N/A</v>
      </c>
      <c r="J109" s="17" t="e">
        <v>#N/A</v>
      </c>
      <c r="K109" s="17" t="e">
        <v>#N/A</v>
      </c>
      <c r="L109" s="17" t="e">
        <v>#N/A</v>
      </c>
      <c r="M109" s="17" t="e">
        <v>#N/A</v>
      </c>
      <c r="N109" s="17" t="e">
        <v>#N/A</v>
      </c>
      <c r="O109" s="17" t="e">
        <v>#N/A</v>
      </c>
      <c r="P109" s="17" t="e">
        <v>#N/A</v>
      </c>
      <c r="Q109" s="17" t="e">
        <v>#N/A</v>
      </c>
      <c r="R109" s="17" t="e">
        <v>#N/A</v>
      </c>
      <c r="S109" s="17" t="e">
        <v>#N/A</v>
      </c>
      <c r="T109" s="17" t="e">
        <v>#N/A</v>
      </c>
    </row>
    <row r="110" spans="2:20" x14ac:dyDescent="0.3">
      <c r="B110" s="19">
        <v>2033</v>
      </c>
      <c r="C110" s="19">
        <v>5</v>
      </c>
      <c r="D110" s="17" t="e">
        <v>#N/A</v>
      </c>
      <c r="E110" s="17" t="e">
        <v>#N/A</v>
      </c>
      <c r="F110" s="17" t="e">
        <v>#N/A</v>
      </c>
      <c r="G110" s="17" t="e">
        <v>#N/A</v>
      </c>
      <c r="H110" s="17" t="e">
        <v>#N/A</v>
      </c>
      <c r="I110" s="17" t="e">
        <v>#N/A</v>
      </c>
      <c r="J110" s="17" t="e">
        <v>#N/A</v>
      </c>
      <c r="K110" s="17" t="e">
        <v>#N/A</v>
      </c>
      <c r="L110" s="17" t="e">
        <v>#N/A</v>
      </c>
      <c r="M110" s="17" t="e">
        <v>#N/A</v>
      </c>
      <c r="N110" s="17" t="e">
        <v>#N/A</v>
      </c>
      <c r="O110" s="17" t="e">
        <v>#N/A</v>
      </c>
      <c r="P110" s="17" t="e">
        <v>#N/A</v>
      </c>
      <c r="Q110" s="17" t="e">
        <v>#N/A</v>
      </c>
      <c r="R110" s="17" t="e">
        <v>#N/A</v>
      </c>
      <c r="S110" s="17" t="e">
        <v>#N/A</v>
      </c>
      <c r="T110" s="17" t="e">
        <v>#N/A</v>
      </c>
    </row>
    <row r="111" spans="2:20" x14ac:dyDescent="0.3">
      <c r="B111" s="19">
        <v>2033</v>
      </c>
      <c r="C111" s="19">
        <v>6</v>
      </c>
      <c r="D111" s="17" t="e">
        <v>#N/A</v>
      </c>
      <c r="E111" s="17" t="e">
        <v>#N/A</v>
      </c>
      <c r="F111" s="17" t="e">
        <v>#N/A</v>
      </c>
      <c r="G111" s="17" t="e">
        <v>#N/A</v>
      </c>
      <c r="H111" s="17" t="e">
        <v>#N/A</v>
      </c>
      <c r="I111" s="17" t="e">
        <v>#N/A</v>
      </c>
      <c r="J111" s="17" t="e">
        <v>#N/A</v>
      </c>
      <c r="K111" s="17" t="e">
        <v>#N/A</v>
      </c>
      <c r="L111" s="17" t="e">
        <v>#N/A</v>
      </c>
      <c r="M111" s="17" t="e">
        <v>#N/A</v>
      </c>
      <c r="N111" s="17" t="e">
        <v>#N/A</v>
      </c>
      <c r="O111" s="17" t="e">
        <v>#N/A</v>
      </c>
      <c r="P111" s="17" t="e">
        <v>#N/A</v>
      </c>
      <c r="Q111" s="17" t="e">
        <v>#N/A</v>
      </c>
      <c r="R111" s="17" t="e">
        <v>#N/A</v>
      </c>
      <c r="S111" s="17" t="e">
        <v>#N/A</v>
      </c>
      <c r="T111" s="17" t="e">
        <v>#N/A</v>
      </c>
    </row>
    <row r="112" spans="2:20" x14ac:dyDescent="0.3">
      <c r="B112" s="19">
        <v>2033</v>
      </c>
      <c r="C112" s="19">
        <v>7</v>
      </c>
      <c r="D112" s="17" t="e">
        <v>#N/A</v>
      </c>
      <c r="E112" s="17" t="e">
        <v>#N/A</v>
      </c>
      <c r="F112" s="17" t="e">
        <v>#N/A</v>
      </c>
      <c r="G112" s="17" t="e">
        <v>#N/A</v>
      </c>
      <c r="H112" s="17" t="e">
        <v>#N/A</v>
      </c>
      <c r="I112" s="17" t="e">
        <v>#N/A</v>
      </c>
      <c r="J112" s="17" t="e">
        <v>#N/A</v>
      </c>
      <c r="K112" s="17" t="e">
        <v>#N/A</v>
      </c>
      <c r="L112" s="17" t="e">
        <v>#N/A</v>
      </c>
      <c r="M112" s="17" t="e">
        <v>#N/A</v>
      </c>
      <c r="N112" s="17" t="e">
        <v>#N/A</v>
      </c>
      <c r="O112" s="17" t="e">
        <v>#N/A</v>
      </c>
      <c r="P112" s="17" t="e">
        <v>#N/A</v>
      </c>
      <c r="Q112" s="17" t="e">
        <v>#N/A</v>
      </c>
      <c r="R112" s="17" t="e">
        <v>#N/A</v>
      </c>
      <c r="S112" s="17" t="e">
        <v>#N/A</v>
      </c>
      <c r="T112" s="17" t="e">
        <v>#N/A</v>
      </c>
    </row>
    <row r="113" spans="2:20" x14ac:dyDescent="0.3">
      <c r="B113" s="19">
        <v>2033</v>
      </c>
      <c r="C113" s="19">
        <v>8</v>
      </c>
      <c r="D113" s="17" t="e">
        <v>#N/A</v>
      </c>
      <c r="E113" s="17" t="e">
        <v>#N/A</v>
      </c>
      <c r="F113" s="17" t="e">
        <v>#N/A</v>
      </c>
      <c r="G113" s="17" t="e">
        <v>#N/A</v>
      </c>
      <c r="H113" s="17" t="e">
        <v>#N/A</v>
      </c>
      <c r="I113" s="17" t="e">
        <v>#N/A</v>
      </c>
      <c r="J113" s="17" t="e">
        <v>#N/A</v>
      </c>
      <c r="K113" s="17" t="e">
        <v>#N/A</v>
      </c>
      <c r="L113" s="17" t="e">
        <v>#N/A</v>
      </c>
      <c r="M113" s="17" t="e">
        <v>#N/A</v>
      </c>
      <c r="N113" s="17" t="e">
        <v>#N/A</v>
      </c>
      <c r="O113" s="17" t="e">
        <v>#N/A</v>
      </c>
      <c r="P113" s="17" t="e">
        <v>#N/A</v>
      </c>
      <c r="Q113" s="17" t="e">
        <v>#N/A</v>
      </c>
      <c r="R113" s="17" t="e">
        <v>#N/A</v>
      </c>
      <c r="S113" s="17" t="e">
        <v>#N/A</v>
      </c>
      <c r="T113" s="17" t="e">
        <v>#N/A</v>
      </c>
    </row>
    <row r="114" spans="2:20" x14ac:dyDescent="0.3">
      <c r="B114" s="19">
        <v>2033</v>
      </c>
      <c r="C114" s="19">
        <v>9</v>
      </c>
      <c r="D114" s="17" t="e">
        <v>#N/A</v>
      </c>
      <c r="E114" s="17" t="e">
        <v>#N/A</v>
      </c>
      <c r="F114" s="17" t="e">
        <v>#N/A</v>
      </c>
      <c r="G114" s="17" t="e">
        <v>#N/A</v>
      </c>
      <c r="H114" s="17" t="e">
        <v>#N/A</v>
      </c>
      <c r="I114" s="17" t="e">
        <v>#N/A</v>
      </c>
      <c r="J114" s="17" t="e">
        <v>#N/A</v>
      </c>
      <c r="K114" s="17" t="e">
        <v>#N/A</v>
      </c>
      <c r="L114" s="17" t="e">
        <v>#N/A</v>
      </c>
      <c r="M114" s="17" t="e">
        <v>#N/A</v>
      </c>
      <c r="N114" s="17" t="e">
        <v>#N/A</v>
      </c>
      <c r="O114" s="17" t="e">
        <v>#N/A</v>
      </c>
      <c r="P114" s="17" t="e">
        <v>#N/A</v>
      </c>
      <c r="Q114" s="17" t="e">
        <v>#N/A</v>
      </c>
      <c r="R114" s="17" t="e">
        <v>#N/A</v>
      </c>
      <c r="S114" s="17" t="e">
        <v>#N/A</v>
      </c>
      <c r="T114" s="17" t="e">
        <v>#N/A</v>
      </c>
    </row>
    <row r="115" spans="2:20" x14ac:dyDescent="0.3">
      <c r="B115" s="19">
        <v>2033</v>
      </c>
      <c r="C115" s="19">
        <v>10</v>
      </c>
      <c r="D115" s="17" t="e">
        <v>#N/A</v>
      </c>
      <c r="E115" s="17" t="e">
        <v>#N/A</v>
      </c>
      <c r="F115" s="17" t="e">
        <v>#N/A</v>
      </c>
      <c r="G115" s="17" t="e">
        <v>#N/A</v>
      </c>
      <c r="H115" s="17" t="e">
        <v>#N/A</v>
      </c>
      <c r="I115" s="17" t="e">
        <v>#N/A</v>
      </c>
      <c r="J115" s="17" t="e">
        <v>#N/A</v>
      </c>
      <c r="K115" s="17" t="e">
        <v>#N/A</v>
      </c>
      <c r="L115" s="17" t="e">
        <v>#N/A</v>
      </c>
      <c r="M115" s="17" t="e">
        <v>#N/A</v>
      </c>
      <c r="N115" s="17" t="e">
        <v>#N/A</v>
      </c>
      <c r="O115" s="17" t="e">
        <v>#N/A</v>
      </c>
      <c r="P115" s="17" t="e">
        <v>#N/A</v>
      </c>
      <c r="Q115" s="17" t="e">
        <v>#N/A</v>
      </c>
      <c r="R115" s="17" t="e">
        <v>#N/A</v>
      </c>
      <c r="S115" s="17" t="e">
        <v>#N/A</v>
      </c>
      <c r="T115" s="17" t="e">
        <v>#N/A</v>
      </c>
    </row>
    <row r="116" spans="2:20" x14ac:dyDescent="0.3">
      <c r="B116" s="19">
        <v>2033</v>
      </c>
      <c r="C116" s="19">
        <v>11</v>
      </c>
      <c r="D116" s="17" t="e">
        <v>#N/A</v>
      </c>
      <c r="E116" s="17" t="e">
        <v>#N/A</v>
      </c>
      <c r="F116" s="17" t="e">
        <v>#N/A</v>
      </c>
      <c r="G116" s="17" t="e">
        <v>#N/A</v>
      </c>
      <c r="H116" s="17" t="e">
        <v>#N/A</v>
      </c>
      <c r="I116" s="17" t="e">
        <v>#N/A</v>
      </c>
      <c r="J116" s="17" t="e">
        <v>#N/A</v>
      </c>
      <c r="K116" s="17" t="e">
        <v>#N/A</v>
      </c>
      <c r="L116" s="17" t="e">
        <v>#N/A</v>
      </c>
      <c r="M116" s="17" t="e">
        <v>#N/A</v>
      </c>
      <c r="N116" s="17" t="e">
        <v>#N/A</v>
      </c>
      <c r="O116" s="17" t="e">
        <v>#N/A</v>
      </c>
      <c r="P116" s="17" t="e">
        <v>#N/A</v>
      </c>
      <c r="Q116" s="17" t="e">
        <v>#N/A</v>
      </c>
      <c r="R116" s="17" t="e">
        <v>#N/A</v>
      </c>
      <c r="S116" s="17" t="e">
        <v>#N/A</v>
      </c>
      <c r="T116" s="17" t="e">
        <v>#N/A</v>
      </c>
    </row>
    <row r="117" spans="2:20" x14ac:dyDescent="0.3">
      <c r="B117" s="19">
        <v>2033</v>
      </c>
      <c r="C117" s="19">
        <v>12</v>
      </c>
      <c r="D117" s="17" t="e">
        <v>#N/A</v>
      </c>
      <c r="E117" s="17" t="e">
        <v>#N/A</v>
      </c>
      <c r="F117" s="17" t="e">
        <v>#N/A</v>
      </c>
      <c r="G117" s="17" t="e">
        <v>#N/A</v>
      </c>
      <c r="H117" s="17" t="e">
        <v>#N/A</v>
      </c>
      <c r="I117" s="17" t="e">
        <v>#N/A</v>
      </c>
      <c r="J117" s="17" t="e">
        <v>#N/A</v>
      </c>
      <c r="K117" s="17" t="e">
        <v>#N/A</v>
      </c>
      <c r="L117" s="17" t="e">
        <v>#N/A</v>
      </c>
      <c r="M117" s="17" t="e">
        <v>#N/A</v>
      </c>
      <c r="N117" s="17" t="e">
        <v>#N/A</v>
      </c>
      <c r="O117" s="17" t="e">
        <v>#N/A</v>
      </c>
      <c r="P117" s="17" t="e">
        <v>#N/A</v>
      </c>
      <c r="Q117" s="17" t="e">
        <v>#N/A</v>
      </c>
      <c r="R117" s="17" t="e">
        <v>#N/A</v>
      </c>
      <c r="S117" s="17" t="e">
        <v>#N/A</v>
      </c>
      <c r="T117" s="17" t="e">
        <v>#N/A</v>
      </c>
    </row>
    <row r="118" spans="2:20" x14ac:dyDescent="0.3">
      <c r="B118" s="19">
        <v>2034</v>
      </c>
      <c r="C118" s="19">
        <v>1</v>
      </c>
      <c r="D118" s="17" t="e">
        <v>#N/A</v>
      </c>
      <c r="E118" s="17" t="e">
        <v>#N/A</v>
      </c>
      <c r="F118" s="17" t="e">
        <v>#N/A</v>
      </c>
      <c r="G118" s="17" t="e">
        <v>#N/A</v>
      </c>
      <c r="H118" s="17" t="e">
        <v>#N/A</v>
      </c>
      <c r="I118" s="17" t="e">
        <v>#N/A</v>
      </c>
      <c r="J118" s="17" t="e">
        <v>#N/A</v>
      </c>
      <c r="K118" s="17" t="e">
        <v>#N/A</v>
      </c>
      <c r="L118" s="17" t="e">
        <v>#N/A</v>
      </c>
      <c r="M118" s="17" t="e">
        <v>#N/A</v>
      </c>
      <c r="N118" s="17" t="e">
        <v>#N/A</v>
      </c>
      <c r="O118" s="17" t="e">
        <v>#N/A</v>
      </c>
      <c r="P118" s="17" t="e">
        <v>#N/A</v>
      </c>
      <c r="Q118" s="17" t="e">
        <v>#N/A</v>
      </c>
      <c r="R118" s="17" t="e">
        <v>#N/A</v>
      </c>
      <c r="S118" s="17" t="e">
        <v>#N/A</v>
      </c>
      <c r="T118" s="17" t="e">
        <v>#N/A</v>
      </c>
    </row>
    <row r="119" spans="2:20" x14ac:dyDescent="0.3">
      <c r="B119" s="19">
        <v>2034</v>
      </c>
      <c r="C119" s="19">
        <v>2</v>
      </c>
      <c r="D119" s="17" t="e">
        <v>#N/A</v>
      </c>
      <c r="E119" s="17" t="e">
        <v>#N/A</v>
      </c>
      <c r="F119" s="17" t="e">
        <v>#N/A</v>
      </c>
      <c r="G119" s="17" t="e">
        <v>#N/A</v>
      </c>
      <c r="H119" s="17" t="e">
        <v>#N/A</v>
      </c>
      <c r="I119" s="17" t="e">
        <v>#N/A</v>
      </c>
      <c r="J119" s="17" t="e">
        <v>#N/A</v>
      </c>
      <c r="K119" s="17" t="e">
        <v>#N/A</v>
      </c>
      <c r="L119" s="17" t="e">
        <v>#N/A</v>
      </c>
      <c r="M119" s="17" t="e">
        <v>#N/A</v>
      </c>
      <c r="N119" s="17" t="e">
        <v>#N/A</v>
      </c>
      <c r="O119" s="17" t="e">
        <v>#N/A</v>
      </c>
      <c r="P119" s="17" t="e">
        <v>#N/A</v>
      </c>
      <c r="Q119" s="17" t="e">
        <v>#N/A</v>
      </c>
      <c r="R119" s="17" t="e">
        <v>#N/A</v>
      </c>
      <c r="S119" s="17" t="e">
        <v>#N/A</v>
      </c>
      <c r="T119" s="17" t="e">
        <v>#N/A</v>
      </c>
    </row>
    <row r="120" spans="2:20" x14ac:dyDescent="0.3">
      <c r="B120" s="19">
        <v>2034</v>
      </c>
      <c r="C120" s="19">
        <v>3</v>
      </c>
      <c r="D120" s="17" t="e">
        <v>#N/A</v>
      </c>
      <c r="E120" s="17" t="e">
        <v>#N/A</v>
      </c>
      <c r="F120" s="17" t="e">
        <v>#N/A</v>
      </c>
      <c r="G120" s="17" t="e">
        <v>#N/A</v>
      </c>
      <c r="H120" s="17" t="e">
        <v>#N/A</v>
      </c>
      <c r="I120" s="17" t="e">
        <v>#N/A</v>
      </c>
      <c r="J120" s="17" t="e">
        <v>#N/A</v>
      </c>
      <c r="K120" s="17" t="e">
        <v>#N/A</v>
      </c>
      <c r="L120" s="17" t="e">
        <v>#N/A</v>
      </c>
      <c r="M120" s="17" t="e">
        <v>#N/A</v>
      </c>
      <c r="N120" s="17" t="e">
        <v>#N/A</v>
      </c>
      <c r="O120" s="17" t="e">
        <v>#N/A</v>
      </c>
      <c r="P120" s="17" t="e">
        <v>#N/A</v>
      </c>
      <c r="Q120" s="17" t="e">
        <v>#N/A</v>
      </c>
      <c r="R120" s="17" t="e">
        <v>#N/A</v>
      </c>
      <c r="S120" s="17" t="e">
        <v>#N/A</v>
      </c>
      <c r="T120" s="17" t="e">
        <v>#N/A</v>
      </c>
    </row>
    <row r="121" spans="2:20" x14ac:dyDescent="0.3">
      <c r="B121" s="19">
        <v>2034</v>
      </c>
      <c r="C121" s="19">
        <v>4</v>
      </c>
      <c r="D121" s="17" t="e">
        <v>#N/A</v>
      </c>
      <c r="E121" s="17" t="e">
        <v>#N/A</v>
      </c>
      <c r="F121" s="17" t="e">
        <v>#N/A</v>
      </c>
      <c r="G121" s="17" t="e">
        <v>#N/A</v>
      </c>
      <c r="H121" s="17" t="e">
        <v>#N/A</v>
      </c>
      <c r="I121" s="17" t="e">
        <v>#N/A</v>
      </c>
      <c r="J121" s="17" t="e">
        <v>#N/A</v>
      </c>
      <c r="K121" s="17" t="e">
        <v>#N/A</v>
      </c>
      <c r="L121" s="17" t="e">
        <v>#N/A</v>
      </c>
      <c r="M121" s="17" t="e">
        <v>#N/A</v>
      </c>
      <c r="N121" s="17" t="e">
        <v>#N/A</v>
      </c>
      <c r="O121" s="17" t="e">
        <v>#N/A</v>
      </c>
      <c r="P121" s="17" t="e">
        <v>#N/A</v>
      </c>
      <c r="Q121" s="17" t="e">
        <v>#N/A</v>
      </c>
      <c r="R121" s="17" t="e">
        <v>#N/A</v>
      </c>
      <c r="S121" s="17" t="e">
        <v>#N/A</v>
      </c>
      <c r="T121" s="17" t="e">
        <v>#N/A</v>
      </c>
    </row>
    <row r="122" spans="2:20" x14ac:dyDescent="0.3">
      <c r="B122" s="19">
        <v>2034</v>
      </c>
      <c r="C122" s="19">
        <v>5</v>
      </c>
      <c r="D122" s="17" t="e">
        <v>#N/A</v>
      </c>
      <c r="E122" s="17" t="e">
        <v>#N/A</v>
      </c>
      <c r="F122" s="17" t="e">
        <v>#N/A</v>
      </c>
      <c r="G122" s="17" t="e">
        <v>#N/A</v>
      </c>
      <c r="H122" s="17" t="e">
        <v>#N/A</v>
      </c>
      <c r="I122" s="17" t="e">
        <v>#N/A</v>
      </c>
      <c r="J122" s="17" t="e">
        <v>#N/A</v>
      </c>
      <c r="K122" s="17" t="e">
        <v>#N/A</v>
      </c>
      <c r="L122" s="17" t="e">
        <v>#N/A</v>
      </c>
      <c r="M122" s="17" t="e">
        <v>#N/A</v>
      </c>
      <c r="N122" s="17" t="e">
        <v>#N/A</v>
      </c>
      <c r="O122" s="17" t="e">
        <v>#N/A</v>
      </c>
      <c r="P122" s="17" t="e">
        <v>#N/A</v>
      </c>
      <c r="Q122" s="17" t="e">
        <v>#N/A</v>
      </c>
      <c r="R122" s="17" t="e">
        <v>#N/A</v>
      </c>
      <c r="S122" s="17" t="e">
        <v>#N/A</v>
      </c>
      <c r="T122" s="17" t="e">
        <v>#N/A</v>
      </c>
    </row>
    <row r="123" spans="2:20" x14ac:dyDescent="0.3">
      <c r="B123" s="19">
        <v>2034</v>
      </c>
      <c r="C123" s="19">
        <v>6</v>
      </c>
      <c r="D123" s="17" t="e">
        <v>#N/A</v>
      </c>
      <c r="E123" s="17" t="e">
        <v>#N/A</v>
      </c>
      <c r="F123" s="17" t="e">
        <v>#N/A</v>
      </c>
      <c r="G123" s="17" t="e">
        <v>#N/A</v>
      </c>
      <c r="H123" s="17" t="e">
        <v>#N/A</v>
      </c>
      <c r="I123" s="17" t="e">
        <v>#N/A</v>
      </c>
      <c r="J123" s="17" t="e">
        <v>#N/A</v>
      </c>
      <c r="K123" s="17" t="e">
        <v>#N/A</v>
      </c>
      <c r="L123" s="17" t="e">
        <v>#N/A</v>
      </c>
      <c r="M123" s="17" t="e">
        <v>#N/A</v>
      </c>
      <c r="N123" s="17" t="e">
        <v>#N/A</v>
      </c>
      <c r="O123" s="17" t="e">
        <v>#N/A</v>
      </c>
      <c r="P123" s="17" t="e">
        <v>#N/A</v>
      </c>
      <c r="Q123" s="17" t="e">
        <v>#N/A</v>
      </c>
      <c r="R123" s="17" t="e">
        <v>#N/A</v>
      </c>
      <c r="S123" s="17" t="e">
        <v>#N/A</v>
      </c>
      <c r="T123" s="17" t="e">
        <v>#N/A</v>
      </c>
    </row>
    <row r="124" spans="2:20" x14ac:dyDescent="0.3">
      <c r="B124" s="19">
        <v>2034</v>
      </c>
      <c r="C124" s="19">
        <v>7</v>
      </c>
      <c r="D124" s="17" t="e">
        <v>#N/A</v>
      </c>
      <c r="E124" s="17" t="e">
        <v>#N/A</v>
      </c>
      <c r="F124" s="17" t="e">
        <v>#N/A</v>
      </c>
      <c r="G124" s="17" t="e">
        <v>#N/A</v>
      </c>
      <c r="H124" s="17" t="e">
        <v>#N/A</v>
      </c>
      <c r="I124" s="17" t="e">
        <v>#N/A</v>
      </c>
      <c r="J124" s="17" t="e">
        <v>#N/A</v>
      </c>
      <c r="K124" s="17" t="e">
        <v>#N/A</v>
      </c>
      <c r="L124" s="17" t="e">
        <v>#N/A</v>
      </c>
      <c r="M124" s="17" t="e">
        <v>#N/A</v>
      </c>
      <c r="N124" s="17" t="e">
        <v>#N/A</v>
      </c>
      <c r="O124" s="17" t="e">
        <v>#N/A</v>
      </c>
      <c r="P124" s="17" t="e">
        <v>#N/A</v>
      </c>
      <c r="Q124" s="17" t="e">
        <v>#N/A</v>
      </c>
      <c r="R124" s="17" t="e">
        <v>#N/A</v>
      </c>
      <c r="S124" s="17" t="e">
        <v>#N/A</v>
      </c>
      <c r="T124" s="17" t="e">
        <v>#N/A</v>
      </c>
    </row>
    <row r="125" spans="2:20" x14ac:dyDescent="0.3">
      <c r="B125" s="19">
        <v>2034</v>
      </c>
      <c r="C125" s="19">
        <v>8</v>
      </c>
      <c r="D125" s="17" t="e">
        <v>#N/A</v>
      </c>
      <c r="E125" s="17" t="e">
        <v>#N/A</v>
      </c>
      <c r="F125" s="17" t="e">
        <v>#N/A</v>
      </c>
      <c r="G125" s="17" t="e">
        <v>#N/A</v>
      </c>
      <c r="H125" s="17" t="e">
        <v>#N/A</v>
      </c>
      <c r="I125" s="17" t="e">
        <v>#N/A</v>
      </c>
      <c r="J125" s="17" t="e">
        <v>#N/A</v>
      </c>
      <c r="K125" s="17" t="e">
        <v>#N/A</v>
      </c>
      <c r="L125" s="17" t="e">
        <v>#N/A</v>
      </c>
      <c r="M125" s="17" t="e">
        <v>#N/A</v>
      </c>
      <c r="N125" s="17" t="e">
        <v>#N/A</v>
      </c>
      <c r="O125" s="17" t="e">
        <v>#N/A</v>
      </c>
      <c r="P125" s="17" t="e">
        <v>#N/A</v>
      </c>
      <c r="Q125" s="17" t="e">
        <v>#N/A</v>
      </c>
      <c r="R125" s="17" t="e">
        <v>#N/A</v>
      </c>
      <c r="S125" s="17" t="e">
        <v>#N/A</v>
      </c>
      <c r="T125" s="17" t="e">
        <v>#N/A</v>
      </c>
    </row>
    <row r="126" spans="2:20" x14ac:dyDescent="0.3">
      <c r="B126" s="19">
        <v>2034</v>
      </c>
      <c r="C126" s="19">
        <v>9</v>
      </c>
      <c r="D126" s="17" t="e">
        <v>#N/A</v>
      </c>
      <c r="E126" s="17" t="e">
        <v>#N/A</v>
      </c>
      <c r="F126" s="17" t="e">
        <v>#N/A</v>
      </c>
      <c r="G126" s="17" t="e">
        <v>#N/A</v>
      </c>
      <c r="H126" s="17" t="e">
        <v>#N/A</v>
      </c>
      <c r="I126" s="17" t="e">
        <v>#N/A</v>
      </c>
      <c r="J126" s="17" t="e">
        <v>#N/A</v>
      </c>
      <c r="K126" s="17" t="e">
        <v>#N/A</v>
      </c>
      <c r="L126" s="17" t="e">
        <v>#N/A</v>
      </c>
      <c r="M126" s="17" t="e">
        <v>#N/A</v>
      </c>
      <c r="N126" s="17" t="e">
        <v>#N/A</v>
      </c>
      <c r="O126" s="17" t="e">
        <v>#N/A</v>
      </c>
      <c r="P126" s="17" t="e">
        <v>#N/A</v>
      </c>
      <c r="Q126" s="17" t="e">
        <v>#N/A</v>
      </c>
      <c r="R126" s="17" t="e">
        <v>#N/A</v>
      </c>
      <c r="S126" s="17" t="e">
        <v>#N/A</v>
      </c>
      <c r="T126" s="17" t="e">
        <v>#N/A</v>
      </c>
    </row>
    <row r="127" spans="2:20" x14ac:dyDescent="0.3">
      <c r="B127" s="19">
        <v>2034</v>
      </c>
      <c r="C127" s="19">
        <v>10</v>
      </c>
      <c r="D127" s="17" t="e">
        <v>#N/A</v>
      </c>
      <c r="E127" s="17" t="e">
        <v>#N/A</v>
      </c>
      <c r="F127" s="17" t="e">
        <v>#N/A</v>
      </c>
      <c r="G127" s="17" t="e">
        <v>#N/A</v>
      </c>
      <c r="H127" s="17" t="e">
        <v>#N/A</v>
      </c>
      <c r="I127" s="17" t="e">
        <v>#N/A</v>
      </c>
      <c r="J127" s="17" t="e">
        <v>#N/A</v>
      </c>
      <c r="K127" s="17" t="e">
        <v>#N/A</v>
      </c>
      <c r="L127" s="17" t="e">
        <v>#N/A</v>
      </c>
      <c r="M127" s="17" t="e">
        <v>#N/A</v>
      </c>
      <c r="N127" s="17" t="e">
        <v>#N/A</v>
      </c>
      <c r="O127" s="17" t="e">
        <v>#N/A</v>
      </c>
      <c r="P127" s="17" t="e">
        <v>#N/A</v>
      </c>
      <c r="Q127" s="17" t="e">
        <v>#N/A</v>
      </c>
      <c r="R127" s="17" t="e">
        <v>#N/A</v>
      </c>
      <c r="S127" s="17" t="e">
        <v>#N/A</v>
      </c>
      <c r="T127" s="17" t="e">
        <v>#N/A</v>
      </c>
    </row>
    <row r="128" spans="2:20" x14ac:dyDescent="0.3">
      <c r="B128" s="19">
        <v>2034</v>
      </c>
      <c r="C128" s="19">
        <v>11</v>
      </c>
      <c r="D128" s="17" t="e">
        <v>#N/A</v>
      </c>
      <c r="E128" s="17" t="e">
        <v>#N/A</v>
      </c>
      <c r="F128" s="17" t="e">
        <v>#N/A</v>
      </c>
      <c r="G128" s="17" t="e">
        <v>#N/A</v>
      </c>
      <c r="H128" s="17" t="e">
        <v>#N/A</v>
      </c>
      <c r="I128" s="17" t="e">
        <v>#N/A</v>
      </c>
      <c r="J128" s="17" t="e">
        <v>#N/A</v>
      </c>
      <c r="K128" s="17" t="e">
        <v>#N/A</v>
      </c>
      <c r="L128" s="17" t="e">
        <v>#N/A</v>
      </c>
      <c r="M128" s="17" t="e">
        <v>#N/A</v>
      </c>
      <c r="N128" s="17" t="e">
        <v>#N/A</v>
      </c>
      <c r="O128" s="17" t="e">
        <v>#N/A</v>
      </c>
      <c r="P128" s="17" t="e">
        <v>#N/A</v>
      </c>
      <c r="Q128" s="17" t="e">
        <v>#N/A</v>
      </c>
      <c r="R128" s="17" t="e">
        <v>#N/A</v>
      </c>
      <c r="S128" s="17" t="e">
        <v>#N/A</v>
      </c>
      <c r="T128" s="17" t="e">
        <v>#N/A</v>
      </c>
    </row>
    <row r="129" spans="2:20" x14ac:dyDescent="0.3">
      <c r="B129" s="19">
        <v>2034</v>
      </c>
      <c r="C129" s="19">
        <v>12</v>
      </c>
      <c r="D129" s="17" t="e">
        <v>#N/A</v>
      </c>
      <c r="E129" s="17" t="e">
        <v>#N/A</v>
      </c>
      <c r="F129" s="17" t="e">
        <v>#N/A</v>
      </c>
      <c r="G129" s="17" t="e">
        <v>#N/A</v>
      </c>
      <c r="H129" s="17" t="e">
        <v>#N/A</v>
      </c>
      <c r="I129" s="17" t="e">
        <v>#N/A</v>
      </c>
      <c r="J129" s="17" t="e">
        <v>#N/A</v>
      </c>
      <c r="K129" s="17" t="e">
        <v>#N/A</v>
      </c>
      <c r="L129" s="17" t="e">
        <v>#N/A</v>
      </c>
      <c r="M129" s="17" t="e">
        <v>#N/A</v>
      </c>
      <c r="N129" s="17" t="e">
        <v>#N/A</v>
      </c>
      <c r="O129" s="17" t="e">
        <v>#N/A</v>
      </c>
      <c r="P129" s="17" t="e">
        <v>#N/A</v>
      </c>
      <c r="Q129" s="17" t="e">
        <v>#N/A</v>
      </c>
      <c r="R129" s="17" t="e">
        <v>#N/A</v>
      </c>
      <c r="S129" s="17" t="e">
        <v>#N/A</v>
      </c>
      <c r="T129" s="17" t="e">
        <v>#N/A</v>
      </c>
    </row>
    <row r="130" spans="2:20" x14ac:dyDescent="0.3">
      <c r="B130" s="19">
        <v>2035</v>
      </c>
      <c r="C130" s="19">
        <v>1</v>
      </c>
      <c r="D130" s="17" t="e">
        <v>#N/A</v>
      </c>
      <c r="E130" s="17" t="e">
        <v>#N/A</v>
      </c>
      <c r="F130" s="17" t="e">
        <v>#N/A</v>
      </c>
      <c r="G130" s="17" t="e">
        <v>#N/A</v>
      </c>
      <c r="H130" s="17" t="e">
        <v>#N/A</v>
      </c>
      <c r="I130" s="17" t="e">
        <v>#N/A</v>
      </c>
      <c r="J130" s="17" t="e">
        <v>#N/A</v>
      </c>
      <c r="K130" s="17" t="e">
        <v>#N/A</v>
      </c>
      <c r="L130" s="17" t="e">
        <v>#N/A</v>
      </c>
      <c r="M130" s="17" t="e">
        <v>#N/A</v>
      </c>
      <c r="N130" s="17" t="e">
        <v>#N/A</v>
      </c>
      <c r="O130" s="17" t="e">
        <v>#N/A</v>
      </c>
      <c r="P130" s="17" t="e">
        <v>#N/A</v>
      </c>
      <c r="Q130" s="17" t="e">
        <v>#N/A</v>
      </c>
      <c r="R130" s="17" t="e">
        <v>#N/A</v>
      </c>
      <c r="S130" s="17" t="e">
        <v>#N/A</v>
      </c>
      <c r="T130" s="17" t="e">
        <v>#N/A</v>
      </c>
    </row>
    <row r="131" spans="2:20" x14ac:dyDescent="0.3">
      <c r="B131" s="19">
        <v>2035</v>
      </c>
      <c r="C131" s="19">
        <v>2</v>
      </c>
      <c r="D131" s="17" t="e">
        <v>#N/A</v>
      </c>
      <c r="E131" s="17" t="e">
        <v>#N/A</v>
      </c>
      <c r="F131" s="17" t="e">
        <v>#N/A</v>
      </c>
      <c r="G131" s="17" t="e">
        <v>#N/A</v>
      </c>
      <c r="H131" s="17" t="e">
        <v>#N/A</v>
      </c>
      <c r="I131" s="17" t="e">
        <v>#N/A</v>
      </c>
      <c r="J131" s="17" t="e">
        <v>#N/A</v>
      </c>
      <c r="K131" s="17" t="e">
        <v>#N/A</v>
      </c>
      <c r="L131" s="17" t="e">
        <v>#N/A</v>
      </c>
      <c r="M131" s="17" t="e">
        <v>#N/A</v>
      </c>
      <c r="N131" s="17" t="e">
        <v>#N/A</v>
      </c>
      <c r="O131" s="17" t="e">
        <v>#N/A</v>
      </c>
      <c r="P131" s="17" t="e">
        <v>#N/A</v>
      </c>
      <c r="Q131" s="17" t="e">
        <v>#N/A</v>
      </c>
      <c r="R131" s="17" t="e">
        <v>#N/A</v>
      </c>
      <c r="S131" s="17" t="e">
        <v>#N/A</v>
      </c>
      <c r="T131" s="17" t="e">
        <v>#N/A</v>
      </c>
    </row>
    <row r="132" spans="2:20" x14ac:dyDescent="0.3">
      <c r="B132" s="19">
        <v>2035</v>
      </c>
      <c r="C132" s="19">
        <v>3</v>
      </c>
      <c r="D132" s="17" t="e">
        <v>#N/A</v>
      </c>
      <c r="E132" s="17" t="e">
        <v>#N/A</v>
      </c>
      <c r="F132" s="17" t="e">
        <v>#N/A</v>
      </c>
      <c r="G132" s="17" t="e">
        <v>#N/A</v>
      </c>
      <c r="H132" s="17" t="e">
        <v>#N/A</v>
      </c>
      <c r="I132" s="17" t="e">
        <v>#N/A</v>
      </c>
      <c r="J132" s="17" t="e">
        <v>#N/A</v>
      </c>
      <c r="K132" s="17" t="e">
        <v>#N/A</v>
      </c>
      <c r="L132" s="17" t="e">
        <v>#N/A</v>
      </c>
      <c r="M132" s="17" t="e">
        <v>#N/A</v>
      </c>
      <c r="N132" s="17" t="e">
        <v>#N/A</v>
      </c>
      <c r="O132" s="17" t="e">
        <v>#N/A</v>
      </c>
      <c r="P132" s="17" t="e">
        <v>#N/A</v>
      </c>
      <c r="Q132" s="17" t="e">
        <v>#N/A</v>
      </c>
      <c r="R132" s="17" t="e">
        <v>#N/A</v>
      </c>
      <c r="S132" s="17" t="e">
        <v>#N/A</v>
      </c>
      <c r="T132" s="17" t="e">
        <v>#N/A</v>
      </c>
    </row>
    <row r="133" spans="2:20" x14ac:dyDescent="0.3">
      <c r="B133" s="19">
        <v>2035</v>
      </c>
      <c r="C133" s="19">
        <v>4</v>
      </c>
      <c r="D133" s="17" t="e">
        <v>#N/A</v>
      </c>
      <c r="E133" s="17" t="e">
        <v>#N/A</v>
      </c>
      <c r="F133" s="17" t="e">
        <v>#N/A</v>
      </c>
      <c r="G133" s="17" t="e">
        <v>#N/A</v>
      </c>
      <c r="H133" s="17" t="e">
        <v>#N/A</v>
      </c>
      <c r="I133" s="17" t="e">
        <v>#N/A</v>
      </c>
      <c r="J133" s="17" t="e">
        <v>#N/A</v>
      </c>
      <c r="K133" s="17" t="e">
        <v>#N/A</v>
      </c>
      <c r="L133" s="17" t="e">
        <v>#N/A</v>
      </c>
      <c r="M133" s="17" t="e">
        <v>#N/A</v>
      </c>
      <c r="N133" s="17" t="e">
        <v>#N/A</v>
      </c>
      <c r="O133" s="17" t="e">
        <v>#N/A</v>
      </c>
      <c r="P133" s="17" t="e">
        <v>#N/A</v>
      </c>
      <c r="Q133" s="17" t="e">
        <v>#N/A</v>
      </c>
      <c r="R133" s="17" t="e">
        <v>#N/A</v>
      </c>
      <c r="S133" s="17" t="e">
        <v>#N/A</v>
      </c>
      <c r="T133" s="17" t="e">
        <v>#N/A</v>
      </c>
    </row>
    <row r="134" spans="2:20" x14ac:dyDescent="0.3">
      <c r="B134" s="19">
        <v>2035</v>
      </c>
      <c r="C134" s="19">
        <v>5</v>
      </c>
      <c r="D134" s="17" t="e">
        <v>#N/A</v>
      </c>
      <c r="E134" s="17" t="e">
        <v>#N/A</v>
      </c>
      <c r="F134" s="17" t="e">
        <v>#N/A</v>
      </c>
      <c r="G134" s="17" t="e">
        <v>#N/A</v>
      </c>
      <c r="H134" s="17" t="e">
        <v>#N/A</v>
      </c>
      <c r="I134" s="17" t="e">
        <v>#N/A</v>
      </c>
      <c r="J134" s="17" t="e">
        <v>#N/A</v>
      </c>
      <c r="K134" s="17" t="e">
        <v>#N/A</v>
      </c>
      <c r="L134" s="17" t="e">
        <v>#N/A</v>
      </c>
      <c r="M134" s="17" t="e">
        <v>#N/A</v>
      </c>
      <c r="N134" s="17" t="e">
        <v>#N/A</v>
      </c>
      <c r="O134" s="17" t="e">
        <v>#N/A</v>
      </c>
      <c r="P134" s="17" t="e">
        <v>#N/A</v>
      </c>
      <c r="Q134" s="17" t="e">
        <v>#N/A</v>
      </c>
      <c r="R134" s="17" t="e">
        <v>#N/A</v>
      </c>
      <c r="S134" s="17" t="e">
        <v>#N/A</v>
      </c>
      <c r="T134" s="17" t="e">
        <v>#N/A</v>
      </c>
    </row>
    <row r="135" spans="2:20" x14ac:dyDescent="0.3">
      <c r="B135" s="19">
        <v>2035</v>
      </c>
      <c r="C135" s="19">
        <v>6</v>
      </c>
      <c r="D135" s="17" t="e">
        <v>#N/A</v>
      </c>
      <c r="E135" s="17" t="e">
        <v>#N/A</v>
      </c>
      <c r="F135" s="17" t="e">
        <v>#N/A</v>
      </c>
      <c r="G135" s="17" t="e">
        <v>#N/A</v>
      </c>
      <c r="H135" s="17" t="e">
        <v>#N/A</v>
      </c>
      <c r="I135" s="17" t="e">
        <v>#N/A</v>
      </c>
      <c r="J135" s="17" t="e">
        <v>#N/A</v>
      </c>
      <c r="K135" s="17" t="e">
        <v>#N/A</v>
      </c>
      <c r="L135" s="17" t="e">
        <v>#N/A</v>
      </c>
      <c r="M135" s="17" t="e">
        <v>#N/A</v>
      </c>
      <c r="N135" s="17" t="e">
        <v>#N/A</v>
      </c>
      <c r="O135" s="17" t="e">
        <v>#N/A</v>
      </c>
      <c r="P135" s="17" t="e">
        <v>#N/A</v>
      </c>
      <c r="Q135" s="17" t="e">
        <v>#N/A</v>
      </c>
      <c r="R135" s="17" t="e">
        <v>#N/A</v>
      </c>
      <c r="S135" s="17" t="e">
        <v>#N/A</v>
      </c>
      <c r="T135" s="17" t="e">
        <v>#N/A</v>
      </c>
    </row>
    <row r="136" spans="2:20" x14ac:dyDescent="0.3">
      <c r="B136" s="19">
        <v>2035</v>
      </c>
      <c r="C136" s="19">
        <v>7</v>
      </c>
      <c r="D136" s="17" t="e">
        <v>#N/A</v>
      </c>
      <c r="E136" s="17" t="e">
        <v>#N/A</v>
      </c>
      <c r="F136" s="17" t="e">
        <v>#N/A</v>
      </c>
      <c r="G136" s="17" t="e">
        <v>#N/A</v>
      </c>
      <c r="H136" s="17" t="e">
        <v>#N/A</v>
      </c>
      <c r="I136" s="17" t="e">
        <v>#N/A</v>
      </c>
      <c r="J136" s="17" t="e">
        <v>#N/A</v>
      </c>
      <c r="K136" s="17" t="e">
        <v>#N/A</v>
      </c>
      <c r="L136" s="17" t="e">
        <v>#N/A</v>
      </c>
      <c r="M136" s="17" t="e">
        <v>#N/A</v>
      </c>
      <c r="N136" s="17" t="e">
        <v>#N/A</v>
      </c>
      <c r="O136" s="17" t="e">
        <v>#N/A</v>
      </c>
      <c r="P136" s="17" t="e">
        <v>#N/A</v>
      </c>
      <c r="Q136" s="17" t="e">
        <v>#N/A</v>
      </c>
      <c r="R136" s="17" t="e">
        <v>#N/A</v>
      </c>
      <c r="S136" s="17" t="e">
        <v>#N/A</v>
      </c>
      <c r="T136" s="17" t="e">
        <v>#N/A</v>
      </c>
    </row>
    <row r="137" spans="2:20" x14ac:dyDescent="0.3">
      <c r="B137" s="19">
        <v>2035</v>
      </c>
      <c r="C137" s="19">
        <v>8</v>
      </c>
      <c r="D137" s="17" t="e">
        <v>#N/A</v>
      </c>
      <c r="E137" s="17" t="e">
        <v>#N/A</v>
      </c>
      <c r="F137" s="17" t="e">
        <v>#N/A</v>
      </c>
      <c r="G137" s="17" t="e">
        <v>#N/A</v>
      </c>
      <c r="H137" s="17" t="e">
        <v>#N/A</v>
      </c>
      <c r="I137" s="17" t="e">
        <v>#N/A</v>
      </c>
      <c r="J137" s="17" t="e">
        <v>#N/A</v>
      </c>
      <c r="K137" s="17" t="e">
        <v>#N/A</v>
      </c>
      <c r="L137" s="17" t="e">
        <v>#N/A</v>
      </c>
      <c r="M137" s="17" t="e">
        <v>#N/A</v>
      </c>
      <c r="N137" s="17" t="e">
        <v>#N/A</v>
      </c>
      <c r="O137" s="17" t="e">
        <v>#N/A</v>
      </c>
      <c r="P137" s="17" t="e">
        <v>#N/A</v>
      </c>
      <c r="Q137" s="17" t="e">
        <v>#N/A</v>
      </c>
      <c r="R137" s="17" t="e">
        <v>#N/A</v>
      </c>
      <c r="S137" s="17" t="e">
        <v>#N/A</v>
      </c>
      <c r="T137" s="17" t="e">
        <v>#N/A</v>
      </c>
    </row>
    <row r="138" spans="2:20" x14ac:dyDescent="0.3">
      <c r="B138" s="19">
        <v>2035</v>
      </c>
      <c r="C138" s="19">
        <v>9</v>
      </c>
      <c r="D138" s="17" t="e">
        <v>#N/A</v>
      </c>
      <c r="E138" s="17" t="e">
        <v>#N/A</v>
      </c>
      <c r="F138" s="17" t="e">
        <v>#N/A</v>
      </c>
      <c r="G138" s="17" t="e">
        <v>#N/A</v>
      </c>
      <c r="H138" s="17" t="e">
        <v>#N/A</v>
      </c>
      <c r="I138" s="17" t="e">
        <v>#N/A</v>
      </c>
      <c r="J138" s="17" t="e">
        <v>#N/A</v>
      </c>
      <c r="K138" s="17" t="e">
        <v>#N/A</v>
      </c>
      <c r="L138" s="17" t="e">
        <v>#N/A</v>
      </c>
      <c r="M138" s="17" t="e">
        <v>#N/A</v>
      </c>
      <c r="N138" s="17" t="e">
        <v>#N/A</v>
      </c>
      <c r="O138" s="17" t="e">
        <v>#N/A</v>
      </c>
      <c r="P138" s="17" t="e">
        <v>#N/A</v>
      </c>
      <c r="Q138" s="17" t="e">
        <v>#N/A</v>
      </c>
      <c r="R138" s="17" t="e">
        <v>#N/A</v>
      </c>
      <c r="S138" s="17" t="e">
        <v>#N/A</v>
      </c>
      <c r="T138" s="17" t="e">
        <v>#N/A</v>
      </c>
    </row>
    <row r="139" spans="2:20" x14ac:dyDescent="0.3">
      <c r="B139" s="19">
        <v>2035</v>
      </c>
      <c r="C139" s="19">
        <v>10</v>
      </c>
      <c r="D139" s="17" t="e">
        <v>#N/A</v>
      </c>
      <c r="E139" s="17" t="e">
        <v>#N/A</v>
      </c>
      <c r="F139" s="17" t="e">
        <v>#N/A</v>
      </c>
      <c r="G139" s="17" t="e">
        <v>#N/A</v>
      </c>
      <c r="H139" s="17" t="e">
        <v>#N/A</v>
      </c>
      <c r="I139" s="17" t="e">
        <v>#N/A</v>
      </c>
      <c r="J139" s="17" t="e">
        <v>#N/A</v>
      </c>
      <c r="K139" s="17" t="e">
        <v>#N/A</v>
      </c>
      <c r="L139" s="17" t="e">
        <v>#N/A</v>
      </c>
      <c r="M139" s="17" t="e">
        <v>#N/A</v>
      </c>
      <c r="N139" s="17" t="e">
        <v>#N/A</v>
      </c>
      <c r="O139" s="17" t="e">
        <v>#N/A</v>
      </c>
      <c r="P139" s="17" t="e">
        <v>#N/A</v>
      </c>
      <c r="Q139" s="17" t="e">
        <v>#N/A</v>
      </c>
      <c r="R139" s="17" t="e">
        <v>#N/A</v>
      </c>
      <c r="S139" s="17" t="e">
        <v>#N/A</v>
      </c>
      <c r="T139" s="17" t="e">
        <v>#N/A</v>
      </c>
    </row>
    <row r="140" spans="2:20" x14ac:dyDescent="0.3">
      <c r="B140" s="19">
        <v>2035</v>
      </c>
      <c r="C140" s="19">
        <v>11</v>
      </c>
      <c r="D140" s="17" t="e">
        <v>#N/A</v>
      </c>
      <c r="E140" s="17" t="e">
        <v>#N/A</v>
      </c>
      <c r="F140" s="17" t="e">
        <v>#N/A</v>
      </c>
      <c r="G140" s="17" t="e">
        <v>#N/A</v>
      </c>
      <c r="H140" s="17" t="e">
        <v>#N/A</v>
      </c>
      <c r="I140" s="17" t="e">
        <v>#N/A</v>
      </c>
      <c r="J140" s="17" t="e">
        <v>#N/A</v>
      </c>
      <c r="K140" s="17" t="e">
        <v>#N/A</v>
      </c>
      <c r="L140" s="17" t="e">
        <v>#N/A</v>
      </c>
      <c r="M140" s="17" t="e">
        <v>#N/A</v>
      </c>
      <c r="N140" s="17" t="e">
        <v>#N/A</v>
      </c>
      <c r="O140" s="17" t="e">
        <v>#N/A</v>
      </c>
      <c r="P140" s="17" t="e">
        <v>#N/A</v>
      </c>
      <c r="Q140" s="17" t="e">
        <v>#N/A</v>
      </c>
      <c r="R140" s="17" t="e">
        <v>#N/A</v>
      </c>
      <c r="S140" s="17" t="e">
        <v>#N/A</v>
      </c>
      <c r="T140" s="17" t="e">
        <v>#N/A</v>
      </c>
    </row>
    <row r="141" spans="2:20" x14ac:dyDescent="0.3">
      <c r="B141" s="19">
        <v>2035</v>
      </c>
      <c r="C141" s="19">
        <v>12</v>
      </c>
      <c r="D141" s="17" t="e">
        <v>#N/A</v>
      </c>
      <c r="E141" s="17" t="e">
        <v>#N/A</v>
      </c>
      <c r="F141" s="17" t="e">
        <v>#N/A</v>
      </c>
      <c r="G141" s="17" t="e">
        <v>#N/A</v>
      </c>
      <c r="H141" s="17" t="e">
        <v>#N/A</v>
      </c>
      <c r="I141" s="17" t="e">
        <v>#N/A</v>
      </c>
      <c r="J141" s="17" t="e">
        <v>#N/A</v>
      </c>
      <c r="K141" s="17" t="e">
        <v>#N/A</v>
      </c>
      <c r="L141" s="17" t="e">
        <v>#N/A</v>
      </c>
      <c r="M141" s="17" t="e">
        <v>#N/A</v>
      </c>
      <c r="N141" s="17" t="e">
        <v>#N/A</v>
      </c>
      <c r="O141" s="17" t="e">
        <v>#N/A</v>
      </c>
      <c r="P141" s="17" t="e">
        <v>#N/A</v>
      </c>
      <c r="Q141" s="17" t="e">
        <v>#N/A</v>
      </c>
      <c r="R141" s="17" t="e">
        <v>#N/A</v>
      </c>
      <c r="S141" s="17" t="e">
        <v>#N/A</v>
      </c>
      <c r="T141" s="17" t="e">
        <v>#N/A</v>
      </c>
    </row>
    <row r="142" spans="2:20" x14ac:dyDescent="0.3">
      <c r="B142" s="19">
        <v>2036</v>
      </c>
      <c r="C142" s="19">
        <v>1</v>
      </c>
      <c r="D142" s="17" t="e">
        <v>#N/A</v>
      </c>
      <c r="E142" s="17" t="e">
        <v>#N/A</v>
      </c>
      <c r="F142" s="17" t="e">
        <v>#N/A</v>
      </c>
      <c r="G142" s="17" t="e">
        <v>#N/A</v>
      </c>
      <c r="H142" s="17" t="e">
        <v>#N/A</v>
      </c>
      <c r="I142" s="17" t="e">
        <v>#N/A</v>
      </c>
      <c r="J142" s="17" t="e">
        <v>#N/A</v>
      </c>
      <c r="K142" s="17" t="e">
        <v>#N/A</v>
      </c>
      <c r="L142" s="17" t="e">
        <v>#N/A</v>
      </c>
      <c r="M142" s="17" t="e">
        <v>#N/A</v>
      </c>
      <c r="N142" s="17" t="e">
        <v>#N/A</v>
      </c>
      <c r="O142" s="17" t="e">
        <v>#N/A</v>
      </c>
      <c r="P142" s="17" t="e">
        <v>#N/A</v>
      </c>
      <c r="Q142" s="17" t="e">
        <v>#N/A</v>
      </c>
      <c r="R142" s="17" t="e">
        <v>#N/A</v>
      </c>
      <c r="S142" s="17" t="e">
        <v>#N/A</v>
      </c>
      <c r="T142" s="17" t="e">
        <v>#N/A</v>
      </c>
    </row>
    <row r="143" spans="2:20" x14ac:dyDescent="0.3">
      <c r="B143" s="19">
        <v>2036</v>
      </c>
      <c r="C143" s="19">
        <v>2</v>
      </c>
      <c r="D143" s="17" t="e">
        <v>#N/A</v>
      </c>
      <c r="E143" s="17" t="e">
        <v>#N/A</v>
      </c>
      <c r="F143" s="17" t="e">
        <v>#N/A</v>
      </c>
      <c r="G143" s="17" t="e">
        <v>#N/A</v>
      </c>
      <c r="H143" s="17" t="e">
        <v>#N/A</v>
      </c>
      <c r="I143" s="17" t="e">
        <v>#N/A</v>
      </c>
      <c r="J143" s="17" t="e">
        <v>#N/A</v>
      </c>
      <c r="K143" s="17" t="e">
        <v>#N/A</v>
      </c>
      <c r="L143" s="17" t="e">
        <v>#N/A</v>
      </c>
      <c r="M143" s="17" t="e">
        <v>#N/A</v>
      </c>
      <c r="N143" s="17" t="e">
        <v>#N/A</v>
      </c>
      <c r="O143" s="17" t="e">
        <v>#N/A</v>
      </c>
      <c r="P143" s="17" t="e">
        <v>#N/A</v>
      </c>
      <c r="Q143" s="17" t="e">
        <v>#N/A</v>
      </c>
      <c r="R143" s="17" t="e">
        <v>#N/A</v>
      </c>
      <c r="S143" s="17" t="e">
        <v>#N/A</v>
      </c>
      <c r="T143" s="17" t="e">
        <v>#N/A</v>
      </c>
    </row>
    <row r="144" spans="2:20" x14ac:dyDescent="0.3">
      <c r="B144" s="19">
        <v>2036</v>
      </c>
      <c r="C144" s="19">
        <v>3</v>
      </c>
      <c r="D144" s="17" t="e">
        <v>#N/A</v>
      </c>
      <c r="E144" s="17" t="e">
        <v>#N/A</v>
      </c>
      <c r="F144" s="17" t="e">
        <v>#N/A</v>
      </c>
      <c r="G144" s="17" t="e">
        <v>#N/A</v>
      </c>
      <c r="H144" s="17" t="e">
        <v>#N/A</v>
      </c>
      <c r="I144" s="17" t="e">
        <v>#N/A</v>
      </c>
      <c r="J144" s="17" t="e">
        <v>#N/A</v>
      </c>
      <c r="K144" s="17" t="e">
        <v>#N/A</v>
      </c>
      <c r="L144" s="17" t="e">
        <v>#N/A</v>
      </c>
      <c r="M144" s="17" t="e">
        <v>#N/A</v>
      </c>
      <c r="N144" s="17" t="e">
        <v>#N/A</v>
      </c>
      <c r="O144" s="17" t="e">
        <v>#N/A</v>
      </c>
      <c r="P144" s="17" t="e">
        <v>#N/A</v>
      </c>
      <c r="Q144" s="17" t="e">
        <v>#N/A</v>
      </c>
      <c r="R144" s="17" t="e">
        <v>#N/A</v>
      </c>
      <c r="S144" s="17" t="e">
        <v>#N/A</v>
      </c>
      <c r="T144" s="17" t="e">
        <v>#N/A</v>
      </c>
    </row>
    <row r="145" spans="2:20" x14ac:dyDescent="0.3">
      <c r="B145" s="19">
        <v>2036</v>
      </c>
      <c r="C145" s="19">
        <v>4</v>
      </c>
      <c r="D145" s="17" t="e">
        <v>#N/A</v>
      </c>
      <c r="E145" s="17" t="e">
        <v>#N/A</v>
      </c>
      <c r="F145" s="17" t="e">
        <v>#N/A</v>
      </c>
      <c r="G145" s="17" t="e">
        <v>#N/A</v>
      </c>
      <c r="H145" s="17" t="e">
        <v>#N/A</v>
      </c>
      <c r="I145" s="17" t="e">
        <v>#N/A</v>
      </c>
      <c r="J145" s="17" t="e">
        <v>#N/A</v>
      </c>
      <c r="K145" s="17" t="e">
        <v>#N/A</v>
      </c>
      <c r="L145" s="17" t="e">
        <v>#N/A</v>
      </c>
      <c r="M145" s="17" t="e">
        <v>#N/A</v>
      </c>
      <c r="N145" s="17" t="e">
        <v>#N/A</v>
      </c>
      <c r="O145" s="17" t="e">
        <v>#N/A</v>
      </c>
      <c r="P145" s="17" t="e">
        <v>#N/A</v>
      </c>
      <c r="Q145" s="17" t="e">
        <v>#N/A</v>
      </c>
      <c r="R145" s="17" t="e">
        <v>#N/A</v>
      </c>
      <c r="S145" s="17" t="e">
        <v>#N/A</v>
      </c>
      <c r="T145" s="17" t="e">
        <v>#N/A</v>
      </c>
    </row>
    <row r="146" spans="2:20" x14ac:dyDescent="0.3">
      <c r="B146" s="19">
        <v>2036</v>
      </c>
      <c r="C146" s="19">
        <v>5</v>
      </c>
      <c r="D146" s="17" t="e">
        <v>#N/A</v>
      </c>
      <c r="E146" s="17" t="e">
        <v>#N/A</v>
      </c>
      <c r="F146" s="17" t="e">
        <v>#N/A</v>
      </c>
      <c r="G146" s="17" t="e">
        <v>#N/A</v>
      </c>
      <c r="H146" s="17" t="e">
        <v>#N/A</v>
      </c>
      <c r="I146" s="17" t="e">
        <v>#N/A</v>
      </c>
      <c r="J146" s="17" t="e">
        <v>#N/A</v>
      </c>
      <c r="K146" s="17" t="e">
        <v>#N/A</v>
      </c>
      <c r="L146" s="17" t="e">
        <v>#N/A</v>
      </c>
      <c r="M146" s="17" t="e">
        <v>#N/A</v>
      </c>
      <c r="N146" s="17" t="e">
        <v>#N/A</v>
      </c>
      <c r="O146" s="17" t="e">
        <v>#N/A</v>
      </c>
      <c r="P146" s="17" t="e">
        <v>#N/A</v>
      </c>
      <c r="Q146" s="17" t="e">
        <v>#N/A</v>
      </c>
      <c r="R146" s="17" t="e">
        <v>#N/A</v>
      </c>
      <c r="S146" s="17" t="e">
        <v>#N/A</v>
      </c>
      <c r="T146" s="17" t="e">
        <v>#N/A</v>
      </c>
    </row>
    <row r="147" spans="2:20" x14ac:dyDescent="0.3">
      <c r="B147" s="19">
        <v>2036</v>
      </c>
      <c r="C147" s="19">
        <v>6</v>
      </c>
      <c r="D147" s="17" t="e">
        <v>#N/A</v>
      </c>
      <c r="E147" s="17" t="e">
        <v>#N/A</v>
      </c>
      <c r="F147" s="17" t="e">
        <v>#N/A</v>
      </c>
      <c r="G147" s="17" t="e">
        <v>#N/A</v>
      </c>
      <c r="H147" s="17" t="e">
        <v>#N/A</v>
      </c>
      <c r="I147" s="17" t="e">
        <v>#N/A</v>
      </c>
      <c r="J147" s="17" t="e">
        <v>#N/A</v>
      </c>
      <c r="K147" s="17" t="e">
        <v>#N/A</v>
      </c>
      <c r="L147" s="17" t="e">
        <v>#N/A</v>
      </c>
      <c r="M147" s="17" t="e">
        <v>#N/A</v>
      </c>
      <c r="N147" s="17" t="e">
        <v>#N/A</v>
      </c>
      <c r="O147" s="17" t="e">
        <v>#N/A</v>
      </c>
      <c r="P147" s="17" t="e">
        <v>#N/A</v>
      </c>
      <c r="Q147" s="17" t="e">
        <v>#N/A</v>
      </c>
      <c r="R147" s="17" t="e">
        <v>#N/A</v>
      </c>
      <c r="S147" s="17" t="e">
        <v>#N/A</v>
      </c>
      <c r="T147" s="17" t="e">
        <v>#N/A</v>
      </c>
    </row>
    <row r="148" spans="2:20" x14ac:dyDescent="0.3">
      <c r="B148" s="19">
        <v>2036</v>
      </c>
      <c r="C148" s="19">
        <v>7</v>
      </c>
      <c r="D148" s="17" t="e">
        <v>#N/A</v>
      </c>
      <c r="E148" s="17" t="e">
        <v>#N/A</v>
      </c>
      <c r="F148" s="17" t="e">
        <v>#N/A</v>
      </c>
      <c r="G148" s="17" t="e">
        <v>#N/A</v>
      </c>
      <c r="H148" s="17" t="e">
        <v>#N/A</v>
      </c>
      <c r="I148" s="17" t="e">
        <v>#N/A</v>
      </c>
      <c r="J148" s="17" t="e">
        <v>#N/A</v>
      </c>
      <c r="K148" s="17" t="e">
        <v>#N/A</v>
      </c>
      <c r="L148" s="17" t="e">
        <v>#N/A</v>
      </c>
      <c r="M148" s="17" t="e">
        <v>#N/A</v>
      </c>
      <c r="N148" s="17" t="e">
        <v>#N/A</v>
      </c>
      <c r="O148" s="17" t="e">
        <v>#N/A</v>
      </c>
      <c r="P148" s="17" t="e">
        <v>#N/A</v>
      </c>
      <c r="Q148" s="17" t="e">
        <v>#N/A</v>
      </c>
      <c r="R148" s="17" t="e">
        <v>#N/A</v>
      </c>
      <c r="S148" s="17" t="e">
        <v>#N/A</v>
      </c>
      <c r="T148" s="17" t="e">
        <v>#N/A</v>
      </c>
    </row>
    <row r="149" spans="2:20" x14ac:dyDescent="0.3">
      <c r="B149" s="19">
        <v>2036</v>
      </c>
      <c r="C149" s="19">
        <v>8</v>
      </c>
      <c r="D149" s="17" t="e">
        <v>#N/A</v>
      </c>
      <c r="E149" s="17" t="e">
        <v>#N/A</v>
      </c>
      <c r="F149" s="17" t="e">
        <v>#N/A</v>
      </c>
      <c r="G149" s="17" t="e">
        <v>#N/A</v>
      </c>
      <c r="H149" s="17" t="e">
        <v>#N/A</v>
      </c>
      <c r="I149" s="17" t="e">
        <v>#N/A</v>
      </c>
      <c r="J149" s="17" t="e">
        <v>#N/A</v>
      </c>
      <c r="K149" s="17" t="e">
        <v>#N/A</v>
      </c>
      <c r="L149" s="17" t="e">
        <v>#N/A</v>
      </c>
      <c r="M149" s="17" t="e">
        <v>#N/A</v>
      </c>
      <c r="N149" s="17" t="e">
        <v>#N/A</v>
      </c>
      <c r="O149" s="17" t="e">
        <v>#N/A</v>
      </c>
      <c r="P149" s="17" t="e">
        <v>#N/A</v>
      </c>
      <c r="Q149" s="17" t="e">
        <v>#N/A</v>
      </c>
      <c r="R149" s="17" t="e">
        <v>#N/A</v>
      </c>
      <c r="S149" s="17" t="e">
        <v>#N/A</v>
      </c>
      <c r="T149" s="17" t="e">
        <v>#N/A</v>
      </c>
    </row>
    <row r="150" spans="2:20" x14ac:dyDescent="0.3">
      <c r="B150" s="19">
        <v>2036</v>
      </c>
      <c r="C150" s="19">
        <v>9</v>
      </c>
      <c r="D150" s="17" t="e">
        <v>#N/A</v>
      </c>
      <c r="E150" s="17" t="e">
        <v>#N/A</v>
      </c>
      <c r="F150" s="17" t="e">
        <v>#N/A</v>
      </c>
      <c r="G150" s="17" t="e">
        <v>#N/A</v>
      </c>
      <c r="H150" s="17" t="e">
        <v>#N/A</v>
      </c>
      <c r="I150" s="17" t="e">
        <v>#N/A</v>
      </c>
      <c r="J150" s="17" t="e">
        <v>#N/A</v>
      </c>
      <c r="K150" s="17" t="e">
        <v>#N/A</v>
      </c>
      <c r="L150" s="17" t="e">
        <v>#N/A</v>
      </c>
      <c r="M150" s="17" t="e">
        <v>#N/A</v>
      </c>
      <c r="N150" s="17" t="e">
        <v>#N/A</v>
      </c>
      <c r="O150" s="17" t="e">
        <v>#N/A</v>
      </c>
      <c r="P150" s="17" t="e">
        <v>#N/A</v>
      </c>
      <c r="Q150" s="17" t="e">
        <v>#N/A</v>
      </c>
      <c r="R150" s="17" t="e">
        <v>#N/A</v>
      </c>
      <c r="S150" s="17" t="e">
        <v>#N/A</v>
      </c>
      <c r="T150" s="17" t="e">
        <v>#N/A</v>
      </c>
    </row>
    <row r="151" spans="2:20" x14ac:dyDescent="0.3">
      <c r="B151" s="19">
        <v>2036</v>
      </c>
      <c r="C151" s="19">
        <v>10</v>
      </c>
      <c r="D151" s="17" t="e">
        <v>#N/A</v>
      </c>
      <c r="E151" s="17" t="e">
        <v>#N/A</v>
      </c>
      <c r="F151" s="17" t="e">
        <v>#N/A</v>
      </c>
      <c r="G151" s="17" t="e">
        <v>#N/A</v>
      </c>
      <c r="H151" s="17" t="e">
        <v>#N/A</v>
      </c>
      <c r="I151" s="17" t="e">
        <v>#N/A</v>
      </c>
      <c r="J151" s="17" t="e">
        <v>#N/A</v>
      </c>
      <c r="K151" s="17" t="e">
        <v>#N/A</v>
      </c>
      <c r="L151" s="17" t="e">
        <v>#N/A</v>
      </c>
      <c r="M151" s="17" t="e">
        <v>#N/A</v>
      </c>
      <c r="N151" s="17" t="e">
        <v>#N/A</v>
      </c>
      <c r="O151" s="17" t="e">
        <v>#N/A</v>
      </c>
      <c r="P151" s="17" t="e">
        <v>#N/A</v>
      </c>
      <c r="Q151" s="17" t="e">
        <v>#N/A</v>
      </c>
      <c r="R151" s="17" t="e">
        <v>#N/A</v>
      </c>
      <c r="S151" s="17" t="e">
        <v>#N/A</v>
      </c>
      <c r="T151" s="17" t="e">
        <v>#N/A</v>
      </c>
    </row>
    <row r="152" spans="2:20" x14ac:dyDescent="0.3">
      <c r="B152" s="19">
        <v>2036</v>
      </c>
      <c r="C152" s="19">
        <v>11</v>
      </c>
      <c r="D152" s="17" t="e">
        <v>#N/A</v>
      </c>
      <c r="E152" s="17" t="e">
        <v>#N/A</v>
      </c>
      <c r="F152" s="17" t="e">
        <v>#N/A</v>
      </c>
      <c r="G152" s="17" t="e">
        <v>#N/A</v>
      </c>
      <c r="H152" s="17" t="e">
        <v>#N/A</v>
      </c>
      <c r="I152" s="17" t="e">
        <v>#N/A</v>
      </c>
      <c r="J152" s="17" t="e">
        <v>#N/A</v>
      </c>
      <c r="K152" s="17" t="e">
        <v>#N/A</v>
      </c>
      <c r="L152" s="17" t="e">
        <v>#N/A</v>
      </c>
      <c r="M152" s="17" t="e">
        <v>#N/A</v>
      </c>
      <c r="N152" s="17" t="e">
        <v>#N/A</v>
      </c>
      <c r="O152" s="17" t="e">
        <v>#N/A</v>
      </c>
      <c r="P152" s="17" t="e">
        <v>#N/A</v>
      </c>
      <c r="Q152" s="17" t="e">
        <v>#N/A</v>
      </c>
      <c r="R152" s="17" t="e">
        <v>#N/A</v>
      </c>
      <c r="S152" s="17" t="e">
        <v>#N/A</v>
      </c>
      <c r="T152" s="17" t="e">
        <v>#N/A</v>
      </c>
    </row>
    <row r="153" spans="2:20" x14ac:dyDescent="0.3">
      <c r="B153" s="19">
        <v>2036</v>
      </c>
      <c r="C153" s="19">
        <v>12</v>
      </c>
      <c r="D153" s="17" t="e">
        <v>#N/A</v>
      </c>
      <c r="E153" s="17" t="e">
        <v>#N/A</v>
      </c>
      <c r="F153" s="17" t="e">
        <v>#N/A</v>
      </c>
      <c r="G153" s="17" t="e">
        <v>#N/A</v>
      </c>
      <c r="H153" s="17" t="e">
        <v>#N/A</v>
      </c>
      <c r="I153" s="17" t="e">
        <v>#N/A</v>
      </c>
      <c r="J153" s="17" t="e">
        <v>#N/A</v>
      </c>
      <c r="K153" s="17" t="e">
        <v>#N/A</v>
      </c>
      <c r="L153" s="17" t="e">
        <v>#N/A</v>
      </c>
      <c r="M153" s="17" t="e">
        <v>#N/A</v>
      </c>
      <c r="N153" s="17" t="e">
        <v>#N/A</v>
      </c>
      <c r="O153" s="17" t="e">
        <v>#N/A</v>
      </c>
      <c r="P153" s="17" t="e">
        <v>#N/A</v>
      </c>
      <c r="Q153" s="17" t="e">
        <v>#N/A</v>
      </c>
      <c r="R153" s="17" t="e">
        <v>#N/A</v>
      </c>
      <c r="S153" s="17" t="e">
        <v>#N/A</v>
      </c>
      <c r="T153" s="17" t="e">
        <v>#N/A</v>
      </c>
    </row>
    <row r="154" spans="2:20" x14ac:dyDescent="0.3">
      <c r="B154" s="19">
        <v>2037</v>
      </c>
      <c r="C154" s="19">
        <v>1</v>
      </c>
      <c r="D154" s="17" t="e">
        <v>#N/A</v>
      </c>
      <c r="E154" s="17" t="e">
        <v>#N/A</v>
      </c>
      <c r="F154" s="17" t="e">
        <v>#N/A</v>
      </c>
      <c r="G154" s="17" t="e">
        <v>#N/A</v>
      </c>
      <c r="H154" s="17" t="e">
        <v>#N/A</v>
      </c>
      <c r="I154" s="17" t="e">
        <v>#N/A</v>
      </c>
      <c r="J154" s="17" t="e">
        <v>#N/A</v>
      </c>
      <c r="K154" s="17" t="e">
        <v>#N/A</v>
      </c>
      <c r="L154" s="17" t="e">
        <v>#N/A</v>
      </c>
      <c r="M154" s="17" t="e">
        <v>#N/A</v>
      </c>
      <c r="N154" s="17" t="e">
        <v>#N/A</v>
      </c>
      <c r="O154" s="17" t="e">
        <v>#N/A</v>
      </c>
      <c r="P154" s="17" t="e">
        <v>#N/A</v>
      </c>
      <c r="Q154" s="17" t="e">
        <v>#N/A</v>
      </c>
      <c r="R154" s="17" t="e">
        <v>#N/A</v>
      </c>
      <c r="S154" s="17" t="e">
        <v>#N/A</v>
      </c>
      <c r="T154" s="17" t="e">
        <v>#N/A</v>
      </c>
    </row>
    <row r="155" spans="2:20" x14ac:dyDescent="0.3">
      <c r="B155" s="19">
        <v>2037</v>
      </c>
      <c r="C155" s="19">
        <v>2</v>
      </c>
      <c r="D155" s="17" t="e">
        <v>#N/A</v>
      </c>
      <c r="E155" s="17" t="e">
        <v>#N/A</v>
      </c>
      <c r="F155" s="17" t="e">
        <v>#N/A</v>
      </c>
      <c r="G155" s="17" t="e">
        <v>#N/A</v>
      </c>
      <c r="H155" s="17" t="e">
        <v>#N/A</v>
      </c>
      <c r="I155" s="17" t="e">
        <v>#N/A</v>
      </c>
      <c r="J155" s="17" t="e">
        <v>#N/A</v>
      </c>
      <c r="K155" s="17" t="e">
        <v>#N/A</v>
      </c>
      <c r="L155" s="17" t="e">
        <v>#N/A</v>
      </c>
      <c r="M155" s="17" t="e">
        <v>#N/A</v>
      </c>
      <c r="N155" s="17" t="e">
        <v>#N/A</v>
      </c>
      <c r="O155" s="17" t="e">
        <v>#N/A</v>
      </c>
      <c r="P155" s="17" t="e">
        <v>#N/A</v>
      </c>
      <c r="Q155" s="17" t="e">
        <v>#N/A</v>
      </c>
      <c r="R155" s="17" t="e">
        <v>#N/A</v>
      </c>
      <c r="S155" s="17" t="e">
        <v>#N/A</v>
      </c>
      <c r="T155" s="17" t="e">
        <v>#N/A</v>
      </c>
    </row>
    <row r="156" spans="2:20" x14ac:dyDescent="0.3">
      <c r="B156" s="19">
        <v>2037</v>
      </c>
      <c r="C156" s="19">
        <v>3</v>
      </c>
      <c r="D156" s="17" t="e">
        <v>#N/A</v>
      </c>
      <c r="E156" s="17" t="e">
        <v>#N/A</v>
      </c>
      <c r="F156" s="17" t="e">
        <v>#N/A</v>
      </c>
      <c r="G156" s="17" t="e">
        <v>#N/A</v>
      </c>
      <c r="H156" s="17" t="e">
        <v>#N/A</v>
      </c>
      <c r="I156" s="17" t="e">
        <v>#N/A</v>
      </c>
      <c r="J156" s="17" t="e">
        <v>#N/A</v>
      </c>
      <c r="K156" s="17" t="e">
        <v>#N/A</v>
      </c>
      <c r="L156" s="17" t="e">
        <v>#N/A</v>
      </c>
      <c r="M156" s="17" t="e">
        <v>#N/A</v>
      </c>
      <c r="N156" s="17" t="e">
        <v>#N/A</v>
      </c>
      <c r="O156" s="17" t="e">
        <v>#N/A</v>
      </c>
      <c r="P156" s="17" t="e">
        <v>#N/A</v>
      </c>
      <c r="Q156" s="17" t="e">
        <v>#N/A</v>
      </c>
      <c r="R156" s="17" t="e">
        <v>#N/A</v>
      </c>
      <c r="S156" s="17" t="e">
        <v>#N/A</v>
      </c>
      <c r="T156" s="17" t="e">
        <v>#N/A</v>
      </c>
    </row>
    <row r="157" spans="2:20" x14ac:dyDescent="0.3">
      <c r="B157" s="19">
        <v>2037</v>
      </c>
      <c r="C157" s="19">
        <v>4</v>
      </c>
      <c r="D157" s="17" t="e">
        <v>#N/A</v>
      </c>
      <c r="E157" s="17" t="e">
        <v>#N/A</v>
      </c>
      <c r="F157" s="17" t="e">
        <v>#N/A</v>
      </c>
      <c r="G157" s="17" t="e">
        <v>#N/A</v>
      </c>
      <c r="H157" s="17" t="e">
        <v>#N/A</v>
      </c>
      <c r="I157" s="17" t="e">
        <v>#N/A</v>
      </c>
      <c r="J157" s="17" t="e">
        <v>#N/A</v>
      </c>
      <c r="K157" s="17" t="e">
        <v>#N/A</v>
      </c>
      <c r="L157" s="17" t="e">
        <v>#N/A</v>
      </c>
      <c r="M157" s="17" t="e">
        <v>#N/A</v>
      </c>
      <c r="N157" s="17" t="e">
        <v>#N/A</v>
      </c>
      <c r="O157" s="17" t="e">
        <v>#N/A</v>
      </c>
      <c r="P157" s="17" t="e">
        <v>#N/A</v>
      </c>
      <c r="Q157" s="17" t="e">
        <v>#N/A</v>
      </c>
      <c r="R157" s="17" t="e">
        <v>#N/A</v>
      </c>
      <c r="S157" s="17" t="e">
        <v>#N/A</v>
      </c>
      <c r="T157" s="17" t="e">
        <v>#N/A</v>
      </c>
    </row>
    <row r="158" spans="2:20" x14ac:dyDescent="0.3">
      <c r="B158" s="19">
        <v>2037</v>
      </c>
      <c r="C158" s="19">
        <v>5</v>
      </c>
      <c r="D158" s="17" t="e">
        <v>#N/A</v>
      </c>
      <c r="E158" s="17" t="e">
        <v>#N/A</v>
      </c>
      <c r="F158" s="17" t="e">
        <v>#N/A</v>
      </c>
      <c r="G158" s="17" t="e">
        <v>#N/A</v>
      </c>
      <c r="H158" s="17" t="e">
        <v>#N/A</v>
      </c>
      <c r="I158" s="17" t="e">
        <v>#N/A</v>
      </c>
      <c r="J158" s="17" t="e">
        <v>#N/A</v>
      </c>
      <c r="K158" s="17" t="e">
        <v>#N/A</v>
      </c>
      <c r="L158" s="17" t="e">
        <v>#N/A</v>
      </c>
      <c r="M158" s="17" t="e">
        <v>#N/A</v>
      </c>
      <c r="N158" s="17" t="e">
        <v>#N/A</v>
      </c>
      <c r="O158" s="17" t="e">
        <v>#N/A</v>
      </c>
      <c r="P158" s="17" t="e">
        <v>#N/A</v>
      </c>
      <c r="Q158" s="17" t="e">
        <v>#N/A</v>
      </c>
      <c r="R158" s="17" t="e">
        <v>#N/A</v>
      </c>
      <c r="S158" s="17" t="e">
        <v>#N/A</v>
      </c>
      <c r="T158" s="17" t="e">
        <v>#N/A</v>
      </c>
    </row>
    <row r="159" spans="2:20" x14ac:dyDescent="0.3">
      <c r="B159" s="19">
        <v>2037</v>
      </c>
      <c r="C159" s="19">
        <v>6</v>
      </c>
      <c r="D159" s="17" t="e">
        <v>#N/A</v>
      </c>
      <c r="E159" s="17" t="e">
        <v>#N/A</v>
      </c>
      <c r="F159" s="17" t="e">
        <v>#N/A</v>
      </c>
      <c r="G159" s="17" t="e">
        <v>#N/A</v>
      </c>
      <c r="H159" s="17" t="e">
        <v>#N/A</v>
      </c>
      <c r="I159" s="17" t="e">
        <v>#N/A</v>
      </c>
      <c r="J159" s="17" t="e">
        <v>#N/A</v>
      </c>
      <c r="K159" s="17" t="e">
        <v>#N/A</v>
      </c>
      <c r="L159" s="17" t="e">
        <v>#N/A</v>
      </c>
      <c r="M159" s="17" t="e">
        <v>#N/A</v>
      </c>
      <c r="N159" s="17" t="e">
        <v>#N/A</v>
      </c>
      <c r="O159" s="17" t="e">
        <v>#N/A</v>
      </c>
      <c r="P159" s="17" t="e">
        <v>#N/A</v>
      </c>
      <c r="Q159" s="17" t="e">
        <v>#N/A</v>
      </c>
      <c r="R159" s="17" t="e">
        <v>#N/A</v>
      </c>
      <c r="S159" s="17" t="e">
        <v>#N/A</v>
      </c>
      <c r="T159" s="17" t="e">
        <v>#N/A</v>
      </c>
    </row>
    <row r="160" spans="2:20" x14ac:dyDescent="0.3">
      <c r="B160" s="19">
        <v>2037</v>
      </c>
      <c r="C160" s="19">
        <v>7</v>
      </c>
      <c r="D160" s="17" t="e">
        <v>#N/A</v>
      </c>
      <c r="E160" s="17" t="e">
        <v>#N/A</v>
      </c>
      <c r="F160" s="17" t="e">
        <v>#N/A</v>
      </c>
      <c r="G160" s="17" t="e">
        <v>#N/A</v>
      </c>
      <c r="H160" s="17" t="e">
        <v>#N/A</v>
      </c>
      <c r="I160" s="17" t="e">
        <v>#N/A</v>
      </c>
      <c r="J160" s="17" t="e">
        <v>#N/A</v>
      </c>
      <c r="K160" s="17" t="e">
        <v>#N/A</v>
      </c>
      <c r="L160" s="17" t="e">
        <v>#N/A</v>
      </c>
      <c r="M160" s="17" t="e">
        <v>#N/A</v>
      </c>
      <c r="N160" s="17" t="e">
        <v>#N/A</v>
      </c>
      <c r="O160" s="17" t="e">
        <v>#N/A</v>
      </c>
      <c r="P160" s="17" t="e">
        <v>#N/A</v>
      </c>
      <c r="Q160" s="17" t="e">
        <v>#N/A</v>
      </c>
      <c r="R160" s="17" t="e">
        <v>#N/A</v>
      </c>
      <c r="S160" s="17" t="e">
        <v>#N/A</v>
      </c>
      <c r="T160" s="17" t="e">
        <v>#N/A</v>
      </c>
    </row>
    <row r="161" spans="2:20" x14ac:dyDescent="0.3">
      <c r="B161" s="19">
        <v>2037</v>
      </c>
      <c r="C161" s="19">
        <v>8</v>
      </c>
      <c r="D161" s="17" t="e">
        <v>#N/A</v>
      </c>
      <c r="E161" s="17" t="e">
        <v>#N/A</v>
      </c>
      <c r="F161" s="17" t="e">
        <v>#N/A</v>
      </c>
      <c r="G161" s="17" t="e">
        <v>#N/A</v>
      </c>
      <c r="H161" s="17" t="e">
        <v>#N/A</v>
      </c>
      <c r="I161" s="17" t="e">
        <v>#N/A</v>
      </c>
      <c r="J161" s="17" t="e">
        <v>#N/A</v>
      </c>
      <c r="K161" s="17" t="e">
        <v>#N/A</v>
      </c>
      <c r="L161" s="17" t="e">
        <v>#N/A</v>
      </c>
      <c r="M161" s="17" t="e">
        <v>#N/A</v>
      </c>
      <c r="N161" s="17" t="e">
        <v>#N/A</v>
      </c>
      <c r="O161" s="17" t="e">
        <v>#N/A</v>
      </c>
      <c r="P161" s="17" t="e">
        <v>#N/A</v>
      </c>
      <c r="Q161" s="17" t="e">
        <v>#N/A</v>
      </c>
      <c r="R161" s="17" t="e">
        <v>#N/A</v>
      </c>
      <c r="S161" s="17" t="e">
        <v>#N/A</v>
      </c>
      <c r="T161" s="17" t="e">
        <v>#N/A</v>
      </c>
    </row>
    <row r="162" spans="2:20" x14ac:dyDescent="0.3">
      <c r="B162" s="19">
        <v>2037</v>
      </c>
      <c r="C162" s="19">
        <v>9</v>
      </c>
      <c r="D162" s="17" t="e">
        <v>#N/A</v>
      </c>
      <c r="E162" s="17" t="e">
        <v>#N/A</v>
      </c>
      <c r="F162" s="17" t="e">
        <v>#N/A</v>
      </c>
      <c r="G162" s="17" t="e">
        <v>#N/A</v>
      </c>
      <c r="H162" s="17" t="e">
        <v>#N/A</v>
      </c>
      <c r="I162" s="17" t="e">
        <v>#N/A</v>
      </c>
      <c r="J162" s="17" t="e">
        <v>#N/A</v>
      </c>
      <c r="K162" s="17" t="e">
        <v>#N/A</v>
      </c>
      <c r="L162" s="17" t="e">
        <v>#N/A</v>
      </c>
      <c r="M162" s="17" t="e">
        <v>#N/A</v>
      </c>
      <c r="N162" s="17" t="e">
        <v>#N/A</v>
      </c>
      <c r="O162" s="17" t="e">
        <v>#N/A</v>
      </c>
      <c r="P162" s="17" t="e">
        <v>#N/A</v>
      </c>
      <c r="Q162" s="17" t="e">
        <v>#N/A</v>
      </c>
      <c r="R162" s="17" t="e">
        <v>#N/A</v>
      </c>
      <c r="S162" s="17" t="e">
        <v>#N/A</v>
      </c>
      <c r="T162" s="17" t="e">
        <v>#N/A</v>
      </c>
    </row>
    <row r="163" spans="2:20" x14ac:dyDescent="0.3">
      <c r="B163" s="19">
        <v>2037</v>
      </c>
      <c r="C163" s="19">
        <v>10</v>
      </c>
      <c r="D163" s="17" t="e">
        <v>#N/A</v>
      </c>
      <c r="E163" s="17" t="e">
        <v>#N/A</v>
      </c>
      <c r="F163" s="17" t="e">
        <v>#N/A</v>
      </c>
      <c r="G163" s="17" t="e">
        <v>#N/A</v>
      </c>
      <c r="H163" s="17" t="e">
        <v>#N/A</v>
      </c>
      <c r="I163" s="17" t="e">
        <v>#N/A</v>
      </c>
      <c r="J163" s="17" t="e">
        <v>#N/A</v>
      </c>
      <c r="K163" s="17" t="e">
        <v>#N/A</v>
      </c>
      <c r="L163" s="17" t="e">
        <v>#N/A</v>
      </c>
      <c r="M163" s="17" t="e">
        <v>#N/A</v>
      </c>
      <c r="N163" s="17" t="e">
        <v>#N/A</v>
      </c>
      <c r="O163" s="17" t="e">
        <v>#N/A</v>
      </c>
      <c r="P163" s="17" t="e">
        <v>#N/A</v>
      </c>
      <c r="Q163" s="17" t="e">
        <v>#N/A</v>
      </c>
      <c r="R163" s="17" t="e">
        <v>#N/A</v>
      </c>
      <c r="S163" s="17" t="e">
        <v>#N/A</v>
      </c>
      <c r="T163" s="17" t="e">
        <v>#N/A</v>
      </c>
    </row>
    <row r="164" spans="2:20" x14ac:dyDescent="0.3">
      <c r="B164" s="19">
        <v>2037</v>
      </c>
      <c r="C164" s="19">
        <v>11</v>
      </c>
      <c r="D164" s="17" t="e">
        <v>#N/A</v>
      </c>
      <c r="E164" s="17" t="e">
        <v>#N/A</v>
      </c>
      <c r="F164" s="17" t="e">
        <v>#N/A</v>
      </c>
      <c r="G164" s="17" t="e">
        <v>#N/A</v>
      </c>
      <c r="H164" s="17" t="e">
        <v>#N/A</v>
      </c>
      <c r="I164" s="17" t="e">
        <v>#N/A</v>
      </c>
      <c r="J164" s="17" t="e">
        <v>#N/A</v>
      </c>
      <c r="K164" s="17" t="e">
        <v>#N/A</v>
      </c>
      <c r="L164" s="17" t="e">
        <v>#N/A</v>
      </c>
      <c r="M164" s="17" t="e">
        <v>#N/A</v>
      </c>
      <c r="N164" s="17" t="e">
        <v>#N/A</v>
      </c>
      <c r="O164" s="17" t="e">
        <v>#N/A</v>
      </c>
      <c r="P164" s="17" t="e">
        <v>#N/A</v>
      </c>
      <c r="Q164" s="17" t="e">
        <v>#N/A</v>
      </c>
      <c r="R164" s="17" t="e">
        <v>#N/A</v>
      </c>
      <c r="S164" s="17" t="e">
        <v>#N/A</v>
      </c>
      <c r="T164" s="17" t="e">
        <v>#N/A</v>
      </c>
    </row>
    <row r="165" spans="2:20" x14ac:dyDescent="0.3">
      <c r="B165" s="19">
        <v>2037</v>
      </c>
      <c r="C165" s="19">
        <v>12</v>
      </c>
      <c r="D165" s="17" t="e">
        <v>#N/A</v>
      </c>
      <c r="E165" s="17" t="e">
        <v>#N/A</v>
      </c>
      <c r="F165" s="17" t="e">
        <v>#N/A</v>
      </c>
      <c r="G165" s="17" t="e">
        <v>#N/A</v>
      </c>
      <c r="H165" s="17" t="e">
        <v>#N/A</v>
      </c>
      <c r="I165" s="17" t="e">
        <v>#N/A</v>
      </c>
      <c r="J165" s="17" t="e">
        <v>#N/A</v>
      </c>
      <c r="K165" s="17" t="e">
        <v>#N/A</v>
      </c>
      <c r="L165" s="17" t="e">
        <v>#N/A</v>
      </c>
      <c r="M165" s="17" t="e">
        <v>#N/A</v>
      </c>
      <c r="N165" s="17" t="e">
        <v>#N/A</v>
      </c>
      <c r="O165" s="17" t="e">
        <v>#N/A</v>
      </c>
      <c r="P165" s="17" t="e">
        <v>#N/A</v>
      </c>
      <c r="Q165" s="17" t="e">
        <v>#N/A</v>
      </c>
      <c r="R165" s="17" t="e">
        <v>#N/A</v>
      </c>
      <c r="S165" s="17" t="e">
        <v>#N/A</v>
      </c>
      <c r="T165" s="17" t="e">
        <v>#N/A</v>
      </c>
    </row>
    <row r="166" spans="2:20" x14ac:dyDescent="0.3">
      <c r="B166" s="19">
        <v>2038</v>
      </c>
      <c r="C166" s="19">
        <v>1</v>
      </c>
      <c r="D166" s="17" t="e">
        <v>#N/A</v>
      </c>
      <c r="E166" s="17" t="e">
        <v>#N/A</v>
      </c>
      <c r="F166" s="17" t="e">
        <v>#N/A</v>
      </c>
      <c r="G166" s="17" t="e">
        <v>#N/A</v>
      </c>
      <c r="H166" s="17" t="e">
        <v>#N/A</v>
      </c>
      <c r="I166" s="17" t="e">
        <v>#N/A</v>
      </c>
      <c r="J166" s="17" t="e">
        <v>#N/A</v>
      </c>
      <c r="K166" s="17" t="e">
        <v>#N/A</v>
      </c>
      <c r="L166" s="17" t="e">
        <v>#N/A</v>
      </c>
      <c r="M166" s="17" t="e">
        <v>#N/A</v>
      </c>
      <c r="N166" s="17" t="e">
        <v>#N/A</v>
      </c>
      <c r="O166" s="17" t="e">
        <v>#N/A</v>
      </c>
      <c r="P166" s="17" t="e">
        <v>#N/A</v>
      </c>
      <c r="Q166" s="17" t="e">
        <v>#N/A</v>
      </c>
      <c r="R166" s="17" t="e">
        <v>#N/A</v>
      </c>
      <c r="S166" s="17" t="e">
        <v>#N/A</v>
      </c>
      <c r="T166" s="17" t="e">
        <v>#N/A</v>
      </c>
    </row>
    <row r="167" spans="2:20" x14ac:dyDescent="0.3">
      <c r="B167" s="19">
        <v>2038</v>
      </c>
      <c r="C167" s="19">
        <v>2</v>
      </c>
      <c r="D167" s="17" t="e">
        <v>#N/A</v>
      </c>
      <c r="E167" s="17" t="e">
        <v>#N/A</v>
      </c>
      <c r="F167" s="17" t="e">
        <v>#N/A</v>
      </c>
      <c r="G167" s="17" t="e">
        <v>#N/A</v>
      </c>
      <c r="H167" s="17" t="e">
        <v>#N/A</v>
      </c>
      <c r="I167" s="17" t="e">
        <v>#N/A</v>
      </c>
      <c r="J167" s="17" t="e">
        <v>#N/A</v>
      </c>
      <c r="K167" s="17" t="e">
        <v>#N/A</v>
      </c>
      <c r="L167" s="17" t="e">
        <v>#N/A</v>
      </c>
      <c r="M167" s="17" t="e">
        <v>#N/A</v>
      </c>
      <c r="N167" s="17" t="e">
        <v>#N/A</v>
      </c>
      <c r="O167" s="17" t="e">
        <v>#N/A</v>
      </c>
      <c r="P167" s="17" t="e">
        <v>#N/A</v>
      </c>
      <c r="Q167" s="17" t="e">
        <v>#N/A</v>
      </c>
      <c r="R167" s="17" t="e">
        <v>#N/A</v>
      </c>
      <c r="S167" s="17" t="e">
        <v>#N/A</v>
      </c>
      <c r="T167" s="17" t="e">
        <v>#N/A</v>
      </c>
    </row>
    <row r="168" spans="2:20" x14ac:dyDescent="0.3">
      <c r="B168" s="19">
        <v>2038</v>
      </c>
      <c r="C168" s="19">
        <v>3</v>
      </c>
      <c r="D168" s="17" t="e">
        <v>#N/A</v>
      </c>
      <c r="E168" s="17" t="e">
        <v>#N/A</v>
      </c>
      <c r="F168" s="17" t="e">
        <v>#N/A</v>
      </c>
      <c r="G168" s="17" t="e">
        <v>#N/A</v>
      </c>
      <c r="H168" s="17" t="e">
        <v>#N/A</v>
      </c>
      <c r="I168" s="17" t="e">
        <v>#N/A</v>
      </c>
      <c r="J168" s="17" t="e">
        <v>#N/A</v>
      </c>
      <c r="K168" s="17" t="e">
        <v>#N/A</v>
      </c>
      <c r="L168" s="17" t="e">
        <v>#N/A</v>
      </c>
      <c r="M168" s="17" t="e">
        <v>#N/A</v>
      </c>
      <c r="N168" s="17" t="e">
        <v>#N/A</v>
      </c>
      <c r="O168" s="17" t="e">
        <v>#N/A</v>
      </c>
      <c r="P168" s="17" t="e">
        <v>#N/A</v>
      </c>
      <c r="Q168" s="17" t="e">
        <v>#N/A</v>
      </c>
      <c r="R168" s="17" t="e">
        <v>#N/A</v>
      </c>
      <c r="S168" s="17" t="e">
        <v>#N/A</v>
      </c>
      <c r="T168" s="17" t="e">
        <v>#N/A</v>
      </c>
    </row>
    <row r="169" spans="2:20" x14ac:dyDescent="0.3">
      <c r="B169" s="19">
        <v>2038</v>
      </c>
      <c r="C169" s="19">
        <v>4</v>
      </c>
      <c r="D169" s="17" t="e">
        <v>#N/A</v>
      </c>
      <c r="E169" s="17" t="e">
        <v>#N/A</v>
      </c>
      <c r="F169" s="17" t="e">
        <v>#N/A</v>
      </c>
      <c r="G169" s="17" t="e">
        <v>#N/A</v>
      </c>
      <c r="H169" s="17" t="e">
        <v>#N/A</v>
      </c>
      <c r="I169" s="17" t="e">
        <v>#N/A</v>
      </c>
      <c r="J169" s="17" t="e">
        <v>#N/A</v>
      </c>
      <c r="K169" s="17" t="e">
        <v>#N/A</v>
      </c>
      <c r="L169" s="17" t="e">
        <v>#N/A</v>
      </c>
      <c r="M169" s="17" t="e">
        <v>#N/A</v>
      </c>
      <c r="N169" s="17" t="e">
        <v>#N/A</v>
      </c>
      <c r="O169" s="17" t="e">
        <v>#N/A</v>
      </c>
      <c r="P169" s="17" t="e">
        <v>#N/A</v>
      </c>
      <c r="Q169" s="17" t="e">
        <v>#N/A</v>
      </c>
      <c r="R169" s="17" t="e">
        <v>#N/A</v>
      </c>
      <c r="S169" s="17" t="e">
        <v>#N/A</v>
      </c>
      <c r="T169" s="17" t="e">
        <v>#N/A</v>
      </c>
    </row>
    <row r="170" spans="2:20" x14ac:dyDescent="0.3">
      <c r="B170" s="19">
        <v>2038</v>
      </c>
      <c r="C170" s="19">
        <v>5</v>
      </c>
      <c r="D170" s="17" t="e">
        <v>#N/A</v>
      </c>
      <c r="E170" s="17" t="e">
        <v>#N/A</v>
      </c>
      <c r="F170" s="17" t="e">
        <v>#N/A</v>
      </c>
      <c r="G170" s="17" t="e">
        <v>#N/A</v>
      </c>
      <c r="H170" s="17" t="e">
        <v>#N/A</v>
      </c>
      <c r="I170" s="17" t="e">
        <v>#N/A</v>
      </c>
      <c r="J170" s="17" t="e">
        <v>#N/A</v>
      </c>
      <c r="K170" s="17" t="e">
        <v>#N/A</v>
      </c>
      <c r="L170" s="17" t="e">
        <v>#N/A</v>
      </c>
      <c r="M170" s="17" t="e">
        <v>#N/A</v>
      </c>
      <c r="N170" s="17" t="e">
        <v>#N/A</v>
      </c>
      <c r="O170" s="17" t="e">
        <v>#N/A</v>
      </c>
      <c r="P170" s="17" t="e">
        <v>#N/A</v>
      </c>
      <c r="Q170" s="17" t="e">
        <v>#N/A</v>
      </c>
      <c r="R170" s="17" t="e">
        <v>#N/A</v>
      </c>
      <c r="S170" s="17" t="e">
        <v>#N/A</v>
      </c>
      <c r="T170" s="17" t="e">
        <v>#N/A</v>
      </c>
    </row>
    <row r="171" spans="2:20" x14ac:dyDescent="0.3">
      <c r="B171" s="19">
        <v>2038</v>
      </c>
      <c r="C171" s="19">
        <v>6</v>
      </c>
      <c r="D171" s="17" t="e">
        <v>#N/A</v>
      </c>
      <c r="E171" s="17" t="e">
        <v>#N/A</v>
      </c>
      <c r="F171" s="17" t="e">
        <v>#N/A</v>
      </c>
      <c r="G171" s="17" t="e">
        <v>#N/A</v>
      </c>
      <c r="H171" s="17" t="e">
        <v>#N/A</v>
      </c>
      <c r="I171" s="17" t="e">
        <v>#N/A</v>
      </c>
      <c r="J171" s="17" t="e">
        <v>#N/A</v>
      </c>
      <c r="K171" s="17" t="e">
        <v>#N/A</v>
      </c>
      <c r="L171" s="17" t="e">
        <v>#N/A</v>
      </c>
      <c r="M171" s="17" t="e">
        <v>#N/A</v>
      </c>
      <c r="N171" s="17" t="e">
        <v>#N/A</v>
      </c>
      <c r="O171" s="17" t="e">
        <v>#N/A</v>
      </c>
      <c r="P171" s="17" t="e">
        <v>#N/A</v>
      </c>
      <c r="Q171" s="17" t="e">
        <v>#N/A</v>
      </c>
      <c r="R171" s="17" t="e">
        <v>#N/A</v>
      </c>
      <c r="S171" s="17" t="e">
        <v>#N/A</v>
      </c>
      <c r="T171" s="17" t="e">
        <v>#N/A</v>
      </c>
    </row>
    <row r="172" spans="2:20" x14ac:dyDescent="0.3">
      <c r="B172" s="19">
        <v>2038</v>
      </c>
      <c r="C172" s="19">
        <v>7</v>
      </c>
      <c r="D172" s="17" t="e">
        <v>#N/A</v>
      </c>
      <c r="E172" s="17" t="e">
        <v>#N/A</v>
      </c>
      <c r="F172" s="17" t="e">
        <v>#N/A</v>
      </c>
      <c r="G172" s="17" t="e">
        <v>#N/A</v>
      </c>
      <c r="H172" s="17" t="e">
        <v>#N/A</v>
      </c>
      <c r="I172" s="17" t="e">
        <v>#N/A</v>
      </c>
      <c r="J172" s="17" t="e">
        <v>#N/A</v>
      </c>
      <c r="K172" s="17" t="e">
        <v>#N/A</v>
      </c>
      <c r="L172" s="17" t="e">
        <v>#N/A</v>
      </c>
      <c r="M172" s="17" t="e">
        <v>#N/A</v>
      </c>
      <c r="N172" s="17" t="e">
        <v>#N/A</v>
      </c>
      <c r="O172" s="17" t="e">
        <v>#N/A</v>
      </c>
      <c r="P172" s="17" t="e">
        <v>#N/A</v>
      </c>
      <c r="Q172" s="17" t="e">
        <v>#N/A</v>
      </c>
      <c r="R172" s="17" t="e">
        <v>#N/A</v>
      </c>
      <c r="S172" s="17" t="e">
        <v>#N/A</v>
      </c>
      <c r="T172" s="17" t="e">
        <v>#N/A</v>
      </c>
    </row>
    <row r="173" spans="2:20" x14ac:dyDescent="0.3">
      <c r="B173" s="19">
        <v>2038</v>
      </c>
      <c r="C173" s="19">
        <v>8</v>
      </c>
      <c r="D173" s="17" t="e">
        <v>#N/A</v>
      </c>
      <c r="E173" s="17" t="e">
        <v>#N/A</v>
      </c>
      <c r="F173" s="17" t="e">
        <v>#N/A</v>
      </c>
      <c r="G173" s="17" t="e">
        <v>#N/A</v>
      </c>
      <c r="H173" s="17" t="e">
        <v>#N/A</v>
      </c>
      <c r="I173" s="17" t="e">
        <v>#N/A</v>
      </c>
      <c r="J173" s="17" t="e">
        <v>#N/A</v>
      </c>
      <c r="K173" s="17" t="e">
        <v>#N/A</v>
      </c>
      <c r="L173" s="17" t="e">
        <v>#N/A</v>
      </c>
      <c r="M173" s="17" t="e">
        <v>#N/A</v>
      </c>
      <c r="N173" s="17" t="e">
        <v>#N/A</v>
      </c>
      <c r="O173" s="17" t="e">
        <v>#N/A</v>
      </c>
      <c r="P173" s="17" t="e">
        <v>#N/A</v>
      </c>
      <c r="Q173" s="17" t="e">
        <v>#N/A</v>
      </c>
      <c r="R173" s="17" t="e">
        <v>#N/A</v>
      </c>
      <c r="S173" s="17" t="e">
        <v>#N/A</v>
      </c>
      <c r="T173" s="17" t="e">
        <v>#N/A</v>
      </c>
    </row>
    <row r="174" spans="2:20" x14ac:dyDescent="0.3">
      <c r="B174" s="19">
        <v>2038</v>
      </c>
      <c r="C174" s="19">
        <v>9</v>
      </c>
      <c r="D174" s="17" t="e">
        <v>#N/A</v>
      </c>
      <c r="E174" s="17" t="e">
        <v>#N/A</v>
      </c>
      <c r="F174" s="17" t="e">
        <v>#N/A</v>
      </c>
      <c r="G174" s="17" t="e">
        <v>#N/A</v>
      </c>
      <c r="H174" s="17" t="e">
        <v>#N/A</v>
      </c>
      <c r="I174" s="17" t="e">
        <v>#N/A</v>
      </c>
      <c r="J174" s="17" t="e">
        <v>#N/A</v>
      </c>
      <c r="K174" s="17" t="e">
        <v>#N/A</v>
      </c>
      <c r="L174" s="17" t="e">
        <v>#N/A</v>
      </c>
      <c r="M174" s="17" t="e">
        <v>#N/A</v>
      </c>
      <c r="N174" s="17" t="e">
        <v>#N/A</v>
      </c>
      <c r="O174" s="17" t="e">
        <v>#N/A</v>
      </c>
      <c r="P174" s="17" t="e">
        <v>#N/A</v>
      </c>
      <c r="Q174" s="17" t="e">
        <v>#N/A</v>
      </c>
      <c r="R174" s="17" t="e">
        <v>#N/A</v>
      </c>
      <c r="S174" s="17" t="e">
        <v>#N/A</v>
      </c>
      <c r="T174" s="17" t="e">
        <v>#N/A</v>
      </c>
    </row>
    <row r="175" spans="2:20" x14ac:dyDescent="0.3">
      <c r="B175" s="19">
        <v>2038</v>
      </c>
      <c r="C175" s="19">
        <v>10</v>
      </c>
      <c r="D175" s="17" t="e">
        <v>#N/A</v>
      </c>
      <c r="E175" s="17" t="e">
        <v>#N/A</v>
      </c>
      <c r="F175" s="17" t="e">
        <v>#N/A</v>
      </c>
      <c r="G175" s="17" t="e">
        <v>#N/A</v>
      </c>
      <c r="H175" s="17" t="e">
        <v>#N/A</v>
      </c>
      <c r="I175" s="17" t="e">
        <v>#N/A</v>
      </c>
      <c r="J175" s="17" t="e">
        <v>#N/A</v>
      </c>
      <c r="K175" s="17" t="e">
        <v>#N/A</v>
      </c>
      <c r="L175" s="17" t="e">
        <v>#N/A</v>
      </c>
      <c r="M175" s="17" t="e">
        <v>#N/A</v>
      </c>
      <c r="N175" s="17" t="e">
        <v>#N/A</v>
      </c>
      <c r="O175" s="17" t="e">
        <v>#N/A</v>
      </c>
      <c r="P175" s="17" t="e">
        <v>#N/A</v>
      </c>
      <c r="Q175" s="17" t="e">
        <v>#N/A</v>
      </c>
      <c r="R175" s="17" t="e">
        <v>#N/A</v>
      </c>
      <c r="S175" s="17" t="e">
        <v>#N/A</v>
      </c>
      <c r="T175" s="17" t="e">
        <v>#N/A</v>
      </c>
    </row>
    <row r="176" spans="2:20" x14ac:dyDescent="0.3">
      <c r="B176" s="19">
        <v>2038</v>
      </c>
      <c r="C176" s="19">
        <v>11</v>
      </c>
      <c r="D176" s="17" t="e">
        <v>#N/A</v>
      </c>
      <c r="E176" s="17" t="e">
        <v>#N/A</v>
      </c>
      <c r="F176" s="17" t="e">
        <v>#N/A</v>
      </c>
      <c r="G176" s="17" t="e">
        <v>#N/A</v>
      </c>
      <c r="H176" s="17" t="e">
        <v>#N/A</v>
      </c>
      <c r="I176" s="17" t="e">
        <v>#N/A</v>
      </c>
      <c r="J176" s="17" t="e">
        <v>#N/A</v>
      </c>
      <c r="K176" s="17" t="e">
        <v>#N/A</v>
      </c>
      <c r="L176" s="17" t="e">
        <v>#N/A</v>
      </c>
      <c r="M176" s="17" t="e">
        <v>#N/A</v>
      </c>
      <c r="N176" s="17" t="e">
        <v>#N/A</v>
      </c>
      <c r="O176" s="17" t="e">
        <v>#N/A</v>
      </c>
      <c r="P176" s="17" t="e">
        <v>#N/A</v>
      </c>
      <c r="Q176" s="17" t="e">
        <v>#N/A</v>
      </c>
      <c r="R176" s="17" t="e">
        <v>#N/A</v>
      </c>
      <c r="S176" s="17" t="e">
        <v>#N/A</v>
      </c>
      <c r="T176" s="17" t="e">
        <v>#N/A</v>
      </c>
    </row>
    <row r="177" spans="2:20" x14ac:dyDescent="0.3">
      <c r="B177" s="19">
        <v>2038</v>
      </c>
      <c r="C177" s="19">
        <v>12</v>
      </c>
      <c r="D177" s="17" t="e">
        <v>#N/A</v>
      </c>
      <c r="E177" s="17" t="e">
        <v>#N/A</v>
      </c>
      <c r="F177" s="17" t="e">
        <v>#N/A</v>
      </c>
      <c r="G177" s="17" t="e">
        <v>#N/A</v>
      </c>
      <c r="H177" s="17" t="e">
        <v>#N/A</v>
      </c>
      <c r="I177" s="17" t="e">
        <v>#N/A</v>
      </c>
      <c r="J177" s="17" t="e">
        <v>#N/A</v>
      </c>
      <c r="K177" s="17" t="e">
        <v>#N/A</v>
      </c>
      <c r="L177" s="17" t="e">
        <v>#N/A</v>
      </c>
      <c r="M177" s="17" t="e">
        <v>#N/A</v>
      </c>
      <c r="N177" s="17" t="e">
        <v>#N/A</v>
      </c>
      <c r="O177" s="17" t="e">
        <v>#N/A</v>
      </c>
      <c r="P177" s="17" t="e">
        <v>#N/A</v>
      </c>
      <c r="Q177" s="17" t="e">
        <v>#N/A</v>
      </c>
      <c r="R177" s="17" t="e">
        <v>#N/A</v>
      </c>
      <c r="S177" s="17" t="e">
        <v>#N/A</v>
      </c>
      <c r="T177" s="17" t="e">
        <v>#N/A</v>
      </c>
    </row>
    <row r="178" spans="2:20" x14ac:dyDescent="0.3">
      <c r="B178" s="19">
        <v>2039</v>
      </c>
      <c r="C178" s="19">
        <v>1</v>
      </c>
      <c r="D178" s="17" t="e">
        <v>#N/A</v>
      </c>
      <c r="E178" s="17" t="e">
        <v>#N/A</v>
      </c>
      <c r="F178" s="17" t="e">
        <v>#N/A</v>
      </c>
      <c r="G178" s="17" t="e">
        <v>#N/A</v>
      </c>
      <c r="H178" s="17" t="e">
        <v>#N/A</v>
      </c>
      <c r="I178" s="17" t="e">
        <v>#N/A</v>
      </c>
      <c r="J178" s="17" t="e">
        <v>#N/A</v>
      </c>
      <c r="K178" s="17" t="e">
        <v>#N/A</v>
      </c>
      <c r="L178" s="17" t="e">
        <v>#N/A</v>
      </c>
      <c r="M178" s="17" t="e">
        <v>#N/A</v>
      </c>
      <c r="N178" s="17" t="e">
        <v>#N/A</v>
      </c>
      <c r="O178" s="17" t="e">
        <v>#N/A</v>
      </c>
      <c r="P178" s="17" t="e">
        <v>#N/A</v>
      </c>
      <c r="Q178" s="17" t="e">
        <v>#N/A</v>
      </c>
      <c r="R178" s="17" t="e">
        <v>#N/A</v>
      </c>
      <c r="S178" s="17" t="e">
        <v>#N/A</v>
      </c>
      <c r="T178" s="17" t="e">
        <v>#N/A</v>
      </c>
    </row>
    <row r="179" spans="2:20" x14ac:dyDescent="0.3">
      <c r="B179" s="19">
        <v>2039</v>
      </c>
      <c r="C179" s="19">
        <v>2</v>
      </c>
      <c r="D179" s="17" t="e">
        <v>#N/A</v>
      </c>
      <c r="E179" s="17" t="e">
        <v>#N/A</v>
      </c>
      <c r="F179" s="17" t="e">
        <v>#N/A</v>
      </c>
      <c r="G179" s="17" t="e">
        <v>#N/A</v>
      </c>
      <c r="H179" s="17" t="e">
        <v>#N/A</v>
      </c>
      <c r="I179" s="17" t="e">
        <v>#N/A</v>
      </c>
      <c r="J179" s="17" t="e">
        <v>#N/A</v>
      </c>
      <c r="K179" s="17" t="e">
        <v>#N/A</v>
      </c>
      <c r="L179" s="17" t="e">
        <v>#N/A</v>
      </c>
      <c r="M179" s="17" t="e">
        <v>#N/A</v>
      </c>
      <c r="N179" s="17" t="e">
        <v>#N/A</v>
      </c>
      <c r="O179" s="17" t="e">
        <v>#N/A</v>
      </c>
      <c r="P179" s="17" t="e">
        <v>#N/A</v>
      </c>
      <c r="Q179" s="17" t="e">
        <v>#N/A</v>
      </c>
      <c r="R179" s="17" t="e">
        <v>#N/A</v>
      </c>
      <c r="S179" s="17" t="e">
        <v>#N/A</v>
      </c>
      <c r="T179" s="17" t="e">
        <v>#N/A</v>
      </c>
    </row>
    <row r="180" spans="2:20" x14ac:dyDescent="0.3">
      <c r="B180" s="19">
        <v>2039</v>
      </c>
      <c r="C180" s="19">
        <v>3</v>
      </c>
      <c r="D180" s="17" t="e">
        <v>#N/A</v>
      </c>
      <c r="E180" s="17" t="e">
        <v>#N/A</v>
      </c>
      <c r="F180" s="17" t="e">
        <v>#N/A</v>
      </c>
      <c r="G180" s="17" t="e">
        <v>#N/A</v>
      </c>
      <c r="H180" s="17" t="e">
        <v>#N/A</v>
      </c>
      <c r="I180" s="17" t="e">
        <v>#N/A</v>
      </c>
      <c r="J180" s="17" t="e">
        <v>#N/A</v>
      </c>
      <c r="K180" s="17" t="e">
        <v>#N/A</v>
      </c>
      <c r="L180" s="17" t="e">
        <v>#N/A</v>
      </c>
      <c r="M180" s="17" t="e">
        <v>#N/A</v>
      </c>
      <c r="N180" s="17" t="e">
        <v>#N/A</v>
      </c>
      <c r="O180" s="17" t="e">
        <v>#N/A</v>
      </c>
      <c r="P180" s="17" t="e">
        <v>#N/A</v>
      </c>
      <c r="Q180" s="17" t="e">
        <v>#N/A</v>
      </c>
      <c r="R180" s="17" t="e">
        <v>#N/A</v>
      </c>
      <c r="S180" s="17" t="e">
        <v>#N/A</v>
      </c>
      <c r="T180" s="17" t="e">
        <v>#N/A</v>
      </c>
    </row>
    <row r="181" spans="2:20" x14ac:dyDescent="0.3">
      <c r="B181" s="19">
        <v>2039</v>
      </c>
      <c r="C181" s="19">
        <v>4</v>
      </c>
      <c r="D181" s="17" t="e">
        <v>#N/A</v>
      </c>
      <c r="E181" s="17" t="e">
        <v>#N/A</v>
      </c>
      <c r="F181" s="17" t="e">
        <v>#N/A</v>
      </c>
      <c r="G181" s="17" t="e">
        <v>#N/A</v>
      </c>
      <c r="H181" s="17" t="e">
        <v>#N/A</v>
      </c>
      <c r="I181" s="17" t="e">
        <v>#N/A</v>
      </c>
      <c r="J181" s="17" t="e">
        <v>#N/A</v>
      </c>
      <c r="K181" s="17" t="e">
        <v>#N/A</v>
      </c>
      <c r="L181" s="17" t="e">
        <v>#N/A</v>
      </c>
      <c r="M181" s="17" t="e">
        <v>#N/A</v>
      </c>
      <c r="N181" s="17" t="e">
        <v>#N/A</v>
      </c>
      <c r="O181" s="17" t="e">
        <v>#N/A</v>
      </c>
      <c r="P181" s="17" t="e">
        <v>#N/A</v>
      </c>
      <c r="Q181" s="17" t="e">
        <v>#N/A</v>
      </c>
      <c r="R181" s="17" t="e">
        <v>#N/A</v>
      </c>
      <c r="S181" s="17" t="e">
        <v>#N/A</v>
      </c>
      <c r="T181" s="17" t="e">
        <v>#N/A</v>
      </c>
    </row>
    <row r="182" spans="2:20" x14ac:dyDescent="0.3">
      <c r="B182" s="19">
        <v>2039</v>
      </c>
      <c r="C182" s="19">
        <v>5</v>
      </c>
      <c r="D182" s="17" t="e">
        <v>#N/A</v>
      </c>
      <c r="E182" s="17" t="e">
        <v>#N/A</v>
      </c>
      <c r="F182" s="17" t="e">
        <v>#N/A</v>
      </c>
      <c r="G182" s="17" t="e">
        <v>#N/A</v>
      </c>
      <c r="H182" s="17" t="e">
        <v>#N/A</v>
      </c>
      <c r="I182" s="17" t="e">
        <v>#N/A</v>
      </c>
      <c r="J182" s="17" t="e">
        <v>#N/A</v>
      </c>
      <c r="K182" s="17" t="e">
        <v>#N/A</v>
      </c>
      <c r="L182" s="17" t="e">
        <v>#N/A</v>
      </c>
      <c r="M182" s="17" t="e">
        <v>#N/A</v>
      </c>
      <c r="N182" s="17" t="e">
        <v>#N/A</v>
      </c>
      <c r="O182" s="17" t="e">
        <v>#N/A</v>
      </c>
      <c r="P182" s="17" t="e">
        <v>#N/A</v>
      </c>
      <c r="Q182" s="17" t="e">
        <v>#N/A</v>
      </c>
      <c r="R182" s="17" t="e">
        <v>#N/A</v>
      </c>
      <c r="S182" s="17" t="e">
        <v>#N/A</v>
      </c>
      <c r="T182" s="17" t="e">
        <v>#N/A</v>
      </c>
    </row>
    <row r="183" spans="2:20" x14ac:dyDescent="0.3">
      <c r="B183" s="19">
        <v>2039</v>
      </c>
      <c r="C183" s="19">
        <v>6</v>
      </c>
      <c r="D183" s="17" t="e">
        <v>#N/A</v>
      </c>
      <c r="E183" s="17" t="e">
        <v>#N/A</v>
      </c>
      <c r="F183" s="17" t="e">
        <v>#N/A</v>
      </c>
      <c r="G183" s="17" t="e">
        <v>#N/A</v>
      </c>
      <c r="H183" s="17" t="e">
        <v>#N/A</v>
      </c>
      <c r="I183" s="17" t="e">
        <v>#N/A</v>
      </c>
      <c r="J183" s="17" t="e">
        <v>#N/A</v>
      </c>
      <c r="K183" s="17" t="e">
        <v>#N/A</v>
      </c>
      <c r="L183" s="17" t="e">
        <v>#N/A</v>
      </c>
      <c r="M183" s="17" t="e">
        <v>#N/A</v>
      </c>
      <c r="N183" s="17" t="e">
        <v>#N/A</v>
      </c>
      <c r="O183" s="17" t="e">
        <v>#N/A</v>
      </c>
      <c r="P183" s="17" t="e">
        <v>#N/A</v>
      </c>
      <c r="Q183" s="17" t="e">
        <v>#N/A</v>
      </c>
      <c r="R183" s="17" t="e">
        <v>#N/A</v>
      </c>
      <c r="S183" s="17" t="e">
        <v>#N/A</v>
      </c>
      <c r="T183" s="17" t="e">
        <v>#N/A</v>
      </c>
    </row>
    <row r="184" spans="2:20" x14ac:dyDescent="0.3">
      <c r="B184" s="19">
        <v>2039</v>
      </c>
      <c r="C184" s="19">
        <v>7</v>
      </c>
      <c r="D184" s="17" t="e">
        <v>#N/A</v>
      </c>
      <c r="E184" s="17" t="e">
        <v>#N/A</v>
      </c>
      <c r="F184" s="17" t="e">
        <v>#N/A</v>
      </c>
      <c r="G184" s="17" t="e">
        <v>#N/A</v>
      </c>
      <c r="H184" s="17" t="e">
        <v>#N/A</v>
      </c>
      <c r="I184" s="17" t="e">
        <v>#N/A</v>
      </c>
      <c r="J184" s="17" t="e">
        <v>#N/A</v>
      </c>
      <c r="K184" s="17" t="e">
        <v>#N/A</v>
      </c>
      <c r="L184" s="17" t="e">
        <v>#N/A</v>
      </c>
      <c r="M184" s="17" t="e">
        <v>#N/A</v>
      </c>
      <c r="N184" s="17" t="e">
        <v>#N/A</v>
      </c>
      <c r="O184" s="17" t="e">
        <v>#N/A</v>
      </c>
      <c r="P184" s="17" t="e">
        <v>#N/A</v>
      </c>
      <c r="Q184" s="17" t="e">
        <v>#N/A</v>
      </c>
      <c r="R184" s="17" t="e">
        <v>#N/A</v>
      </c>
      <c r="S184" s="17" t="e">
        <v>#N/A</v>
      </c>
      <c r="T184" s="17" t="e">
        <v>#N/A</v>
      </c>
    </row>
    <row r="185" spans="2:20" x14ac:dyDescent="0.3">
      <c r="B185" s="19">
        <v>2039</v>
      </c>
      <c r="C185" s="19">
        <v>8</v>
      </c>
      <c r="D185" s="17" t="e">
        <v>#N/A</v>
      </c>
      <c r="E185" s="17" t="e">
        <v>#N/A</v>
      </c>
      <c r="F185" s="17" t="e">
        <v>#N/A</v>
      </c>
      <c r="G185" s="17" t="e">
        <v>#N/A</v>
      </c>
      <c r="H185" s="17" t="e">
        <v>#N/A</v>
      </c>
      <c r="I185" s="17" t="e">
        <v>#N/A</v>
      </c>
      <c r="J185" s="17" t="e">
        <v>#N/A</v>
      </c>
      <c r="K185" s="17" t="e">
        <v>#N/A</v>
      </c>
      <c r="L185" s="17" t="e">
        <v>#N/A</v>
      </c>
      <c r="M185" s="17" t="e">
        <v>#N/A</v>
      </c>
      <c r="N185" s="17" t="e">
        <v>#N/A</v>
      </c>
      <c r="O185" s="17" t="e">
        <v>#N/A</v>
      </c>
      <c r="P185" s="17" t="e">
        <v>#N/A</v>
      </c>
      <c r="Q185" s="17" t="e">
        <v>#N/A</v>
      </c>
      <c r="R185" s="17" t="e">
        <v>#N/A</v>
      </c>
      <c r="S185" s="17" t="e">
        <v>#N/A</v>
      </c>
      <c r="T185" s="17" t="e">
        <v>#N/A</v>
      </c>
    </row>
    <row r="186" spans="2:20" x14ac:dyDescent="0.3">
      <c r="B186" s="19">
        <v>2039</v>
      </c>
      <c r="C186" s="19">
        <v>9</v>
      </c>
      <c r="D186" s="17" t="e">
        <v>#N/A</v>
      </c>
      <c r="E186" s="17" t="e">
        <v>#N/A</v>
      </c>
      <c r="F186" s="17" t="e">
        <v>#N/A</v>
      </c>
      <c r="G186" s="17" t="e">
        <v>#N/A</v>
      </c>
      <c r="H186" s="17" t="e">
        <v>#N/A</v>
      </c>
      <c r="I186" s="17" t="e">
        <v>#N/A</v>
      </c>
      <c r="J186" s="17" t="e">
        <v>#N/A</v>
      </c>
      <c r="K186" s="17" t="e">
        <v>#N/A</v>
      </c>
      <c r="L186" s="17" t="e">
        <v>#N/A</v>
      </c>
      <c r="M186" s="17" t="e">
        <v>#N/A</v>
      </c>
      <c r="N186" s="17" t="e">
        <v>#N/A</v>
      </c>
      <c r="O186" s="17" t="e">
        <v>#N/A</v>
      </c>
      <c r="P186" s="17" t="e">
        <v>#N/A</v>
      </c>
      <c r="Q186" s="17" t="e">
        <v>#N/A</v>
      </c>
      <c r="R186" s="17" t="e">
        <v>#N/A</v>
      </c>
      <c r="S186" s="17" t="e">
        <v>#N/A</v>
      </c>
      <c r="T186" s="17" t="e">
        <v>#N/A</v>
      </c>
    </row>
    <row r="187" spans="2:20" x14ac:dyDescent="0.3">
      <c r="B187" s="19">
        <v>2039</v>
      </c>
      <c r="C187" s="19">
        <v>10</v>
      </c>
      <c r="D187" s="17" t="e">
        <v>#N/A</v>
      </c>
      <c r="E187" s="17" t="e">
        <v>#N/A</v>
      </c>
      <c r="F187" s="17" t="e">
        <v>#N/A</v>
      </c>
      <c r="G187" s="17" t="e">
        <v>#N/A</v>
      </c>
      <c r="H187" s="17" t="e">
        <v>#N/A</v>
      </c>
      <c r="I187" s="17" t="e">
        <v>#N/A</v>
      </c>
      <c r="J187" s="17" t="e">
        <v>#N/A</v>
      </c>
      <c r="K187" s="17" t="e">
        <v>#N/A</v>
      </c>
      <c r="L187" s="17" t="e">
        <v>#N/A</v>
      </c>
      <c r="M187" s="17" t="e">
        <v>#N/A</v>
      </c>
      <c r="N187" s="17" t="e">
        <v>#N/A</v>
      </c>
      <c r="O187" s="17" t="e">
        <v>#N/A</v>
      </c>
      <c r="P187" s="17" t="e">
        <v>#N/A</v>
      </c>
      <c r="Q187" s="17" t="e">
        <v>#N/A</v>
      </c>
      <c r="R187" s="17" t="e">
        <v>#N/A</v>
      </c>
      <c r="S187" s="17" t="e">
        <v>#N/A</v>
      </c>
      <c r="T187" s="17" t="e">
        <v>#N/A</v>
      </c>
    </row>
    <row r="188" spans="2:20" x14ac:dyDescent="0.3">
      <c r="B188" s="19">
        <v>2039</v>
      </c>
      <c r="C188" s="19">
        <v>11</v>
      </c>
      <c r="D188" s="17" t="e">
        <v>#N/A</v>
      </c>
      <c r="E188" s="17" t="e">
        <v>#N/A</v>
      </c>
      <c r="F188" s="17" t="e">
        <v>#N/A</v>
      </c>
      <c r="G188" s="17" t="e">
        <v>#N/A</v>
      </c>
      <c r="H188" s="17" t="e">
        <v>#N/A</v>
      </c>
      <c r="I188" s="17" t="e">
        <v>#N/A</v>
      </c>
      <c r="J188" s="17" t="e">
        <v>#N/A</v>
      </c>
      <c r="K188" s="17" t="e">
        <v>#N/A</v>
      </c>
      <c r="L188" s="17" t="e">
        <v>#N/A</v>
      </c>
      <c r="M188" s="17" t="e">
        <v>#N/A</v>
      </c>
      <c r="N188" s="17" t="e">
        <v>#N/A</v>
      </c>
      <c r="O188" s="17" t="e">
        <v>#N/A</v>
      </c>
      <c r="P188" s="17" t="e">
        <v>#N/A</v>
      </c>
      <c r="Q188" s="17" t="e">
        <v>#N/A</v>
      </c>
      <c r="R188" s="17" t="e">
        <v>#N/A</v>
      </c>
      <c r="S188" s="17" t="e">
        <v>#N/A</v>
      </c>
      <c r="T188" s="17" t="e">
        <v>#N/A</v>
      </c>
    </row>
    <row r="189" spans="2:20" x14ac:dyDescent="0.3">
      <c r="B189" s="19">
        <v>2039</v>
      </c>
      <c r="C189" s="19">
        <v>12</v>
      </c>
      <c r="D189" s="17" t="e">
        <v>#N/A</v>
      </c>
      <c r="E189" s="17" t="e">
        <v>#N/A</v>
      </c>
      <c r="F189" s="17" t="e">
        <v>#N/A</v>
      </c>
      <c r="G189" s="17" t="e">
        <v>#N/A</v>
      </c>
      <c r="H189" s="17" t="e">
        <v>#N/A</v>
      </c>
      <c r="I189" s="17" t="e">
        <v>#N/A</v>
      </c>
      <c r="J189" s="17" t="e">
        <v>#N/A</v>
      </c>
      <c r="K189" s="17" t="e">
        <v>#N/A</v>
      </c>
      <c r="L189" s="17" t="e">
        <v>#N/A</v>
      </c>
      <c r="M189" s="17" t="e">
        <v>#N/A</v>
      </c>
      <c r="N189" s="17" t="e">
        <v>#N/A</v>
      </c>
      <c r="O189" s="17" t="e">
        <v>#N/A</v>
      </c>
      <c r="P189" s="17" t="e">
        <v>#N/A</v>
      </c>
      <c r="Q189" s="17" t="e">
        <v>#N/A</v>
      </c>
      <c r="R189" s="17" t="e">
        <v>#N/A</v>
      </c>
      <c r="S189" s="17" t="e">
        <v>#N/A</v>
      </c>
      <c r="T189" s="17" t="e">
        <v>#N/A</v>
      </c>
    </row>
    <row r="190" spans="2:20" x14ac:dyDescent="0.3">
      <c r="B190" s="19">
        <v>2040</v>
      </c>
      <c r="C190" s="19">
        <v>1</v>
      </c>
      <c r="D190" s="17" t="e">
        <v>#N/A</v>
      </c>
      <c r="E190" s="17" t="e">
        <v>#N/A</v>
      </c>
      <c r="F190" s="17" t="e">
        <v>#N/A</v>
      </c>
      <c r="G190" s="17" t="e">
        <v>#N/A</v>
      </c>
      <c r="H190" s="17" t="e">
        <v>#N/A</v>
      </c>
      <c r="I190" s="17" t="e">
        <v>#N/A</v>
      </c>
      <c r="J190" s="17" t="e">
        <v>#N/A</v>
      </c>
      <c r="K190" s="17" t="e">
        <v>#N/A</v>
      </c>
      <c r="L190" s="17" t="e">
        <v>#N/A</v>
      </c>
      <c r="M190" s="17" t="e">
        <v>#N/A</v>
      </c>
      <c r="N190" s="17" t="e">
        <v>#N/A</v>
      </c>
      <c r="O190" s="17" t="e">
        <v>#N/A</v>
      </c>
      <c r="P190" s="17" t="e">
        <v>#N/A</v>
      </c>
      <c r="Q190" s="17" t="e">
        <v>#N/A</v>
      </c>
      <c r="R190" s="17" t="e">
        <v>#N/A</v>
      </c>
      <c r="S190" s="17" t="e">
        <v>#N/A</v>
      </c>
      <c r="T190" s="17" t="e">
        <v>#N/A</v>
      </c>
    </row>
    <row r="191" spans="2:20" x14ac:dyDescent="0.3">
      <c r="B191" s="19">
        <v>2040</v>
      </c>
      <c r="C191" s="19">
        <v>2</v>
      </c>
      <c r="D191" s="17" t="e">
        <v>#N/A</v>
      </c>
      <c r="E191" s="17" t="e">
        <v>#N/A</v>
      </c>
      <c r="F191" s="17" t="e">
        <v>#N/A</v>
      </c>
      <c r="G191" s="17" t="e">
        <v>#N/A</v>
      </c>
      <c r="H191" s="17" t="e">
        <v>#N/A</v>
      </c>
      <c r="I191" s="17" t="e">
        <v>#N/A</v>
      </c>
      <c r="J191" s="17" t="e">
        <v>#N/A</v>
      </c>
      <c r="K191" s="17" t="e">
        <v>#N/A</v>
      </c>
      <c r="L191" s="17" t="e">
        <v>#N/A</v>
      </c>
      <c r="M191" s="17" t="e">
        <v>#N/A</v>
      </c>
      <c r="N191" s="17" t="e">
        <v>#N/A</v>
      </c>
      <c r="O191" s="17" t="e">
        <v>#N/A</v>
      </c>
      <c r="P191" s="17" t="e">
        <v>#N/A</v>
      </c>
      <c r="Q191" s="17" t="e">
        <v>#N/A</v>
      </c>
      <c r="R191" s="17" t="e">
        <v>#N/A</v>
      </c>
      <c r="S191" s="17" t="e">
        <v>#N/A</v>
      </c>
      <c r="T191" s="17" t="e">
        <v>#N/A</v>
      </c>
    </row>
    <row r="192" spans="2:20" x14ac:dyDescent="0.3">
      <c r="B192" s="19">
        <v>2040</v>
      </c>
      <c r="C192" s="19">
        <v>3</v>
      </c>
      <c r="D192" s="17" t="e">
        <v>#N/A</v>
      </c>
      <c r="E192" s="17" t="e">
        <v>#N/A</v>
      </c>
      <c r="F192" s="17" t="e">
        <v>#N/A</v>
      </c>
      <c r="G192" s="17" t="e">
        <v>#N/A</v>
      </c>
      <c r="H192" s="17" t="e">
        <v>#N/A</v>
      </c>
      <c r="I192" s="17" t="e">
        <v>#N/A</v>
      </c>
      <c r="J192" s="17" t="e">
        <v>#N/A</v>
      </c>
      <c r="K192" s="17" t="e">
        <v>#N/A</v>
      </c>
      <c r="L192" s="17" t="e">
        <v>#N/A</v>
      </c>
      <c r="M192" s="17" t="e">
        <v>#N/A</v>
      </c>
      <c r="N192" s="17" t="e">
        <v>#N/A</v>
      </c>
      <c r="O192" s="17" t="e">
        <v>#N/A</v>
      </c>
      <c r="P192" s="17" t="e">
        <v>#N/A</v>
      </c>
      <c r="Q192" s="17" t="e">
        <v>#N/A</v>
      </c>
      <c r="R192" s="17" t="e">
        <v>#N/A</v>
      </c>
      <c r="S192" s="17" t="e">
        <v>#N/A</v>
      </c>
      <c r="T192" s="17" t="e">
        <v>#N/A</v>
      </c>
    </row>
    <row r="193" spans="2:20" x14ac:dyDescent="0.3">
      <c r="B193" s="19">
        <v>2040</v>
      </c>
      <c r="C193" s="19">
        <v>4</v>
      </c>
      <c r="D193" s="17" t="e">
        <v>#N/A</v>
      </c>
      <c r="E193" s="17" t="e">
        <v>#N/A</v>
      </c>
      <c r="F193" s="17" t="e">
        <v>#N/A</v>
      </c>
      <c r="G193" s="17" t="e">
        <v>#N/A</v>
      </c>
      <c r="H193" s="17" t="e">
        <v>#N/A</v>
      </c>
      <c r="I193" s="17" t="e">
        <v>#N/A</v>
      </c>
      <c r="J193" s="17" t="e">
        <v>#N/A</v>
      </c>
      <c r="K193" s="17" t="e">
        <v>#N/A</v>
      </c>
      <c r="L193" s="17" t="e">
        <v>#N/A</v>
      </c>
      <c r="M193" s="17" t="e">
        <v>#N/A</v>
      </c>
      <c r="N193" s="17" t="e">
        <v>#N/A</v>
      </c>
      <c r="O193" s="17" t="e">
        <v>#N/A</v>
      </c>
      <c r="P193" s="17" t="e">
        <v>#N/A</v>
      </c>
      <c r="Q193" s="17" t="e">
        <v>#N/A</v>
      </c>
      <c r="R193" s="17" t="e">
        <v>#N/A</v>
      </c>
      <c r="S193" s="17" t="e">
        <v>#N/A</v>
      </c>
      <c r="T193" s="17" t="e">
        <v>#N/A</v>
      </c>
    </row>
    <row r="194" spans="2:20" x14ac:dyDescent="0.3">
      <c r="B194" s="19">
        <v>2040</v>
      </c>
      <c r="C194" s="19">
        <v>5</v>
      </c>
      <c r="D194" s="17" t="e">
        <v>#N/A</v>
      </c>
      <c r="E194" s="17" t="e">
        <v>#N/A</v>
      </c>
      <c r="F194" s="17" t="e">
        <v>#N/A</v>
      </c>
      <c r="G194" s="17" t="e">
        <v>#N/A</v>
      </c>
      <c r="H194" s="17" t="e">
        <v>#N/A</v>
      </c>
      <c r="I194" s="17" t="e">
        <v>#N/A</v>
      </c>
      <c r="J194" s="17" t="e">
        <v>#N/A</v>
      </c>
      <c r="K194" s="17" t="e">
        <v>#N/A</v>
      </c>
      <c r="L194" s="17" t="e">
        <v>#N/A</v>
      </c>
      <c r="M194" s="17" t="e">
        <v>#N/A</v>
      </c>
      <c r="N194" s="17" t="e">
        <v>#N/A</v>
      </c>
      <c r="O194" s="17" t="e">
        <v>#N/A</v>
      </c>
      <c r="P194" s="17" t="e">
        <v>#N/A</v>
      </c>
      <c r="Q194" s="17" t="e">
        <v>#N/A</v>
      </c>
      <c r="R194" s="17" t="e">
        <v>#N/A</v>
      </c>
      <c r="S194" s="17" t="e">
        <v>#N/A</v>
      </c>
      <c r="T194" s="17" t="e">
        <v>#N/A</v>
      </c>
    </row>
    <row r="195" spans="2:20" x14ac:dyDescent="0.3">
      <c r="B195" s="19">
        <v>2040</v>
      </c>
      <c r="C195" s="19">
        <v>6</v>
      </c>
      <c r="D195" s="17" t="e">
        <v>#N/A</v>
      </c>
      <c r="E195" s="17" t="e">
        <v>#N/A</v>
      </c>
      <c r="F195" s="17" t="e">
        <v>#N/A</v>
      </c>
      <c r="G195" s="17" t="e">
        <v>#N/A</v>
      </c>
      <c r="H195" s="17" t="e">
        <v>#N/A</v>
      </c>
      <c r="I195" s="17" t="e">
        <v>#N/A</v>
      </c>
      <c r="J195" s="17" t="e">
        <v>#N/A</v>
      </c>
      <c r="K195" s="17" t="e">
        <v>#N/A</v>
      </c>
      <c r="L195" s="17" t="e">
        <v>#N/A</v>
      </c>
      <c r="M195" s="17" t="e">
        <v>#N/A</v>
      </c>
      <c r="N195" s="17" t="e">
        <v>#N/A</v>
      </c>
      <c r="O195" s="17" t="e">
        <v>#N/A</v>
      </c>
      <c r="P195" s="17" t="e">
        <v>#N/A</v>
      </c>
      <c r="Q195" s="17" t="e">
        <v>#N/A</v>
      </c>
      <c r="R195" s="17" t="e">
        <v>#N/A</v>
      </c>
      <c r="S195" s="17" t="e">
        <v>#N/A</v>
      </c>
      <c r="T195" s="17" t="e">
        <v>#N/A</v>
      </c>
    </row>
    <row r="196" spans="2:20" x14ac:dyDescent="0.3">
      <c r="B196" s="19">
        <v>2040</v>
      </c>
      <c r="C196" s="19">
        <v>7</v>
      </c>
      <c r="D196" s="17" t="e">
        <v>#N/A</v>
      </c>
      <c r="E196" s="17" t="e">
        <v>#N/A</v>
      </c>
      <c r="F196" s="17" t="e">
        <v>#N/A</v>
      </c>
      <c r="G196" s="17" t="e">
        <v>#N/A</v>
      </c>
      <c r="H196" s="17" t="e">
        <v>#N/A</v>
      </c>
      <c r="I196" s="17" t="e">
        <v>#N/A</v>
      </c>
      <c r="J196" s="17" t="e">
        <v>#N/A</v>
      </c>
      <c r="K196" s="17" t="e">
        <v>#N/A</v>
      </c>
      <c r="L196" s="17" t="e">
        <v>#N/A</v>
      </c>
      <c r="M196" s="17" t="e">
        <v>#N/A</v>
      </c>
      <c r="N196" s="17" t="e">
        <v>#N/A</v>
      </c>
      <c r="O196" s="17" t="e">
        <v>#N/A</v>
      </c>
      <c r="P196" s="17" t="e">
        <v>#N/A</v>
      </c>
      <c r="Q196" s="17" t="e">
        <v>#N/A</v>
      </c>
      <c r="R196" s="17" t="e">
        <v>#N/A</v>
      </c>
      <c r="S196" s="17" t="e">
        <v>#N/A</v>
      </c>
      <c r="T196" s="17" t="e">
        <v>#N/A</v>
      </c>
    </row>
    <row r="197" spans="2:20" x14ac:dyDescent="0.3">
      <c r="B197" s="19">
        <v>2040</v>
      </c>
      <c r="C197" s="19">
        <v>8</v>
      </c>
      <c r="D197" s="17" t="e">
        <v>#N/A</v>
      </c>
      <c r="E197" s="17" t="e">
        <v>#N/A</v>
      </c>
      <c r="F197" s="17" t="e">
        <v>#N/A</v>
      </c>
      <c r="G197" s="17" t="e">
        <v>#N/A</v>
      </c>
      <c r="H197" s="17" t="e">
        <v>#N/A</v>
      </c>
      <c r="I197" s="17" t="e">
        <v>#N/A</v>
      </c>
      <c r="J197" s="17" t="e">
        <v>#N/A</v>
      </c>
      <c r="K197" s="17" t="e">
        <v>#N/A</v>
      </c>
      <c r="L197" s="17" t="e">
        <v>#N/A</v>
      </c>
      <c r="M197" s="17" t="e">
        <v>#N/A</v>
      </c>
      <c r="N197" s="17" t="e">
        <v>#N/A</v>
      </c>
      <c r="O197" s="17" t="e">
        <v>#N/A</v>
      </c>
      <c r="P197" s="17" t="e">
        <v>#N/A</v>
      </c>
      <c r="Q197" s="17" t="e">
        <v>#N/A</v>
      </c>
      <c r="R197" s="17" t="e">
        <v>#N/A</v>
      </c>
      <c r="S197" s="17" t="e">
        <v>#N/A</v>
      </c>
      <c r="T197" s="17" t="e">
        <v>#N/A</v>
      </c>
    </row>
    <row r="198" spans="2:20" x14ac:dyDescent="0.3">
      <c r="B198" s="19">
        <v>2040</v>
      </c>
      <c r="C198" s="19">
        <v>9</v>
      </c>
      <c r="D198" s="17" t="e">
        <v>#N/A</v>
      </c>
      <c r="E198" s="17" t="e">
        <v>#N/A</v>
      </c>
      <c r="F198" s="17" t="e">
        <v>#N/A</v>
      </c>
      <c r="G198" s="17" t="e">
        <v>#N/A</v>
      </c>
      <c r="H198" s="17" t="e">
        <v>#N/A</v>
      </c>
      <c r="I198" s="17" t="e">
        <v>#N/A</v>
      </c>
      <c r="J198" s="17" t="e">
        <v>#N/A</v>
      </c>
      <c r="K198" s="17" t="e">
        <v>#N/A</v>
      </c>
      <c r="L198" s="17" t="e">
        <v>#N/A</v>
      </c>
      <c r="M198" s="17" t="e">
        <v>#N/A</v>
      </c>
      <c r="N198" s="17" t="e">
        <v>#N/A</v>
      </c>
      <c r="O198" s="17" t="e">
        <v>#N/A</v>
      </c>
      <c r="P198" s="17" t="e">
        <v>#N/A</v>
      </c>
      <c r="Q198" s="17" t="e">
        <v>#N/A</v>
      </c>
      <c r="R198" s="17" t="e">
        <v>#N/A</v>
      </c>
      <c r="S198" s="17" t="e">
        <v>#N/A</v>
      </c>
      <c r="T198" s="17" t="e">
        <v>#N/A</v>
      </c>
    </row>
    <row r="199" spans="2:20" x14ac:dyDescent="0.3">
      <c r="B199" s="19">
        <v>2040</v>
      </c>
      <c r="C199" s="19">
        <v>10</v>
      </c>
      <c r="D199" s="17" t="e">
        <v>#N/A</v>
      </c>
      <c r="E199" s="17" t="e">
        <v>#N/A</v>
      </c>
      <c r="F199" s="17" t="e">
        <v>#N/A</v>
      </c>
      <c r="G199" s="17" t="e">
        <v>#N/A</v>
      </c>
      <c r="H199" s="17" t="e">
        <v>#N/A</v>
      </c>
      <c r="I199" s="17" t="e">
        <v>#N/A</v>
      </c>
      <c r="J199" s="17" t="e">
        <v>#N/A</v>
      </c>
      <c r="K199" s="17" t="e">
        <v>#N/A</v>
      </c>
      <c r="L199" s="17" t="e">
        <v>#N/A</v>
      </c>
      <c r="M199" s="17" t="e">
        <v>#N/A</v>
      </c>
      <c r="N199" s="17" t="e">
        <v>#N/A</v>
      </c>
      <c r="O199" s="17" t="e">
        <v>#N/A</v>
      </c>
      <c r="P199" s="17" t="e">
        <v>#N/A</v>
      </c>
      <c r="Q199" s="17" t="e">
        <v>#N/A</v>
      </c>
      <c r="R199" s="17" t="e">
        <v>#N/A</v>
      </c>
      <c r="S199" s="17" t="e">
        <v>#N/A</v>
      </c>
      <c r="T199" s="17" t="e">
        <v>#N/A</v>
      </c>
    </row>
    <row r="200" spans="2:20" x14ac:dyDescent="0.3">
      <c r="B200" s="19">
        <v>2040</v>
      </c>
      <c r="C200" s="19">
        <v>11</v>
      </c>
      <c r="D200" s="17" t="e">
        <v>#N/A</v>
      </c>
      <c r="E200" s="17" t="e">
        <v>#N/A</v>
      </c>
      <c r="F200" s="17" t="e">
        <v>#N/A</v>
      </c>
      <c r="G200" s="17" t="e">
        <v>#N/A</v>
      </c>
      <c r="H200" s="17" t="e">
        <v>#N/A</v>
      </c>
      <c r="I200" s="17" t="e">
        <v>#N/A</v>
      </c>
      <c r="J200" s="17" t="e">
        <v>#N/A</v>
      </c>
      <c r="K200" s="17" t="e">
        <v>#N/A</v>
      </c>
      <c r="L200" s="17" t="e">
        <v>#N/A</v>
      </c>
      <c r="M200" s="17" t="e">
        <v>#N/A</v>
      </c>
      <c r="N200" s="17" t="e">
        <v>#N/A</v>
      </c>
      <c r="O200" s="17" t="e">
        <v>#N/A</v>
      </c>
      <c r="P200" s="17" t="e">
        <v>#N/A</v>
      </c>
      <c r="Q200" s="17" t="e">
        <v>#N/A</v>
      </c>
      <c r="R200" s="17" t="e">
        <v>#N/A</v>
      </c>
      <c r="S200" s="17" t="e">
        <v>#N/A</v>
      </c>
      <c r="T200" s="17" t="e">
        <v>#N/A</v>
      </c>
    </row>
    <row r="201" spans="2:20" x14ac:dyDescent="0.3">
      <c r="B201" s="19">
        <v>2040</v>
      </c>
      <c r="C201" s="19">
        <v>12</v>
      </c>
      <c r="D201" s="17" t="e">
        <v>#N/A</v>
      </c>
      <c r="E201" s="17" t="e">
        <v>#N/A</v>
      </c>
      <c r="F201" s="17" t="e">
        <v>#N/A</v>
      </c>
      <c r="G201" s="17" t="e">
        <v>#N/A</v>
      </c>
      <c r="H201" s="17" t="e">
        <v>#N/A</v>
      </c>
      <c r="I201" s="17" t="e">
        <v>#N/A</v>
      </c>
      <c r="J201" s="17" t="e">
        <v>#N/A</v>
      </c>
      <c r="K201" s="17" t="e">
        <v>#N/A</v>
      </c>
      <c r="L201" s="17" t="e">
        <v>#N/A</v>
      </c>
      <c r="M201" s="17" t="e">
        <v>#N/A</v>
      </c>
      <c r="N201" s="17" t="e">
        <v>#N/A</v>
      </c>
      <c r="O201" s="17" t="e">
        <v>#N/A</v>
      </c>
      <c r="P201" s="17" t="e">
        <v>#N/A</v>
      </c>
      <c r="Q201" s="17" t="e">
        <v>#N/A</v>
      </c>
      <c r="R201" s="17" t="e">
        <v>#N/A</v>
      </c>
      <c r="S201" s="17" t="e">
        <v>#N/A</v>
      </c>
      <c r="T201" s="17" t="e">
        <v>#N/A</v>
      </c>
    </row>
  </sheetData>
  <mergeCells count="6">
    <mergeCell ref="D10:T15"/>
    <mergeCell ref="B8:T8"/>
    <mergeCell ref="B6:T6"/>
    <mergeCell ref="B5:T5"/>
    <mergeCell ref="B1:T1"/>
    <mergeCell ref="B2:T2"/>
  </mergeCells>
  <pageMargins left="0.7" right="0.7" top="0.75" bottom="0.75" header="0.3" footer="0.3"/>
  <pageSetup scale="64"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D1715-A545-478D-BFFA-AC50E40DF258}">
  <sheetPr>
    <tabColor theme="6" tint="0.79998168889431442"/>
    <pageSetUpPr fitToPage="1"/>
  </sheetPr>
  <dimension ref="A1:X751"/>
  <sheetViews>
    <sheetView zoomScale="80" zoomScaleNormal="80" workbookViewId="0"/>
  </sheetViews>
  <sheetFormatPr defaultColWidth="9" defaultRowHeight="15.6" x14ac:dyDescent="0.3"/>
  <cols>
    <col min="1" max="1" width="2.59765625" style="57" customWidth="1"/>
    <col min="2" max="21" width="9.09765625" style="57" customWidth="1"/>
    <col min="22" max="22" width="4.8984375" style="57" customWidth="1"/>
    <col min="23" max="41" width="12.8984375" style="57" customWidth="1"/>
    <col min="42" max="16384" width="9" style="57"/>
  </cols>
  <sheetData>
    <row r="1" spans="1:21" s="6" customFormat="1" ht="15.75" customHeight="1" x14ac:dyDescent="0.3">
      <c r="A1" s="36"/>
      <c r="B1" s="285" t="s">
        <v>101</v>
      </c>
      <c r="C1" s="285"/>
      <c r="D1" s="285"/>
      <c r="E1" s="285"/>
      <c r="F1" s="285"/>
      <c r="G1" s="285"/>
      <c r="H1" s="285"/>
      <c r="I1" s="285"/>
      <c r="J1" s="285"/>
      <c r="K1" s="285"/>
      <c r="L1" s="285"/>
      <c r="M1" s="285"/>
      <c r="N1" s="285"/>
      <c r="O1" s="285"/>
      <c r="P1" s="285"/>
      <c r="Q1" s="285"/>
      <c r="R1" s="285"/>
      <c r="S1" s="285"/>
      <c r="T1" s="285"/>
      <c r="U1" s="285"/>
    </row>
    <row r="2" spans="1:21" s="7" customFormat="1" ht="15.75" customHeight="1" x14ac:dyDescent="0.25">
      <c r="A2" s="81"/>
      <c r="B2" s="287" t="s">
        <v>39</v>
      </c>
      <c r="C2" s="287"/>
      <c r="D2" s="287"/>
      <c r="E2" s="287"/>
      <c r="F2" s="287"/>
      <c r="G2" s="287"/>
      <c r="H2" s="287"/>
      <c r="I2" s="287"/>
      <c r="J2" s="287"/>
      <c r="K2" s="287"/>
      <c r="L2" s="287"/>
      <c r="M2" s="287"/>
      <c r="N2" s="287"/>
      <c r="O2" s="287"/>
      <c r="P2" s="287"/>
      <c r="Q2" s="287"/>
      <c r="R2" s="287"/>
      <c r="S2" s="287"/>
      <c r="T2" s="287"/>
      <c r="U2" s="287"/>
    </row>
    <row r="3" spans="1:21" s="7" customFormat="1" ht="15.75" customHeight="1" x14ac:dyDescent="0.25">
      <c r="E3" s="24"/>
      <c r="F3" s="24"/>
      <c r="G3" s="24"/>
      <c r="H3" s="24"/>
      <c r="I3" s="24"/>
      <c r="J3" s="24"/>
      <c r="K3" s="24"/>
      <c r="L3" s="24"/>
      <c r="M3" s="24"/>
      <c r="N3" s="24"/>
    </row>
    <row r="4" spans="1:21" s="7" customFormat="1" ht="15.75" customHeight="1" x14ac:dyDescent="0.25">
      <c r="E4" s="24"/>
      <c r="F4" s="24"/>
      <c r="G4" s="24"/>
      <c r="H4" s="24"/>
      <c r="I4" s="24"/>
      <c r="J4" s="24"/>
      <c r="K4" s="24"/>
      <c r="L4" s="24"/>
      <c r="M4" s="24"/>
      <c r="N4" s="24"/>
    </row>
    <row r="5" spans="1:21" s="6" customFormat="1" ht="15.75" customHeight="1" x14ac:dyDescent="0.25">
      <c r="B5" s="284" t="s">
        <v>102</v>
      </c>
      <c r="C5" s="284"/>
      <c r="D5" s="284"/>
      <c r="E5" s="284"/>
      <c r="F5" s="284"/>
      <c r="G5" s="284"/>
      <c r="H5" s="284"/>
      <c r="I5" s="284"/>
      <c r="J5" s="284"/>
      <c r="K5" s="284"/>
      <c r="L5" s="284"/>
      <c r="M5" s="284"/>
      <c r="N5" s="284"/>
      <c r="O5" s="284"/>
      <c r="P5" s="284"/>
      <c r="Q5" s="284"/>
      <c r="R5" s="284"/>
      <c r="S5" s="284"/>
      <c r="T5" s="284"/>
      <c r="U5" s="284"/>
    </row>
    <row r="6" spans="1:21" s="8" customFormat="1" ht="15.75" customHeight="1" x14ac:dyDescent="0.25">
      <c r="E6" s="9"/>
      <c r="F6" s="9"/>
      <c r="G6" s="9"/>
      <c r="H6" s="9"/>
      <c r="I6" s="9"/>
      <c r="J6" s="9"/>
      <c r="K6" s="9"/>
      <c r="L6" s="9"/>
      <c r="M6" s="9"/>
      <c r="N6" s="9"/>
    </row>
    <row r="7" spans="1:21" s="8" customFormat="1" ht="15.75" customHeight="1" x14ac:dyDescent="0.25">
      <c r="F7" s="7"/>
      <c r="G7" s="7"/>
      <c r="H7" s="7"/>
      <c r="I7" s="7"/>
      <c r="J7" s="7"/>
      <c r="K7" s="7"/>
      <c r="L7" s="7"/>
      <c r="M7" s="7"/>
      <c r="N7" s="7"/>
    </row>
    <row r="8" spans="1:21" ht="15.75" customHeight="1" x14ac:dyDescent="0.3">
      <c r="B8" s="298" t="s">
        <v>103</v>
      </c>
      <c r="C8" s="299"/>
      <c r="D8" s="299"/>
      <c r="E8" s="299"/>
      <c r="F8" s="299"/>
      <c r="G8" s="299"/>
      <c r="H8" s="299"/>
      <c r="I8" s="299"/>
      <c r="J8" s="299"/>
      <c r="K8" s="299"/>
      <c r="L8" s="299"/>
      <c r="M8" s="299"/>
      <c r="N8" s="299"/>
      <c r="O8" s="299"/>
      <c r="P8" s="299"/>
      <c r="Q8" s="299"/>
      <c r="R8" s="299"/>
      <c r="S8" s="299"/>
      <c r="T8" s="299"/>
      <c r="U8" s="300"/>
    </row>
    <row r="9" spans="1:21" ht="42" x14ac:dyDescent="0.3">
      <c r="B9" s="14" t="s">
        <v>76</v>
      </c>
      <c r="C9" s="14" t="s">
        <v>77</v>
      </c>
      <c r="D9" s="14" t="s">
        <v>104</v>
      </c>
      <c r="E9" s="14" t="s">
        <v>78</v>
      </c>
      <c r="F9" s="14" t="s">
        <v>79</v>
      </c>
      <c r="G9" s="14" t="s">
        <v>80</v>
      </c>
      <c r="H9" s="14" t="s">
        <v>81</v>
      </c>
      <c r="I9" s="14" t="s">
        <v>82</v>
      </c>
      <c r="J9" s="157" t="s">
        <v>83</v>
      </c>
      <c r="K9" s="157" t="s">
        <v>84</v>
      </c>
      <c r="L9" s="157" t="s">
        <v>85</v>
      </c>
      <c r="M9" s="14" t="s">
        <v>86</v>
      </c>
      <c r="N9" s="157" t="s">
        <v>87</v>
      </c>
      <c r="O9" s="14" t="s">
        <v>88</v>
      </c>
      <c r="P9" s="157" t="s">
        <v>89</v>
      </c>
      <c r="Q9" s="14" t="s">
        <v>90</v>
      </c>
      <c r="R9" s="158" t="s">
        <v>91</v>
      </c>
      <c r="S9" s="56" t="s">
        <v>92</v>
      </c>
      <c r="T9" s="14" t="s">
        <v>93</v>
      </c>
      <c r="U9" s="10" t="s">
        <v>94</v>
      </c>
    </row>
    <row r="10" spans="1:21" x14ac:dyDescent="0.3">
      <c r="B10" s="14">
        <v>2023</v>
      </c>
      <c r="C10" s="14">
        <v>1</v>
      </c>
      <c r="D10" s="14">
        <v>1</v>
      </c>
      <c r="E10" s="159">
        <v>1024.69</v>
      </c>
      <c r="F10" s="159">
        <v>208.58</v>
      </c>
      <c r="G10" s="159">
        <v>18.37</v>
      </c>
      <c r="H10" s="159">
        <v>15.05</v>
      </c>
      <c r="I10" s="165" t="e">
        <v>#N/A</v>
      </c>
      <c r="J10" s="159">
        <v>53.1</v>
      </c>
      <c r="K10" s="279"/>
      <c r="L10" s="160">
        <v>488.1</v>
      </c>
      <c r="M10" s="165" t="e">
        <v>#N/A</v>
      </c>
      <c r="N10" s="279"/>
      <c r="O10" s="165" t="e">
        <v>#N/A</v>
      </c>
      <c r="P10" s="279"/>
      <c r="Q10" s="166">
        <v>26.697384599999992</v>
      </c>
      <c r="R10" s="279"/>
      <c r="S10" s="165" t="e">
        <v>#N/A</v>
      </c>
      <c r="T10" s="165" t="e">
        <v>#N/A</v>
      </c>
      <c r="U10" s="164">
        <v>2512.4873845999996</v>
      </c>
    </row>
    <row r="11" spans="1:21" x14ac:dyDescent="0.3">
      <c r="B11" s="14">
        <v>2023</v>
      </c>
      <c r="C11" s="14">
        <v>1</v>
      </c>
      <c r="D11" s="14">
        <v>2</v>
      </c>
      <c r="E11" s="159">
        <v>1357.47</v>
      </c>
      <c r="F11" s="159">
        <v>280.63</v>
      </c>
      <c r="G11" s="159">
        <v>29.65</v>
      </c>
      <c r="H11" s="159">
        <v>27.87</v>
      </c>
      <c r="I11" s="165" t="e">
        <v>#N/A</v>
      </c>
      <c r="J11" s="161">
        <v>59.7</v>
      </c>
      <c r="K11" s="279"/>
      <c r="L11" s="162">
        <v>640.70000000000005</v>
      </c>
      <c r="M11" s="165" t="e">
        <v>#N/A</v>
      </c>
      <c r="N11" s="280"/>
      <c r="O11" s="165" t="e">
        <v>#N/A</v>
      </c>
      <c r="P11" s="280"/>
      <c r="Q11" s="166">
        <v>33.930022799999996</v>
      </c>
      <c r="R11" s="280"/>
      <c r="S11" s="165" t="e">
        <v>#N/A</v>
      </c>
      <c r="T11" s="165" t="e">
        <v>#N/A</v>
      </c>
      <c r="U11" s="164">
        <v>3193.1500228</v>
      </c>
    </row>
    <row r="12" spans="1:21" x14ac:dyDescent="0.3">
      <c r="B12" s="14">
        <v>2023</v>
      </c>
      <c r="C12" s="14">
        <v>1</v>
      </c>
      <c r="D12" s="14">
        <v>3</v>
      </c>
      <c r="E12" s="159">
        <v>1168.8399999999999</v>
      </c>
      <c r="F12" s="159">
        <v>288.52999999999997</v>
      </c>
      <c r="G12" s="159">
        <v>55.83</v>
      </c>
      <c r="H12" s="159">
        <v>45.77</v>
      </c>
      <c r="I12" s="165" t="e">
        <v>#N/A</v>
      </c>
      <c r="J12" s="161">
        <v>59.6</v>
      </c>
      <c r="K12" s="279"/>
      <c r="L12" s="279"/>
      <c r="M12" s="165" t="e">
        <v>#N/A</v>
      </c>
      <c r="N12" s="280"/>
      <c r="O12" s="165" t="e">
        <v>#N/A</v>
      </c>
      <c r="P12" s="280"/>
      <c r="Q12" s="166">
        <v>31.425991799999995</v>
      </c>
      <c r="R12" s="280"/>
      <c r="S12" s="165" t="e">
        <v>#N/A</v>
      </c>
      <c r="T12" s="165" t="e">
        <v>#N/A</v>
      </c>
      <c r="U12" s="164">
        <v>2957.4959917999995</v>
      </c>
    </row>
    <row r="13" spans="1:21" x14ac:dyDescent="0.3">
      <c r="B13" s="14">
        <v>2023</v>
      </c>
      <c r="C13" s="14">
        <v>1</v>
      </c>
      <c r="D13" s="14">
        <v>4</v>
      </c>
      <c r="E13" s="159">
        <v>920.14</v>
      </c>
      <c r="F13" s="159">
        <v>257.87</v>
      </c>
      <c r="G13" s="159">
        <v>58.68</v>
      </c>
      <c r="H13" s="159">
        <v>49.16</v>
      </c>
      <c r="I13" s="165" t="e">
        <v>#N/A</v>
      </c>
      <c r="J13" s="161">
        <v>55.4</v>
      </c>
      <c r="K13" s="162">
        <v>377.5</v>
      </c>
      <c r="L13" s="162">
        <v>477.8</v>
      </c>
      <c r="M13" s="165" t="e">
        <v>#N/A</v>
      </c>
      <c r="N13" s="280"/>
      <c r="O13" s="165" t="e">
        <v>#N/A</v>
      </c>
      <c r="P13" s="280"/>
      <c r="Q13" s="166">
        <v>28.657004999999998</v>
      </c>
      <c r="R13" s="280"/>
      <c r="S13" s="165" t="e">
        <v>#N/A</v>
      </c>
      <c r="T13" s="165" t="e">
        <v>#N/A</v>
      </c>
      <c r="U13" s="164">
        <v>2696.907005</v>
      </c>
    </row>
    <row r="14" spans="1:21" x14ac:dyDescent="0.3">
      <c r="B14" s="14">
        <v>2023</v>
      </c>
      <c r="C14" s="14">
        <v>1</v>
      </c>
      <c r="D14" s="14">
        <v>5</v>
      </c>
      <c r="E14" s="159">
        <v>984.49</v>
      </c>
      <c r="F14" s="159">
        <v>270.02999999999997</v>
      </c>
      <c r="G14" s="159">
        <v>59.03</v>
      </c>
      <c r="H14" s="159">
        <v>50.14</v>
      </c>
      <c r="I14" s="165" t="e">
        <v>#N/A</v>
      </c>
      <c r="J14" s="161">
        <v>56.2</v>
      </c>
      <c r="K14" s="162">
        <v>376.9</v>
      </c>
      <c r="L14" s="279"/>
      <c r="M14" s="165" t="e">
        <v>#N/A</v>
      </c>
      <c r="N14" s="280"/>
      <c r="O14" s="165" t="e">
        <v>#N/A</v>
      </c>
      <c r="P14" s="280"/>
      <c r="Q14" s="166">
        <v>31.098636599999995</v>
      </c>
      <c r="R14" s="280"/>
      <c r="S14" s="165" t="e">
        <v>#N/A</v>
      </c>
      <c r="T14" s="165" t="e">
        <v>#N/A</v>
      </c>
      <c r="U14" s="164">
        <v>2926.6886365999999</v>
      </c>
    </row>
    <row r="15" spans="1:21" x14ac:dyDescent="0.3">
      <c r="B15" s="14">
        <v>2023</v>
      </c>
      <c r="C15" s="14">
        <v>1</v>
      </c>
      <c r="D15" s="14">
        <v>6</v>
      </c>
      <c r="E15" s="159">
        <v>1106.55</v>
      </c>
      <c r="F15" s="159">
        <v>295.62</v>
      </c>
      <c r="G15" s="159">
        <v>58.5</v>
      </c>
      <c r="H15" s="159">
        <v>50.38</v>
      </c>
      <c r="I15" s="165" t="e">
        <v>#N/A</v>
      </c>
      <c r="J15" s="161">
        <v>59.5</v>
      </c>
      <c r="K15" s="162">
        <v>370.9</v>
      </c>
      <c r="L15" s="279"/>
      <c r="M15" s="165" t="e">
        <v>#N/A</v>
      </c>
      <c r="N15" s="280"/>
      <c r="O15" s="165" t="e">
        <v>#N/A</v>
      </c>
      <c r="P15" s="280"/>
      <c r="Q15" s="166">
        <v>31.492364999999999</v>
      </c>
      <c r="R15" s="280"/>
      <c r="S15" s="165" t="e">
        <v>#N/A</v>
      </c>
      <c r="T15" s="165" t="e">
        <v>#N/A</v>
      </c>
      <c r="U15" s="164">
        <v>2963.7423650000001</v>
      </c>
    </row>
    <row r="16" spans="1:21" x14ac:dyDescent="0.3">
      <c r="B16" s="14">
        <v>2023</v>
      </c>
      <c r="C16" s="14">
        <v>1</v>
      </c>
      <c r="D16" s="14">
        <v>7</v>
      </c>
      <c r="E16" s="159">
        <v>1097.6600000000001</v>
      </c>
      <c r="F16" s="159">
        <v>250.81</v>
      </c>
      <c r="G16" s="159">
        <v>34.25</v>
      </c>
      <c r="H16" s="159">
        <v>33.39</v>
      </c>
      <c r="I16" s="165" t="e">
        <v>#N/A</v>
      </c>
      <c r="J16" s="161">
        <v>54.7</v>
      </c>
      <c r="K16" s="162">
        <v>351.5</v>
      </c>
      <c r="L16" s="279"/>
      <c r="M16" s="165" t="e">
        <v>#N/A</v>
      </c>
      <c r="N16" s="280"/>
      <c r="O16" s="165" t="e">
        <v>#N/A</v>
      </c>
      <c r="P16" s="280"/>
      <c r="Q16" s="166">
        <v>30.4276014</v>
      </c>
      <c r="R16" s="280"/>
      <c r="S16" s="165" t="e">
        <v>#N/A</v>
      </c>
      <c r="T16" s="165" t="e">
        <v>#N/A</v>
      </c>
      <c r="U16" s="164">
        <v>2863.5376014000003</v>
      </c>
    </row>
    <row r="17" spans="2:21" x14ac:dyDescent="0.3">
      <c r="B17" s="14">
        <v>2023</v>
      </c>
      <c r="C17" s="14">
        <v>1</v>
      </c>
      <c r="D17" s="14">
        <v>8</v>
      </c>
      <c r="E17" s="159">
        <v>1117.6400000000001</v>
      </c>
      <c r="F17" s="159">
        <v>227.7</v>
      </c>
      <c r="G17" s="159">
        <v>26.42</v>
      </c>
      <c r="H17" s="159">
        <v>19.52</v>
      </c>
      <c r="I17" s="165" t="e">
        <v>#N/A</v>
      </c>
      <c r="J17" s="161">
        <v>52</v>
      </c>
      <c r="K17" s="162">
        <v>343.6</v>
      </c>
      <c r="L17" s="162">
        <v>492.8</v>
      </c>
      <c r="M17" s="165" t="e">
        <v>#N/A</v>
      </c>
      <c r="N17" s="280"/>
      <c r="O17" s="165" t="e">
        <v>#N/A</v>
      </c>
      <c r="P17" s="280"/>
      <c r="Q17" s="166">
        <v>28.525225199999998</v>
      </c>
      <c r="R17" s="280"/>
      <c r="S17" s="165" t="e">
        <v>#N/A</v>
      </c>
      <c r="T17" s="165" t="e">
        <v>#N/A</v>
      </c>
      <c r="U17" s="164">
        <v>2684.5052252</v>
      </c>
    </row>
    <row r="18" spans="2:21" x14ac:dyDescent="0.3">
      <c r="B18" s="14">
        <v>2023</v>
      </c>
      <c r="C18" s="14">
        <v>1</v>
      </c>
      <c r="D18" s="14">
        <v>9</v>
      </c>
      <c r="E18" s="159">
        <v>1028.6099999999999</v>
      </c>
      <c r="F18" s="159">
        <v>274.37</v>
      </c>
      <c r="G18" s="159">
        <v>57.39</v>
      </c>
      <c r="H18" s="159">
        <v>44.6</v>
      </c>
      <c r="I18" s="165" t="e">
        <v>#N/A</v>
      </c>
      <c r="J18" s="161">
        <v>56.9</v>
      </c>
      <c r="K18" s="162">
        <v>396.1</v>
      </c>
      <c r="L18" s="279"/>
      <c r="M18" s="165" t="e">
        <v>#N/A</v>
      </c>
      <c r="N18" s="280"/>
      <c r="O18" s="165" t="e">
        <v>#N/A</v>
      </c>
      <c r="P18" s="280"/>
      <c r="Q18" s="166">
        <v>30.901879800000003</v>
      </c>
      <c r="R18" s="280"/>
      <c r="S18" s="165" t="e">
        <v>#N/A</v>
      </c>
      <c r="T18" s="165" t="e">
        <v>#N/A</v>
      </c>
      <c r="U18" s="164">
        <v>2908.1718798000006</v>
      </c>
    </row>
    <row r="19" spans="2:21" x14ac:dyDescent="0.3">
      <c r="B19" s="14">
        <v>2023</v>
      </c>
      <c r="C19" s="14">
        <v>1</v>
      </c>
      <c r="D19" s="14">
        <v>10</v>
      </c>
      <c r="E19" s="159">
        <v>1032.0899999999999</v>
      </c>
      <c r="F19" s="159">
        <v>277.39</v>
      </c>
      <c r="G19" s="159">
        <v>61.14</v>
      </c>
      <c r="H19" s="159">
        <v>52.64</v>
      </c>
      <c r="I19" s="165" t="e">
        <v>#N/A</v>
      </c>
      <c r="J19" s="161">
        <v>56.2</v>
      </c>
      <c r="K19" s="162">
        <v>399.1</v>
      </c>
      <c r="L19" s="162">
        <v>531.29999999999995</v>
      </c>
      <c r="M19" s="165" t="e">
        <v>#N/A</v>
      </c>
      <c r="N19" s="280"/>
      <c r="O19" s="165" t="e">
        <v>#N/A</v>
      </c>
      <c r="P19" s="280"/>
      <c r="Q19" s="166">
        <v>30.155342400000006</v>
      </c>
      <c r="R19" s="280"/>
      <c r="S19" s="165" t="e">
        <v>#N/A</v>
      </c>
      <c r="T19" s="165" t="e">
        <v>#N/A</v>
      </c>
      <c r="U19" s="164">
        <v>2837.9153424000006</v>
      </c>
    </row>
    <row r="20" spans="2:21" x14ac:dyDescent="0.3">
      <c r="B20" s="14">
        <v>2023</v>
      </c>
      <c r="C20" s="14">
        <v>1</v>
      </c>
      <c r="D20" s="14">
        <v>11</v>
      </c>
      <c r="E20" s="159">
        <v>1156.98</v>
      </c>
      <c r="F20" s="159">
        <v>298.89999999999998</v>
      </c>
      <c r="G20" s="159">
        <v>64.760000000000005</v>
      </c>
      <c r="H20" s="159">
        <v>55.11</v>
      </c>
      <c r="I20" s="165" t="e">
        <v>#N/A</v>
      </c>
      <c r="J20" s="161">
        <v>58.4</v>
      </c>
      <c r="K20" s="162">
        <v>406.2</v>
      </c>
      <c r="L20" s="162">
        <v>591.20000000000005</v>
      </c>
      <c r="M20" s="165" t="e">
        <v>#N/A</v>
      </c>
      <c r="N20" s="280"/>
      <c r="O20" s="165" t="e">
        <v>#N/A</v>
      </c>
      <c r="P20" s="280"/>
      <c r="Q20" s="166">
        <v>33.458859000000004</v>
      </c>
      <c r="R20" s="280"/>
      <c r="S20" s="165" t="e">
        <v>#N/A</v>
      </c>
      <c r="T20" s="165" t="e">
        <v>#N/A</v>
      </c>
      <c r="U20" s="164">
        <v>3148.8088590000002</v>
      </c>
    </row>
    <row r="21" spans="2:21" x14ac:dyDescent="0.3">
      <c r="B21" s="14">
        <v>2023</v>
      </c>
      <c r="C21" s="14">
        <v>1</v>
      </c>
      <c r="D21" s="14">
        <v>12</v>
      </c>
      <c r="E21" s="159">
        <v>1022.8</v>
      </c>
      <c r="F21" s="159">
        <v>275.27</v>
      </c>
      <c r="G21" s="159">
        <v>62.81</v>
      </c>
      <c r="H21" s="159">
        <v>54.95</v>
      </c>
      <c r="I21" s="165" t="e">
        <v>#N/A</v>
      </c>
      <c r="J21" s="161">
        <v>57.2</v>
      </c>
      <c r="K21" s="162">
        <v>416.7</v>
      </c>
      <c r="L21" s="162">
        <v>520</v>
      </c>
      <c r="M21" s="165" t="e">
        <v>#N/A</v>
      </c>
      <c r="N21" s="280"/>
      <c r="O21" s="165" t="e">
        <v>#N/A</v>
      </c>
      <c r="P21" s="280"/>
      <c r="Q21" s="166">
        <v>31.181764200000003</v>
      </c>
      <c r="R21" s="280"/>
      <c r="S21" s="165" t="e">
        <v>#N/A</v>
      </c>
      <c r="T21" s="165" t="e">
        <v>#N/A</v>
      </c>
      <c r="U21" s="164">
        <v>2934.5117642000005</v>
      </c>
    </row>
    <row r="22" spans="2:21" x14ac:dyDescent="0.3">
      <c r="B22" s="14">
        <v>2023</v>
      </c>
      <c r="C22" s="14">
        <v>1</v>
      </c>
      <c r="D22" s="14">
        <v>13</v>
      </c>
      <c r="E22" s="159">
        <v>995.64</v>
      </c>
      <c r="F22" s="159">
        <v>276.36</v>
      </c>
      <c r="G22" s="159">
        <v>57.65</v>
      </c>
      <c r="H22" s="159">
        <v>55.51</v>
      </c>
      <c r="I22" s="165" t="e">
        <v>#N/A</v>
      </c>
      <c r="J22" s="161">
        <v>55.2</v>
      </c>
      <c r="K22" s="279"/>
      <c r="L22" s="162">
        <v>544.1</v>
      </c>
      <c r="M22" s="165" t="e">
        <v>#N/A</v>
      </c>
      <c r="N22" s="280"/>
      <c r="O22" s="165" t="e">
        <v>#N/A</v>
      </c>
      <c r="P22" s="280"/>
      <c r="Q22" s="166">
        <v>30.9393624</v>
      </c>
      <c r="R22" s="280"/>
      <c r="S22" s="165" t="e">
        <v>#N/A</v>
      </c>
      <c r="T22" s="165" t="e">
        <v>#N/A</v>
      </c>
      <c r="U22" s="164">
        <v>2911.6993624000002</v>
      </c>
    </row>
    <row r="23" spans="2:21" x14ac:dyDescent="0.3">
      <c r="B23" s="14">
        <v>2023</v>
      </c>
      <c r="C23" s="14">
        <v>1</v>
      </c>
      <c r="D23" s="14">
        <v>14</v>
      </c>
      <c r="E23" s="159">
        <v>1218.76</v>
      </c>
      <c r="F23" s="159">
        <v>256.39999999999998</v>
      </c>
      <c r="G23" s="159">
        <v>33.799999999999997</v>
      </c>
      <c r="H23" s="159">
        <v>31.91</v>
      </c>
      <c r="I23" s="165" t="e">
        <v>#N/A</v>
      </c>
      <c r="J23" s="161">
        <v>54.1</v>
      </c>
      <c r="K23" s="279"/>
      <c r="L23" s="162">
        <v>499.2</v>
      </c>
      <c r="M23" s="165" t="e">
        <v>#N/A</v>
      </c>
      <c r="N23" s="280"/>
      <c r="O23" s="165" t="e">
        <v>#N/A</v>
      </c>
      <c r="P23" s="280"/>
      <c r="Q23" s="166">
        <v>30.788035799999996</v>
      </c>
      <c r="R23" s="280"/>
      <c r="S23" s="165" t="e">
        <v>#N/A</v>
      </c>
      <c r="T23" s="165" t="e">
        <v>#N/A</v>
      </c>
      <c r="U23" s="164">
        <v>2897.4580357999998</v>
      </c>
    </row>
    <row r="24" spans="2:21" x14ac:dyDescent="0.3">
      <c r="B24" s="14">
        <v>2023</v>
      </c>
      <c r="C24" s="14">
        <v>1</v>
      </c>
      <c r="D24" s="14">
        <v>15</v>
      </c>
      <c r="E24" s="159">
        <v>1138.1600000000001</v>
      </c>
      <c r="F24" s="159">
        <v>246.03</v>
      </c>
      <c r="G24" s="159">
        <v>26.49</v>
      </c>
      <c r="H24" s="159">
        <v>20.37</v>
      </c>
      <c r="I24" s="165" t="e">
        <v>#N/A</v>
      </c>
      <c r="J24" s="161">
        <v>54.1</v>
      </c>
      <c r="K24" s="279"/>
      <c r="L24" s="279"/>
      <c r="M24" s="165" t="e">
        <v>#N/A</v>
      </c>
      <c r="N24" s="280"/>
      <c r="O24" s="165" t="e">
        <v>#N/A</v>
      </c>
      <c r="P24" s="280"/>
      <c r="Q24" s="166">
        <v>29.075865</v>
      </c>
      <c r="R24" s="280"/>
      <c r="S24" s="165" t="e">
        <v>#N/A</v>
      </c>
      <c r="T24" s="165" t="e">
        <v>#N/A</v>
      </c>
      <c r="U24" s="164">
        <v>2736.3258649999998</v>
      </c>
    </row>
    <row r="25" spans="2:21" x14ac:dyDescent="0.3">
      <c r="B25" s="14">
        <v>2023</v>
      </c>
      <c r="C25" s="14">
        <v>1</v>
      </c>
      <c r="D25" s="14">
        <v>16</v>
      </c>
      <c r="E25" s="159">
        <v>1189.1500000000001</v>
      </c>
      <c r="F25" s="159">
        <v>291.79000000000002</v>
      </c>
      <c r="G25" s="159">
        <v>56.4</v>
      </c>
      <c r="H25" s="159">
        <v>41.3</v>
      </c>
      <c r="I25" s="165" t="e">
        <v>#N/A</v>
      </c>
      <c r="J25" s="161">
        <v>57.7</v>
      </c>
      <c r="K25" s="279"/>
      <c r="L25" s="162">
        <v>461.7</v>
      </c>
      <c r="M25" s="165" t="e">
        <v>#N/A</v>
      </c>
      <c r="N25" s="280"/>
      <c r="O25" s="165" t="e">
        <v>#N/A</v>
      </c>
      <c r="P25" s="280"/>
      <c r="Q25" s="166">
        <v>30.672795600000001</v>
      </c>
      <c r="R25" s="280"/>
      <c r="S25" s="165" t="e">
        <v>#N/A</v>
      </c>
      <c r="T25" s="165" t="e">
        <v>#N/A</v>
      </c>
      <c r="U25" s="164">
        <v>2886.6127956</v>
      </c>
    </row>
    <row r="26" spans="2:21" x14ac:dyDescent="0.3">
      <c r="B26" s="14">
        <v>2023</v>
      </c>
      <c r="C26" s="14">
        <v>1</v>
      </c>
      <c r="D26" s="14">
        <v>17</v>
      </c>
      <c r="E26" s="159">
        <v>1286.22</v>
      </c>
      <c r="F26" s="159">
        <v>320.89</v>
      </c>
      <c r="G26" s="159">
        <v>66.98</v>
      </c>
      <c r="H26" s="159">
        <v>54.97</v>
      </c>
      <c r="I26" s="165" t="e">
        <v>#N/A</v>
      </c>
      <c r="J26" s="161">
        <v>63.1</v>
      </c>
      <c r="K26" s="279"/>
      <c r="L26" s="162">
        <v>469.7</v>
      </c>
      <c r="M26" s="165" t="e">
        <v>#N/A</v>
      </c>
      <c r="N26" s="280"/>
      <c r="O26" s="165" t="e">
        <v>#N/A</v>
      </c>
      <c r="P26" s="280"/>
      <c r="Q26" s="166">
        <v>33.298940399999999</v>
      </c>
      <c r="R26" s="280"/>
      <c r="S26" s="165" t="e">
        <v>#N/A</v>
      </c>
      <c r="T26" s="165" t="e">
        <v>#N/A</v>
      </c>
      <c r="U26" s="164">
        <v>3133.7589404</v>
      </c>
    </row>
    <row r="27" spans="2:21" x14ac:dyDescent="0.3">
      <c r="B27" s="14">
        <v>2023</v>
      </c>
      <c r="C27" s="14">
        <v>1</v>
      </c>
      <c r="D27" s="14">
        <v>18</v>
      </c>
      <c r="E27" s="159">
        <v>1335.52</v>
      </c>
      <c r="F27" s="159">
        <v>324.8</v>
      </c>
      <c r="G27" s="159">
        <v>67.069999999999993</v>
      </c>
      <c r="H27" s="159">
        <v>57.32</v>
      </c>
      <c r="I27" s="165" t="e">
        <v>#N/A</v>
      </c>
      <c r="J27" s="161">
        <v>64</v>
      </c>
      <c r="K27" s="279"/>
      <c r="L27" s="162">
        <v>606.79999999999995</v>
      </c>
      <c r="M27" s="165" t="e">
        <v>#N/A</v>
      </c>
      <c r="N27" s="280"/>
      <c r="O27" s="165" t="e">
        <v>#N/A</v>
      </c>
      <c r="P27" s="280"/>
      <c r="Q27" s="166">
        <v>36.728759399999994</v>
      </c>
      <c r="R27" s="280"/>
      <c r="S27" s="165" t="e">
        <v>#N/A</v>
      </c>
      <c r="T27" s="165" t="e">
        <v>#N/A</v>
      </c>
      <c r="U27" s="164">
        <v>3456.5387593999994</v>
      </c>
    </row>
    <row r="28" spans="2:21" x14ac:dyDescent="0.3">
      <c r="B28" s="14">
        <v>2023</v>
      </c>
      <c r="C28" s="14">
        <v>1</v>
      </c>
      <c r="D28" s="14">
        <v>19</v>
      </c>
      <c r="E28" s="159">
        <v>1366.35</v>
      </c>
      <c r="F28" s="159">
        <v>331.05</v>
      </c>
      <c r="G28" s="159">
        <v>67.89</v>
      </c>
      <c r="H28" s="159">
        <v>57.77</v>
      </c>
      <c r="I28" s="165" t="e">
        <v>#N/A</v>
      </c>
      <c r="J28" s="161">
        <v>63.8</v>
      </c>
      <c r="K28" s="279"/>
      <c r="L28" s="162">
        <v>616.9</v>
      </c>
      <c r="M28" s="165" t="e">
        <v>#N/A</v>
      </c>
      <c r="N28" s="280"/>
      <c r="O28" s="165" t="e">
        <v>#N/A</v>
      </c>
      <c r="P28" s="280"/>
      <c r="Q28" s="166">
        <v>37.190042400000003</v>
      </c>
      <c r="R28" s="280"/>
      <c r="S28" s="165" t="e">
        <v>#N/A</v>
      </c>
      <c r="T28" s="165" t="e">
        <v>#N/A</v>
      </c>
      <c r="U28" s="164">
        <v>3499.9500424000003</v>
      </c>
    </row>
    <row r="29" spans="2:21" x14ac:dyDescent="0.3">
      <c r="B29" s="14">
        <v>2023</v>
      </c>
      <c r="C29" s="14">
        <v>1</v>
      </c>
      <c r="D29" s="14">
        <v>20</v>
      </c>
      <c r="E29" s="159">
        <v>1282.73</v>
      </c>
      <c r="F29" s="159">
        <v>329.79</v>
      </c>
      <c r="G29" s="159">
        <v>62.64</v>
      </c>
      <c r="H29" s="159">
        <v>56.85</v>
      </c>
      <c r="I29" s="165" t="e">
        <v>#N/A</v>
      </c>
      <c r="J29" s="161">
        <v>63.5</v>
      </c>
      <c r="K29" s="162">
        <v>378.8</v>
      </c>
      <c r="L29" s="279"/>
      <c r="M29" s="165" t="e">
        <v>#N/A</v>
      </c>
      <c r="N29" s="280"/>
      <c r="O29" s="165" t="e">
        <v>#N/A</v>
      </c>
      <c r="P29" s="280"/>
      <c r="Q29" s="166">
        <v>36.191759399999995</v>
      </c>
      <c r="R29" s="280"/>
      <c r="S29" s="165" t="e">
        <v>#N/A</v>
      </c>
      <c r="T29" s="165" t="e">
        <v>#N/A</v>
      </c>
      <c r="U29" s="164">
        <v>3406.0017594000001</v>
      </c>
    </row>
    <row r="30" spans="2:21" x14ac:dyDescent="0.3">
      <c r="B30" s="14">
        <v>2023</v>
      </c>
      <c r="C30" s="14">
        <v>1</v>
      </c>
      <c r="D30" s="14">
        <v>21</v>
      </c>
      <c r="E30" s="159">
        <v>1309.68</v>
      </c>
      <c r="F30" s="159">
        <v>283.27999999999997</v>
      </c>
      <c r="G30" s="159">
        <v>36.229999999999997</v>
      </c>
      <c r="H30" s="159">
        <v>34.369999999999997</v>
      </c>
      <c r="I30" s="165" t="e">
        <v>#N/A</v>
      </c>
      <c r="J30" s="161">
        <v>59.9</v>
      </c>
      <c r="K30" s="279"/>
      <c r="L30" s="279"/>
      <c r="M30" s="165" t="e">
        <v>#N/A</v>
      </c>
      <c r="N30" s="280"/>
      <c r="O30" s="165" t="e">
        <v>#N/A</v>
      </c>
      <c r="P30" s="280"/>
      <c r="Q30" s="166">
        <v>34.338572399999997</v>
      </c>
      <c r="R30" s="280"/>
      <c r="S30" s="165" t="e">
        <v>#N/A</v>
      </c>
      <c r="T30" s="165" t="e">
        <v>#N/A</v>
      </c>
      <c r="U30" s="164">
        <v>3231.5985723999997</v>
      </c>
    </row>
    <row r="31" spans="2:21" x14ac:dyDescent="0.3">
      <c r="B31" s="14">
        <v>2023</v>
      </c>
      <c r="C31" s="14">
        <v>1</v>
      </c>
      <c r="D31" s="14">
        <v>22</v>
      </c>
      <c r="E31" s="159">
        <v>1367.28</v>
      </c>
      <c r="F31" s="159">
        <v>272.10000000000002</v>
      </c>
      <c r="G31" s="159">
        <v>29.68</v>
      </c>
      <c r="H31" s="159">
        <v>20.56</v>
      </c>
      <c r="I31" s="165" t="e">
        <v>#N/A</v>
      </c>
      <c r="J31" s="161">
        <v>58.9</v>
      </c>
      <c r="K31" s="279"/>
      <c r="L31" s="162">
        <v>500.4</v>
      </c>
      <c r="M31" s="165" t="e">
        <v>#N/A</v>
      </c>
      <c r="N31" s="280"/>
      <c r="O31" s="165" t="e">
        <v>#N/A</v>
      </c>
      <c r="P31" s="280"/>
      <c r="Q31" s="166">
        <v>32.980606800000004</v>
      </c>
      <c r="R31" s="280"/>
      <c r="S31" s="165" t="e">
        <v>#N/A</v>
      </c>
      <c r="T31" s="165" t="e">
        <v>#N/A</v>
      </c>
      <c r="U31" s="164">
        <v>3103.8006068</v>
      </c>
    </row>
    <row r="32" spans="2:21" x14ac:dyDescent="0.3">
      <c r="B32" s="14">
        <v>2023</v>
      </c>
      <c r="C32" s="14">
        <v>1</v>
      </c>
      <c r="D32" s="14">
        <v>23</v>
      </c>
      <c r="E32" s="159">
        <v>1286.96</v>
      </c>
      <c r="F32" s="159">
        <v>321.93</v>
      </c>
      <c r="G32" s="159">
        <v>61.52</v>
      </c>
      <c r="H32" s="159">
        <v>47.11</v>
      </c>
      <c r="I32" s="165" t="e">
        <v>#N/A</v>
      </c>
      <c r="J32" s="161">
        <v>62.7</v>
      </c>
      <c r="K32" s="279"/>
      <c r="L32" s="162">
        <v>578.29999999999995</v>
      </c>
      <c r="M32" s="165" t="e">
        <v>#N/A</v>
      </c>
      <c r="N32" s="280"/>
      <c r="O32" s="165" t="e">
        <v>#N/A</v>
      </c>
      <c r="P32" s="280"/>
      <c r="Q32" s="166">
        <v>35.110348800000004</v>
      </c>
      <c r="R32" s="280"/>
      <c r="S32" s="165" t="e">
        <v>#N/A</v>
      </c>
      <c r="T32" s="165" t="e">
        <v>#N/A</v>
      </c>
      <c r="U32" s="164">
        <v>3304.2303488000007</v>
      </c>
    </row>
    <row r="33" spans="2:21" x14ac:dyDescent="0.3">
      <c r="B33" s="14">
        <v>2023</v>
      </c>
      <c r="C33" s="14">
        <v>1</v>
      </c>
      <c r="D33" s="14">
        <v>24</v>
      </c>
      <c r="E33" s="159">
        <v>1186.45</v>
      </c>
      <c r="F33" s="159">
        <v>306.19</v>
      </c>
      <c r="G33" s="159">
        <v>65.5</v>
      </c>
      <c r="H33" s="159">
        <v>56.59</v>
      </c>
      <c r="I33" s="165" t="e">
        <v>#N/A</v>
      </c>
      <c r="J33" s="161">
        <v>62</v>
      </c>
      <c r="K33" s="279"/>
      <c r="L33" s="279"/>
      <c r="M33" s="165" t="e">
        <v>#N/A</v>
      </c>
      <c r="N33" s="280"/>
      <c r="O33" s="165" t="e">
        <v>#N/A</v>
      </c>
      <c r="P33" s="280"/>
      <c r="Q33" s="166">
        <v>34.381210199999998</v>
      </c>
      <c r="R33" s="280"/>
      <c r="S33" s="165" t="e">
        <v>#N/A</v>
      </c>
      <c r="T33" s="165" t="e">
        <v>#N/A</v>
      </c>
      <c r="U33" s="164">
        <v>3235.6112102000002</v>
      </c>
    </row>
    <row r="34" spans="2:21" x14ac:dyDescent="0.3">
      <c r="B34" s="14">
        <v>2023</v>
      </c>
      <c r="C34" s="14">
        <v>1</v>
      </c>
      <c r="D34" s="14">
        <v>25</v>
      </c>
      <c r="E34" s="159">
        <v>1097.95</v>
      </c>
      <c r="F34" s="159">
        <v>295.14999999999998</v>
      </c>
      <c r="G34" s="159">
        <v>65.150000000000006</v>
      </c>
      <c r="H34" s="159">
        <v>56.56</v>
      </c>
      <c r="I34" s="165" t="e">
        <v>#N/A</v>
      </c>
      <c r="J34" s="161">
        <v>59.7</v>
      </c>
      <c r="K34" s="279"/>
      <c r="L34" s="279"/>
      <c r="M34" s="165" t="e">
        <v>#N/A</v>
      </c>
      <c r="N34" s="280"/>
      <c r="O34" s="165" t="e">
        <v>#N/A</v>
      </c>
      <c r="P34" s="280"/>
      <c r="Q34" s="166">
        <v>33.387545399999993</v>
      </c>
      <c r="R34" s="280"/>
      <c r="S34" s="165" t="e">
        <v>#N/A</v>
      </c>
      <c r="T34" s="165" t="e">
        <v>#N/A</v>
      </c>
      <c r="U34" s="164">
        <v>3142.0975453999995</v>
      </c>
    </row>
    <row r="35" spans="2:21" x14ac:dyDescent="0.3">
      <c r="B35" s="14">
        <v>2023</v>
      </c>
      <c r="C35" s="14">
        <v>1</v>
      </c>
      <c r="D35" s="14">
        <v>26</v>
      </c>
      <c r="E35" s="159">
        <v>949.76</v>
      </c>
      <c r="F35" s="159">
        <v>274.24</v>
      </c>
      <c r="G35" s="159">
        <v>63.15</v>
      </c>
      <c r="H35" s="159">
        <v>56.78</v>
      </c>
      <c r="I35" s="165" t="e">
        <v>#N/A</v>
      </c>
      <c r="J35" s="161">
        <v>56.1</v>
      </c>
      <c r="K35" s="162">
        <v>403.1</v>
      </c>
      <c r="L35" s="162">
        <v>539</v>
      </c>
      <c r="M35" s="165" t="e">
        <v>#N/A</v>
      </c>
      <c r="N35" s="280"/>
      <c r="O35" s="165" t="e">
        <v>#N/A</v>
      </c>
      <c r="P35" s="280"/>
      <c r="Q35" s="166">
        <v>30.190462200000002</v>
      </c>
      <c r="R35" s="280"/>
      <c r="S35" s="165" t="e">
        <v>#N/A</v>
      </c>
      <c r="T35" s="165" t="e">
        <v>#N/A</v>
      </c>
      <c r="U35" s="164">
        <v>2841.2204622000004</v>
      </c>
    </row>
    <row r="36" spans="2:21" x14ac:dyDescent="0.3">
      <c r="B36" s="14">
        <v>2023</v>
      </c>
      <c r="C36" s="14">
        <v>1</v>
      </c>
      <c r="D36" s="14">
        <v>27</v>
      </c>
      <c r="E36" s="159">
        <v>1012.24</v>
      </c>
      <c r="F36" s="159">
        <v>289.24</v>
      </c>
      <c r="G36" s="159">
        <v>59.03</v>
      </c>
      <c r="H36" s="159">
        <v>56.18</v>
      </c>
      <c r="I36" s="165" t="e">
        <v>#N/A</v>
      </c>
      <c r="J36" s="161">
        <v>58.8</v>
      </c>
      <c r="K36" s="162">
        <v>389.9</v>
      </c>
      <c r="L36" s="279"/>
      <c r="M36" s="165" t="e">
        <v>#N/A</v>
      </c>
      <c r="N36" s="280"/>
      <c r="O36" s="165" t="e">
        <v>#N/A</v>
      </c>
      <c r="P36" s="280"/>
      <c r="Q36" s="166">
        <v>30.807582599999996</v>
      </c>
      <c r="R36" s="280"/>
      <c r="S36" s="165" t="e">
        <v>#N/A</v>
      </c>
      <c r="T36" s="165" t="e">
        <v>#N/A</v>
      </c>
      <c r="U36" s="164">
        <v>2899.2975825999997</v>
      </c>
    </row>
    <row r="37" spans="2:21" x14ac:dyDescent="0.3">
      <c r="B37" s="14">
        <v>2023</v>
      </c>
      <c r="C37" s="14">
        <v>1</v>
      </c>
      <c r="D37" s="14">
        <v>28</v>
      </c>
      <c r="E37" s="159">
        <v>1062.54</v>
      </c>
      <c r="F37" s="159">
        <v>255.17</v>
      </c>
      <c r="G37" s="159">
        <v>34.619999999999997</v>
      </c>
      <c r="H37" s="159">
        <v>33.619999999999997</v>
      </c>
      <c r="I37" s="165" t="e">
        <v>#N/A</v>
      </c>
      <c r="J37" s="161">
        <v>54.8</v>
      </c>
      <c r="K37" s="162">
        <v>363.9</v>
      </c>
      <c r="L37" s="279"/>
      <c r="M37" s="165" t="e">
        <v>#N/A</v>
      </c>
      <c r="N37" s="280"/>
      <c r="O37" s="165" t="e">
        <v>#N/A</v>
      </c>
      <c r="P37" s="280"/>
      <c r="Q37" s="166">
        <v>29.590310999999996</v>
      </c>
      <c r="R37" s="280"/>
      <c r="S37" s="165" t="e">
        <v>#N/A</v>
      </c>
      <c r="T37" s="165" t="e">
        <v>#N/A</v>
      </c>
      <c r="U37" s="164">
        <v>2784.7403109999996</v>
      </c>
    </row>
    <row r="38" spans="2:21" x14ac:dyDescent="0.3">
      <c r="B38" s="14">
        <v>2023</v>
      </c>
      <c r="C38" s="14">
        <v>1</v>
      </c>
      <c r="D38" s="14">
        <v>29</v>
      </c>
      <c r="E38" s="159">
        <v>1144.3900000000001</v>
      </c>
      <c r="F38" s="159">
        <v>247.68</v>
      </c>
      <c r="G38" s="159">
        <v>27.13</v>
      </c>
      <c r="H38" s="159">
        <v>20.21</v>
      </c>
      <c r="I38" s="165" t="e">
        <v>#N/A</v>
      </c>
      <c r="J38" s="161">
        <v>54.4</v>
      </c>
      <c r="K38" s="279"/>
      <c r="L38" s="162">
        <v>538.20000000000005</v>
      </c>
      <c r="M38" s="165" t="e">
        <v>#N/A</v>
      </c>
      <c r="N38" s="280"/>
      <c r="O38" s="165" t="e">
        <v>#N/A</v>
      </c>
      <c r="P38" s="280"/>
      <c r="Q38" s="166">
        <v>31.050521400000001</v>
      </c>
      <c r="R38" s="280"/>
      <c r="S38" s="165" t="e">
        <v>#N/A</v>
      </c>
      <c r="T38" s="165" t="e">
        <v>#N/A</v>
      </c>
      <c r="U38" s="164">
        <v>2922.1605214000001</v>
      </c>
    </row>
    <row r="39" spans="2:21" x14ac:dyDescent="0.3">
      <c r="B39" s="14">
        <v>2023</v>
      </c>
      <c r="C39" s="14">
        <v>1</v>
      </c>
      <c r="D39" s="14">
        <v>30</v>
      </c>
      <c r="E39" s="159">
        <v>1243.92</v>
      </c>
      <c r="F39" s="159">
        <v>315.60000000000002</v>
      </c>
      <c r="G39" s="159">
        <v>61.03</v>
      </c>
      <c r="H39" s="159">
        <v>45.78</v>
      </c>
      <c r="I39" s="165" t="e">
        <v>#N/A</v>
      </c>
      <c r="J39" s="161">
        <v>63.3</v>
      </c>
      <c r="K39" s="279"/>
      <c r="L39" s="279"/>
      <c r="M39" s="165" t="e">
        <v>#N/A</v>
      </c>
      <c r="N39" s="280"/>
      <c r="O39" s="165" t="e">
        <v>#N/A</v>
      </c>
      <c r="P39" s="280"/>
      <c r="Q39" s="166">
        <v>37.888894199999996</v>
      </c>
      <c r="R39" s="280"/>
      <c r="S39" s="165" t="e">
        <v>#N/A</v>
      </c>
      <c r="T39" s="165" t="e">
        <v>#N/A</v>
      </c>
      <c r="U39" s="164">
        <v>3565.7188941999998</v>
      </c>
    </row>
    <row r="40" spans="2:21" x14ac:dyDescent="0.3">
      <c r="B40" s="14">
        <v>2023</v>
      </c>
      <c r="C40" s="14">
        <v>1</v>
      </c>
      <c r="D40" s="14">
        <v>31</v>
      </c>
      <c r="E40" s="159">
        <v>1232.49</v>
      </c>
      <c r="F40" s="159">
        <v>317.14</v>
      </c>
      <c r="G40" s="159">
        <v>67.180000000000007</v>
      </c>
      <c r="H40" s="159">
        <v>54.94</v>
      </c>
      <c r="I40" s="165" t="e">
        <v>#N/A</v>
      </c>
      <c r="J40" s="161">
        <v>64.7</v>
      </c>
      <c r="K40" s="162">
        <v>390.5</v>
      </c>
      <c r="L40" s="279"/>
      <c r="M40" s="165" t="e">
        <v>#N/A</v>
      </c>
      <c r="N40" s="280"/>
      <c r="O40" s="165" t="e">
        <v>#N/A</v>
      </c>
      <c r="P40" s="280"/>
      <c r="Q40" s="166">
        <v>35.610081000000001</v>
      </c>
      <c r="R40" s="280"/>
      <c r="S40" s="165" t="e">
        <v>#N/A</v>
      </c>
      <c r="T40" s="165" t="e">
        <v>#N/A</v>
      </c>
      <c r="U40" s="164">
        <v>3351.2600810000004</v>
      </c>
    </row>
    <row r="41" spans="2:21" x14ac:dyDescent="0.3">
      <c r="B41" s="14">
        <v>2023</v>
      </c>
      <c r="C41" s="14">
        <v>2</v>
      </c>
      <c r="D41" s="14">
        <v>1</v>
      </c>
      <c r="E41" s="159">
        <v>1168.97</v>
      </c>
      <c r="F41" s="159">
        <v>308.33999999999997</v>
      </c>
      <c r="G41" s="159">
        <v>67.819999999999993</v>
      </c>
      <c r="H41" s="159">
        <v>57.45</v>
      </c>
      <c r="I41" s="165" t="e">
        <v>#N/A</v>
      </c>
      <c r="J41" s="161">
        <v>61.2</v>
      </c>
      <c r="K41" s="162">
        <v>405.8</v>
      </c>
      <c r="L41" s="279"/>
      <c r="M41" s="165" t="e">
        <v>#N/A</v>
      </c>
      <c r="N41" s="280"/>
      <c r="O41" s="165" t="e">
        <v>#N/A</v>
      </c>
      <c r="P41" s="280"/>
      <c r="Q41" s="166">
        <v>34.571845199999998</v>
      </c>
      <c r="R41" s="280"/>
      <c r="S41" s="165" t="e">
        <v>#N/A</v>
      </c>
      <c r="T41" s="165" t="e">
        <v>#N/A</v>
      </c>
      <c r="U41" s="164">
        <v>3253.5518452000001</v>
      </c>
    </row>
    <row r="42" spans="2:21" x14ac:dyDescent="0.3">
      <c r="B42" s="14">
        <v>2023</v>
      </c>
      <c r="C42" s="14">
        <v>2</v>
      </c>
      <c r="D42" s="14">
        <v>2</v>
      </c>
      <c r="E42" s="159">
        <v>1105.23</v>
      </c>
      <c r="F42" s="159">
        <v>297.95999999999998</v>
      </c>
      <c r="G42" s="159">
        <v>67.7</v>
      </c>
      <c r="H42" s="159">
        <v>57.73</v>
      </c>
      <c r="I42" s="165" t="e">
        <v>#N/A</v>
      </c>
      <c r="J42" s="161">
        <v>59.5</v>
      </c>
      <c r="K42" s="162">
        <v>399.6</v>
      </c>
      <c r="L42" s="279"/>
      <c r="M42" s="165" t="e">
        <v>#N/A</v>
      </c>
      <c r="N42" s="280"/>
      <c r="O42" s="165" t="e">
        <v>#N/A</v>
      </c>
      <c r="P42" s="280"/>
      <c r="Q42" s="166">
        <v>34.3950648</v>
      </c>
      <c r="R42" s="280"/>
      <c r="S42" s="165" t="e">
        <v>#N/A</v>
      </c>
      <c r="T42" s="165" t="e">
        <v>#N/A</v>
      </c>
      <c r="U42" s="164">
        <v>3236.9150648000004</v>
      </c>
    </row>
    <row r="43" spans="2:21" x14ac:dyDescent="0.3">
      <c r="B43" s="14">
        <v>2023</v>
      </c>
      <c r="C43" s="14">
        <v>2</v>
      </c>
      <c r="D43" s="14">
        <v>3</v>
      </c>
      <c r="E43" s="159">
        <v>932.84</v>
      </c>
      <c r="F43" s="159">
        <v>276.05</v>
      </c>
      <c r="G43" s="159">
        <v>59.1</v>
      </c>
      <c r="H43" s="159">
        <v>55.12</v>
      </c>
      <c r="I43" s="165" t="e">
        <v>#N/A</v>
      </c>
      <c r="J43" s="161">
        <v>55.3</v>
      </c>
      <c r="K43" s="279"/>
      <c r="L43" s="279"/>
      <c r="M43" s="165" t="e">
        <v>#N/A</v>
      </c>
      <c r="N43" s="280"/>
      <c r="O43" s="165" t="e">
        <v>#N/A</v>
      </c>
      <c r="P43" s="280"/>
      <c r="Q43" s="166">
        <v>31.184771399999995</v>
      </c>
      <c r="R43" s="280"/>
      <c r="S43" s="165" t="e">
        <v>#N/A</v>
      </c>
      <c r="T43" s="165" t="e">
        <v>#N/A</v>
      </c>
      <c r="U43" s="164">
        <v>2934.7947713999997</v>
      </c>
    </row>
    <row r="44" spans="2:21" x14ac:dyDescent="0.3">
      <c r="B44" s="14">
        <v>2023</v>
      </c>
      <c r="C44" s="14">
        <v>2</v>
      </c>
      <c r="D44" s="14">
        <v>4</v>
      </c>
      <c r="E44" s="159">
        <v>936.92</v>
      </c>
      <c r="F44" s="159">
        <v>239.73</v>
      </c>
      <c r="G44" s="159">
        <v>33.14</v>
      </c>
      <c r="H44" s="159">
        <v>34.56</v>
      </c>
      <c r="I44" s="165" t="e">
        <v>#N/A</v>
      </c>
      <c r="J44" s="161">
        <v>52.5</v>
      </c>
      <c r="K44" s="279"/>
      <c r="L44" s="279"/>
      <c r="M44" s="165" t="e">
        <v>#N/A</v>
      </c>
      <c r="N44" s="280"/>
      <c r="O44" s="165" t="e">
        <v>#N/A</v>
      </c>
      <c r="P44" s="280"/>
      <c r="Q44" s="166">
        <v>26.589554999999997</v>
      </c>
      <c r="R44" s="280"/>
      <c r="S44" s="165" t="e">
        <v>#N/A</v>
      </c>
      <c r="T44" s="165" t="e">
        <v>#N/A</v>
      </c>
      <c r="U44" s="164">
        <v>2502.339555</v>
      </c>
    </row>
    <row r="45" spans="2:21" x14ac:dyDescent="0.3">
      <c r="B45" s="14">
        <v>2023</v>
      </c>
      <c r="C45" s="14">
        <v>2</v>
      </c>
      <c r="D45" s="14">
        <v>5</v>
      </c>
      <c r="E45" s="159">
        <v>873.94</v>
      </c>
      <c r="F45" s="159">
        <v>221.05</v>
      </c>
      <c r="G45" s="159">
        <v>26.15</v>
      </c>
      <c r="H45" s="159">
        <v>21.31</v>
      </c>
      <c r="I45" s="165" t="e">
        <v>#N/A</v>
      </c>
      <c r="J45" s="161">
        <v>50.1</v>
      </c>
      <c r="K45" s="279"/>
      <c r="L45" s="279"/>
      <c r="M45" s="165" t="e">
        <v>#N/A</v>
      </c>
      <c r="N45" s="280"/>
      <c r="O45" s="165" t="e">
        <v>#N/A</v>
      </c>
      <c r="P45" s="280"/>
      <c r="Q45" s="166">
        <v>25.205168999999998</v>
      </c>
      <c r="R45" s="280"/>
      <c r="S45" s="165" t="e">
        <v>#N/A</v>
      </c>
      <c r="T45" s="165" t="e">
        <v>#N/A</v>
      </c>
      <c r="U45" s="164">
        <v>2372.0551689999998</v>
      </c>
    </row>
    <row r="46" spans="2:21" x14ac:dyDescent="0.3">
      <c r="B46" s="14">
        <v>2023</v>
      </c>
      <c r="C46" s="14">
        <v>2</v>
      </c>
      <c r="D46" s="14">
        <v>6</v>
      </c>
      <c r="E46" s="159">
        <v>972.94</v>
      </c>
      <c r="F46" s="159">
        <v>279.64999999999998</v>
      </c>
      <c r="G46" s="159">
        <v>60.48</v>
      </c>
      <c r="H46" s="159">
        <v>47.79</v>
      </c>
      <c r="I46" s="165" t="e">
        <v>#N/A</v>
      </c>
      <c r="J46" s="161">
        <v>58.5</v>
      </c>
      <c r="K46" s="279"/>
      <c r="L46" s="279"/>
      <c r="M46" s="165" t="e">
        <v>#N/A</v>
      </c>
      <c r="N46" s="280"/>
      <c r="O46" s="165" t="e">
        <v>#N/A</v>
      </c>
      <c r="P46" s="280"/>
      <c r="Q46" s="166">
        <v>28.383242399999997</v>
      </c>
      <c r="R46" s="280"/>
      <c r="S46" s="165" t="e">
        <v>#N/A</v>
      </c>
      <c r="T46" s="165" t="e">
        <v>#N/A</v>
      </c>
      <c r="U46" s="164">
        <v>2671.1432424</v>
      </c>
    </row>
    <row r="47" spans="2:21" x14ac:dyDescent="0.3">
      <c r="B47" s="14">
        <v>2023</v>
      </c>
      <c r="C47" s="14">
        <v>2</v>
      </c>
      <c r="D47" s="14">
        <v>7</v>
      </c>
      <c r="E47" s="159">
        <v>920.22</v>
      </c>
      <c r="F47" s="159">
        <v>268.91000000000003</v>
      </c>
      <c r="G47" s="159">
        <v>63.04</v>
      </c>
      <c r="H47" s="159">
        <v>56.57</v>
      </c>
      <c r="I47" s="165" t="e">
        <v>#N/A</v>
      </c>
      <c r="J47" s="161">
        <v>58</v>
      </c>
      <c r="K47" s="279"/>
      <c r="L47" s="279"/>
      <c r="M47" s="165" t="e">
        <v>#N/A</v>
      </c>
      <c r="N47" s="280"/>
      <c r="O47" s="165" t="e">
        <v>#N/A</v>
      </c>
      <c r="P47" s="280"/>
      <c r="Q47" s="166">
        <v>29.387217599999996</v>
      </c>
      <c r="R47" s="280"/>
      <c r="S47" s="165" t="e">
        <v>#N/A</v>
      </c>
      <c r="T47" s="165" t="e">
        <v>#N/A</v>
      </c>
      <c r="U47" s="164">
        <v>2765.6272175999998</v>
      </c>
    </row>
    <row r="48" spans="2:21" x14ac:dyDescent="0.3">
      <c r="B48" s="14">
        <v>2023</v>
      </c>
      <c r="C48" s="14">
        <v>2</v>
      </c>
      <c r="D48" s="14">
        <v>8</v>
      </c>
      <c r="E48" s="159">
        <v>846.02</v>
      </c>
      <c r="F48" s="159">
        <v>259.22000000000003</v>
      </c>
      <c r="G48" s="159">
        <v>62.69</v>
      </c>
      <c r="H48" s="159">
        <v>58.5</v>
      </c>
      <c r="I48" s="165" t="e">
        <v>#N/A</v>
      </c>
      <c r="J48" s="161">
        <v>55.9</v>
      </c>
      <c r="K48" s="162">
        <v>402</v>
      </c>
      <c r="L48" s="279"/>
      <c r="M48" s="165" t="e">
        <v>#N/A</v>
      </c>
      <c r="N48" s="280"/>
      <c r="O48" s="165" t="e">
        <v>#N/A</v>
      </c>
      <c r="P48" s="280"/>
      <c r="Q48" s="166">
        <v>27.922174199999997</v>
      </c>
      <c r="R48" s="280"/>
      <c r="S48" s="165" t="e">
        <v>#N/A</v>
      </c>
      <c r="T48" s="165" t="e">
        <v>#N/A</v>
      </c>
      <c r="U48" s="164">
        <v>2627.7521741999999</v>
      </c>
    </row>
    <row r="49" spans="2:21" x14ac:dyDescent="0.3">
      <c r="B49" s="14">
        <v>2023</v>
      </c>
      <c r="C49" s="14">
        <v>2</v>
      </c>
      <c r="D49" s="14">
        <v>9</v>
      </c>
      <c r="E49" s="159">
        <v>766.83</v>
      </c>
      <c r="F49" s="159">
        <v>244.14</v>
      </c>
      <c r="G49" s="159">
        <v>60.35</v>
      </c>
      <c r="H49" s="159">
        <v>57.13</v>
      </c>
      <c r="I49" s="165" t="e">
        <v>#N/A</v>
      </c>
      <c r="J49" s="161">
        <v>53.4</v>
      </c>
      <c r="K49" s="162">
        <v>385</v>
      </c>
      <c r="L49" s="279"/>
      <c r="M49" s="165" t="e">
        <v>#N/A</v>
      </c>
      <c r="N49" s="280"/>
      <c r="O49" s="165" t="e">
        <v>#N/A</v>
      </c>
      <c r="P49" s="280"/>
      <c r="Q49" s="166">
        <v>26.709843000000003</v>
      </c>
      <c r="R49" s="280"/>
      <c r="S49" s="165" t="e">
        <v>#N/A</v>
      </c>
      <c r="T49" s="165" t="e">
        <v>#N/A</v>
      </c>
      <c r="U49" s="164">
        <v>2513.6598430000004</v>
      </c>
    </row>
    <row r="50" spans="2:21" x14ac:dyDescent="0.3">
      <c r="B50" s="14">
        <v>2023</v>
      </c>
      <c r="C50" s="14">
        <v>2</v>
      </c>
      <c r="D50" s="14">
        <v>10</v>
      </c>
      <c r="E50" s="159">
        <v>707.4</v>
      </c>
      <c r="F50" s="159">
        <v>244.41</v>
      </c>
      <c r="G50" s="159">
        <v>53.63</v>
      </c>
      <c r="H50" s="159">
        <v>55.76</v>
      </c>
      <c r="I50" s="165" t="e">
        <v>#N/A</v>
      </c>
      <c r="J50" s="161">
        <v>52.4</v>
      </c>
      <c r="K50" s="162">
        <v>381</v>
      </c>
      <c r="L50" s="279"/>
      <c r="M50" s="165" t="e">
        <v>#N/A</v>
      </c>
      <c r="N50" s="280"/>
      <c r="O50" s="165" t="e">
        <v>#N/A</v>
      </c>
      <c r="P50" s="280"/>
      <c r="Q50" s="166">
        <v>25.380767999999996</v>
      </c>
      <c r="R50" s="280"/>
      <c r="S50" s="165" t="e">
        <v>#N/A</v>
      </c>
      <c r="T50" s="165" t="e">
        <v>#N/A</v>
      </c>
      <c r="U50" s="164">
        <v>2388.5807679999998</v>
      </c>
    </row>
    <row r="51" spans="2:21" x14ac:dyDescent="0.3">
      <c r="B51" s="14">
        <v>2023</v>
      </c>
      <c r="C51" s="14">
        <v>2</v>
      </c>
      <c r="D51" s="14">
        <v>11</v>
      </c>
      <c r="E51" s="159">
        <v>863.44</v>
      </c>
      <c r="F51" s="159">
        <v>239.24</v>
      </c>
      <c r="G51" s="159">
        <v>32.83</v>
      </c>
      <c r="H51" s="159">
        <v>35.83</v>
      </c>
      <c r="I51" s="165" t="e">
        <v>#N/A</v>
      </c>
      <c r="J51" s="161">
        <v>52.9</v>
      </c>
      <c r="K51" s="279"/>
      <c r="L51" s="279"/>
      <c r="M51" s="165" t="e">
        <v>#N/A</v>
      </c>
      <c r="N51" s="280"/>
      <c r="O51" s="165" t="e">
        <v>#N/A</v>
      </c>
      <c r="P51" s="280"/>
      <c r="Q51" s="166">
        <v>26.213547599999998</v>
      </c>
      <c r="R51" s="280"/>
      <c r="S51" s="165" t="e">
        <v>#N/A</v>
      </c>
      <c r="T51" s="165" t="e">
        <v>#N/A</v>
      </c>
      <c r="U51" s="164">
        <v>2466.9535475999996</v>
      </c>
    </row>
    <row r="52" spans="2:21" x14ac:dyDescent="0.3">
      <c r="B52" s="14">
        <v>2023</v>
      </c>
      <c r="C52" s="14">
        <v>2</v>
      </c>
      <c r="D52" s="14">
        <v>12</v>
      </c>
      <c r="E52" s="159">
        <v>1095.43</v>
      </c>
      <c r="F52" s="159">
        <v>241.54</v>
      </c>
      <c r="G52" s="159">
        <v>26.91</v>
      </c>
      <c r="H52" s="159">
        <v>22.23</v>
      </c>
      <c r="I52" s="165" t="e">
        <v>#N/A</v>
      </c>
      <c r="J52" s="161">
        <v>54.1</v>
      </c>
      <c r="K52" s="279"/>
      <c r="L52" s="279"/>
      <c r="M52" s="165" t="e">
        <v>#N/A</v>
      </c>
      <c r="N52" s="280"/>
      <c r="O52" s="165" t="e">
        <v>#N/A</v>
      </c>
      <c r="P52" s="280"/>
      <c r="Q52" s="166">
        <v>28.426739399999999</v>
      </c>
      <c r="R52" s="280"/>
      <c r="S52" s="165" t="e">
        <v>#N/A</v>
      </c>
      <c r="T52" s="165" t="e">
        <v>#N/A</v>
      </c>
      <c r="U52" s="164">
        <v>2675.2367393999998</v>
      </c>
    </row>
    <row r="53" spans="2:21" x14ac:dyDescent="0.3">
      <c r="B53" s="14">
        <v>2023</v>
      </c>
      <c r="C53" s="14">
        <v>2</v>
      </c>
      <c r="D53" s="14">
        <v>13</v>
      </c>
      <c r="E53" s="159">
        <v>978.78</v>
      </c>
      <c r="F53" s="159">
        <v>275.3</v>
      </c>
      <c r="G53" s="159">
        <v>58.86</v>
      </c>
      <c r="H53" s="159">
        <v>45.97</v>
      </c>
      <c r="I53" s="165" t="e">
        <v>#N/A</v>
      </c>
      <c r="J53" s="161">
        <v>57.6</v>
      </c>
      <c r="K53" s="279"/>
      <c r="L53" s="279"/>
      <c r="M53" s="165" t="e">
        <v>#N/A</v>
      </c>
      <c r="N53" s="280"/>
      <c r="O53" s="165" t="e">
        <v>#N/A</v>
      </c>
      <c r="P53" s="280"/>
      <c r="Q53" s="166">
        <v>28.525547399999997</v>
      </c>
      <c r="R53" s="280"/>
      <c r="S53" s="165" t="e">
        <v>#N/A</v>
      </c>
      <c r="T53" s="165" t="e">
        <v>#N/A</v>
      </c>
      <c r="U53" s="164">
        <v>2684.5355473999998</v>
      </c>
    </row>
    <row r="54" spans="2:21" x14ac:dyDescent="0.3">
      <c r="B54" s="14">
        <v>2023</v>
      </c>
      <c r="C54" s="14">
        <v>2</v>
      </c>
      <c r="D54" s="14">
        <v>14</v>
      </c>
      <c r="E54" s="159">
        <v>1056.0899999999999</v>
      </c>
      <c r="F54" s="159">
        <v>298.52</v>
      </c>
      <c r="G54" s="159">
        <v>64.28</v>
      </c>
      <c r="H54" s="159">
        <v>55.29</v>
      </c>
      <c r="I54" s="165" t="e">
        <v>#N/A</v>
      </c>
      <c r="J54" s="161">
        <v>60.3</v>
      </c>
      <c r="K54" s="279"/>
      <c r="L54" s="279"/>
      <c r="M54" s="165" t="e">
        <v>#N/A</v>
      </c>
      <c r="N54" s="280"/>
      <c r="O54" s="165" t="e">
        <v>#N/A</v>
      </c>
      <c r="P54" s="280"/>
      <c r="Q54" s="166">
        <v>32.690197199999993</v>
      </c>
      <c r="R54" s="280"/>
      <c r="S54" s="165" t="e">
        <v>#N/A</v>
      </c>
      <c r="T54" s="165" t="e">
        <v>#N/A</v>
      </c>
      <c r="U54" s="164">
        <v>3076.4701971999998</v>
      </c>
    </row>
    <row r="55" spans="2:21" x14ac:dyDescent="0.3">
      <c r="B55" s="14">
        <v>2023</v>
      </c>
      <c r="C55" s="14">
        <v>2</v>
      </c>
      <c r="D55" s="14">
        <v>15</v>
      </c>
      <c r="E55" s="159">
        <v>1307.58</v>
      </c>
      <c r="F55" s="159">
        <v>337.16</v>
      </c>
      <c r="G55" s="159">
        <v>69.48</v>
      </c>
      <c r="H55" s="159">
        <v>58.07</v>
      </c>
      <c r="I55" s="165" t="e">
        <v>#N/A</v>
      </c>
      <c r="J55" s="161">
        <v>66.2</v>
      </c>
      <c r="K55" s="279"/>
      <c r="L55" s="279"/>
      <c r="M55" s="165" t="e">
        <v>#N/A</v>
      </c>
      <c r="N55" s="280"/>
      <c r="O55" s="165" t="e">
        <v>#N/A</v>
      </c>
      <c r="P55" s="280"/>
      <c r="Q55" s="166">
        <v>38.050638599999999</v>
      </c>
      <c r="R55" s="280"/>
      <c r="S55" s="165" t="e">
        <v>#N/A</v>
      </c>
      <c r="T55" s="165" t="e">
        <v>#N/A</v>
      </c>
      <c r="U55" s="164">
        <v>3580.9406386000005</v>
      </c>
    </row>
    <row r="56" spans="2:21" x14ac:dyDescent="0.3">
      <c r="B56" s="14">
        <v>2023</v>
      </c>
      <c r="C56" s="14">
        <v>2</v>
      </c>
      <c r="D56" s="14">
        <v>16</v>
      </c>
      <c r="E56" s="159">
        <v>1305.1199999999999</v>
      </c>
      <c r="F56" s="159">
        <v>332.24</v>
      </c>
      <c r="G56" s="159">
        <v>69.63</v>
      </c>
      <c r="H56" s="159">
        <v>57.39</v>
      </c>
      <c r="I56" s="165" t="e">
        <v>#N/A</v>
      </c>
      <c r="J56" s="161">
        <v>64.8</v>
      </c>
      <c r="K56" s="162">
        <v>417.3</v>
      </c>
      <c r="L56" s="279"/>
      <c r="M56" s="165" t="e">
        <v>#N/A</v>
      </c>
      <c r="N56" s="280"/>
      <c r="O56" s="165" t="e">
        <v>#N/A</v>
      </c>
      <c r="P56" s="280"/>
      <c r="Q56" s="166">
        <v>37.225699200000001</v>
      </c>
      <c r="R56" s="280"/>
      <c r="S56" s="165" t="e">
        <v>#N/A</v>
      </c>
      <c r="T56" s="165" t="e">
        <v>#N/A</v>
      </c>
      <c r="U56" s="164">
        <v>3503.3056992000002</v>
      </c>
    </row>
    <row r="57" spans="2:21" x14ac:dyDescent="0.3">
      <c r="B57" s="14">
        <v>2023</v>
      </c>
      <c r="C57" s="14">
        <v>2</v>
      </c>
      <c r="D57" s="14">
        <v>17</v>
      </c>
      <c r="E57" s="159">
        <v>1164.17</v>
      </c>
      <c r="F57" s="159">
        <v>312.91000000000003</v>
      </c>
      <c r="G57" s="159">
        <v>61.62</v>
      </c>
      <c r="H57" s="159">
        <v>55.5</v>
      </c>
      <c r="I57" s="165" t="e">
        <v>#N/A</v>
      </c>
      <c r="J57" s="161">
        <v>61.5</v>
      </c>
      <c r="K57" s="162">
        <v>393.1</v>
      </c>
      <c r="L57" s="279"/>
      <c r="M57" s="165" t="e">
        <v>#N/A</v>
      </c>
      <c r="N57" s="280"/>
      <c r="O57" s="165" t="e">
        <v>#N/A</v>
      </c>
      <c r="P57" s="280"/>
      <c r="Q57" s="166">
        <v>33.730043999999999</v>
      </c>
      <c r="R57" s="280"/>
      <c r="S57" s="165" t="e">
        <v>#N/A</v>
      </c>
      <c r="T57" s="165" t="e">
        <v>#N/A</v>
      </c>
      <c r="U57" s="164">
        <v>3174.3300440000003</v>
      </c>
    </row>
    <row r="58" spans="2:21" x14ac:dyDescent="0.3">
      <c r="B58" s="14">
        <v>2023</v>
      </c>
      <c r="C58" s="14">
        <v>2</v>
      </c>
      <c r="D58" s="14">
        <v>18</v>
      </c>
      <c r="E58" s="159">
        <v>1088.57</v>
      </c>
      <c r="F58" s="159">
        <v>263.97000000000003</v>
      </c>
      <c r="G58" s="159">
        <v>33.64</v>
      </c>
      <c r="H58" s="159">
        <v>33.270000000000003</v>
      </c>
      <c r="I58" s="165" t="e">
        <v>#N/A</v>
      </c>
      <c r="J58" s="161">
        <v>56.8</v>
      </c>
      <c r="K58" s="162">
        <v>371.5</v>
      </c>
      <c r="L58" s="279"/>
      <c r="M58" s="165" t="e">
        <v>#N/A</v>
      </c>
      <c r="N58" s="280"/>
      <c r="O58" s="165" t="e">
        <v>#N/A</v>
      </c>
      <c r="P58" s="280"/>
      <c r="Q58" s="166">
        <v>29.804037000000001</v>
      </c>
      <c r="R58" s="280"/>
      <c r="S58" s="165" t="e">
        <v>#N/A</v>
      </c>
      <c r="T58" s="165" t="e">
        <v>#N/A</v>
      </c>
      <c r="U58" s="164">
        <v>2804.8540370000001</v>
      </c>
    </row>
    <row r="59" spans="2:21" x14ac:dyDescent="0.3">
      <c r="B59" s="14">
        <v>2023</v>
      </c>
      <c r="C59" s="14">
        <v>2</v>
      </c>
      <c r="D59" s="14">
        <v>19</v>
      </c>
      <c r="E59" s="159">
        <v>1033.9100000000001</v>
      </c>
      <c r="F59" s="159">
        <v>244.92</v>
      </c>
      <c r="G59" s="159">
        <v>26.37</v>
      </c>
      <c r="H59" s="159">
        <v>20.59</v>
      </c>
      <c r="I59" s="165" t="e">
        <v>#N/A</v>
      </c>
      <c r="J59" s="161">
        <v>54.4</v>
      </c>
      <c r="K59" s="279"/>
      <c r="L59" s="279"/>
      <c r="M59" s="165" t="e">
        <v>#N/A</v>
      </c>
      <c r="N59" s="280"/>
      <c r="O59" s="165" t="e">
        <v>#N/A</v>
      </c>
      <c r="P59" s="280"/>
      <c r="Q59" s="166">
        <v>28.044180600000001</v>
      </c>
      <c r="R59" s="280"/>
      <c r="S59" s="165" t="e">
        <v>#N/A</v>
      </c>
      <c r="T59" s="165" t="e">
        <v>#N/A</v>
      </c>
      <c r="U59" s="164">
        <v>2639.2341805999999</v>
      </c>
    </row>
    <row r="60" spans="2:21" x14ac:dyDescent="0.3">
      <c r="B60" s="14">
        <v>2023</v>
      </c>
      <c r="C60" s="14">
        <v>2</v>
      </c>
      <c r="D60" s="14">
        <v>20</v>
      </c>
      <c r="E60" s="159">
        <v>884.26</v>
      </c>
      <c r="F60" s="159">
        <v>254.09</v>
      </c>
      <c r="G60" s="159">
        <v>49.51</v>
      </c>
      <c r="H60" s="159">
        <v>39.770000000000003</v>
      </c>
      <c r="I60" s="165" t="e">
        <v>#N/A</v>
      </c>
      <c r="J60" s="161">
        <v>54.6</v>
      </c>
      <c r="K60" s="279"/>
      <c r="L60" s="279"/>
      <c r="M60" s="165" t="e">
        <v>#N/A</v>
      </c>
      <c r="N60" s="280"/>
      <c r="O60" s="165" t="e">
        <v>#N/A</v>
      </c>
      <c r="P60" s="280"/>
      <c r="Q60" s="166">
        <v>27.256294199999992</v>
      </c>
      <c r="R60" s="280"/>
      <c r="S60" s="165" t="e">
        <v>#N/A</v>
      </c>
      <c r="T60" s="165" t="e">
        <v>#N/A</v>
      </c>
      <c r="U60" s="164">
        <v>2565.0862941999994</v>
      </c>
    </row>
    <row r="61" spans="2:21" x14ac:dyDescent="0.3">
      <c r="B61" s="14">
        <v>2023</v>
      </c>
      <c r="C61" s="14">
        <v>2</v>
      </c>
      <c r="D61" s="14">
        <v>21</v>
      </c>
      <c r="E61" s="159">
        <v>841.7</v>
      </c>
      <c r="F61" s="159">
        <v>264.98</v>
      </c>
      <c r="G61" s="159">
        <v>59.41</v>
      </c>
      <c r="H61" s="159">
        <v>53.5</v>
      </c>
      <c r="I61" s="165" t="e">
        <v>#N/A</v>
      </c>
      <c r="J61" s="161">
        <v>57.2</v>
      </c>
      <c r="K61" s="162">
        <v>398.7</v>
      </c>
      <c r="L61" s="279"/>
      <c r="M61" s="165" t="e">
        <v>#N/A</v>
      </c>
      <c r="N61" s="280"/>
      <c r="O61" s="165" t="e">
        <v>#N/A</v>
      </c>
      <c r="P61" s="280"/>
      <c r="Q61" s="166">
        <v>28.641324600000004</v>
      </c>
      <c r="R61" s="280"/>
      <c r="S61" s="165" t="e">
        <v>#N/A</v>
      </c>
      <c r="T61" s="165" t="e">
        <v>#N/A</v>
      </c>
      <c r="U61" s="164">
        <v>2695.4313246000006</v>
      </c>
    </row>
    <row r="62" spans="2:21" x14ac:dyDescent="0.3">
      <c r="B62" s="14">
        <v>2023</v>
      </c>
      <c r="C62" s="14">
        <v>2</v>
      </c>
      <c r="D62" s="14">
        <v>22</v>
      </c>
      <c r="E62" s="159">
        <v>1301.72</v>
      </c>
      <c r="F62" s="159">
        <v>337.73</v>
      </c>
      <c r="G62" s="159">
        <v>66.790000000000006</v>
      </c>
      <c r="H62" s="159">
        <v>58.98</v>
      </c>
      <c r="I62" s="165" t="e">
        <v>#N/A</v>
      </c>
      <c r="J62" s="161">
        <v>64.5</v>
      </c>
      <c r="K62" s="162">
        <v>392.4</v>
      </c>
      <c r="L62" s="279"/>
      <c r="M62" s="165" t="e">
        <v>#N/A</v>
      </c>
      <c r="N62" s="280"/>
      <c r="O62" s="165" t="e">
        <v>#N/A</v>
      </c>
      <c r="P62" s="280"/>
      <c r="Q62" s="166">
        <v>37.019920799999994</v>
      </c>
      <c r="R62" s="280"/>
      <c r="S62" s="165" t="e">
        <v>#N/A</v>
      </c>
      <c r="T62" s="165" t="e">
        <v>#N/A</v>
      </c>
      <c r="U62" s="164">
        <v>3483.9399207999995</v>
      </c>
    </row>
    <row r="63" spans="2:21" x14ac:dyDescent="0.3">
      <c r="B63" s="14">
        <v>2023</v>
      </c>
      <c r="C63" s="14">
        <v>2</v>
      </c>
      <c r="D63" s="14">
        <v>23</v>
      </c>
      <c r="E63" s="159">
        <v>1455.4</v>
      </c>
      <c r="F63" s="159">
        <v>360.1</v>
      </c>
      <c r="G63" s="159">
        <v>68.28</v>
      </c>
      <c r="H63" s="159">
        <v>59.24</v>
      </c>
      <c r="I63" s="165" t="e">
        <v>#N/A</v>
      </c>
      <c r="J63" s="161">
        <v>67.900000000000006</v>
      </c>
      <c r="K63" s="162">
        <v>380</v>
      </c>
      <c r="L63" s="162">
        <v>678.4</v>
      </c>
      <c r="M63" s="165" t="e">
        <v>#N/A</v>
      </c>
      <c r="N63" s="280"/>
      <c r="O63" s="165" t="e">
        <v>#N/A</v>
      </c>
      <c r="P63" s="280"/>
      <c r="Q63" s="166">
        <v>40.0733028</v>
      </c>
      <c r="R63" s="280"/>
      <c r="S63" s="165" t="e">
        <v>#N/A</v>
      </c>
      <c r="T63" s="165" t="e">
        <v>#N/A</v>
      </c>
      <c r="U63" s="164">
        <v>3771.2933028000002</v>
      </c>
    </row>
    <row r="64" spans="2:21" x14ac:dyDescent="0.3">
      <c r="B64" s="14">
        <v>2023</v>
      </c>
      <c r="C64" s="14">
        <v>2</v>
      </c>
      <c r="D64" s="14">
        <v>24</v>
      </c>
      <c r="E64" s="159">
        <v>1520.9</v>
      </c>
      <c r="F64" s="159">
        <v>368.42</v>
      </c>
      <c r="G64" s="159">
        <v>61.98</v>
      </c>
      <c r="H64" s="159">
        <v>50.6</v>
      </c>
      <c r="I64" s="165" t="e">
        <v>#N/A</v>
      </c>
      <c r="J64" s="161">
        <v>67.900000000000006</v>
      </c>
      <c r="K64" s="162">
        <v>370.9</v>
      </c>
      <c r="L64" s="162">
        <v>735.8</v>
      </c>
      <c r="M64" s="165" t="e">
        <v>#N/A</v>
      </c>
      <c r="N64" s="280"/>
      <c r="O64" s="165" t="e">
        <v>#N/A</v>
      </c>
      <c r="P64" s="280"/>
      <c r="Q64" s="166">
        <v>41.041835999999996</v>
      </c>
      <c r="R64" s="280"/>
      <c r="S64" s="165" t="e">
        <v>#N/A</v>
      </c>
      <c r="T64" s="165" t="e">
        <v>#N/A</v>
      </c>
      <c r="U64" s="164">
        <v>3862.4418359999995</v>
      </c>
    </row>
    <row r="65" spans="2:21" x14ac:dyDescent="0.3">
      <c r="B65" s="14">
        <v>2023</v>
      </c>
      <c r="C65" s="14">
        <v>2</v>
      </c>
      <c r="D65" s="14">
        <v>25</v>
      </c>
      <c r="E65" s="159">
        <v>1580.98</v>
      </c>
      <c r="F65" s="159">
        <v>323.75</v>
      </c>
      <c r="G65" s="159">
        <v>36.630000000000003</v>
      </c>
      <c r="H65" s="159">
        <v>30.54</v>
      </c>
      <c r="I65" s="165" t="e">
        <v>#N/A</v>
      </c>
      <c r="J65" s="161">
        <v>64.599999999999994</v>
      </c>
      <c r="K65" s="162">
        <v>339</v>
      </c>
      <c r="L65" s="279"/>
      <c r="M65" s="165" t="e">
        <v>#N/A</v>
      </c>
      <c r="N65" s="280"/>
      <c r="O65" s="165" t="e">
        <v>#N/A</v>
      </c>
      <c r="P65" s="280"/>
      <c r="Q65" s="166">
        <v>39.940985999999995</v>
      </c>
      <c r="R65" s="280"/>
      <c r="S65" s="165" t="e">
        <v>#N/A</v>
      </c>
      <c r="T65" s="165" t="e">
        <v>#N/A</v>
      </c>
      <c r="U65" s="164">
        <v>3758.8409859999997</v>
      </c>
    </row>
    <row r="66" spans="2:21" x14ac:dyDescent="0.3">
      <c r="B66" s="14">
        <v>2023</v>
      </c>
      <c r="C66" s="14">
        <v>2</v>
      </c>
      <c r="D66" s="14">
        <v>26</v>
      </c>
      <c r="E66" s="159">
        <v>1521.59</v>
      </c>
      <c r="F66" s="159">
        <v>299.27</v>
      </c>
      <c r="G66" s="159">
        <v>29.41</v>
      </c>
      <c r="H66" s="159">
        <v>20.46</v>
      </c>
      <c r="I66" s="165" t="e">
        <v>#N/A</v>
      </c>
      <c r="J66" s="161">
        <v>62.4</v>
      </c>
      <c r="K66" s="162">
        <v>332.7</v>
      </c>
      <c r="L66" s="162">
        <v>513.1</v>
      </c>
      <c r="M66" s="165" t="e">
        <v>#N/A</v>
      </c>
      <c r="N66" s="280"/>
      <c r="O66" s="165" t="e">
        <v>#N/A</v>
      </c>
      <c r="P66" s="280"/>
      <c r="Q66" s="166">
        <v>35.557240199999995</v>
      </c>
      <c r="R66" s="280"/>
      <c r="S66" s="165" t="e">
        <v>#N/A</v>
      </c>
      <c r="T66" s="165" t="e">
        <v>#N/A</v>
      </c>
      <c r="U66" s="164">
        <v>3346.2872401999998</v>
      </c>
    </row>
    <row r="67" spans="2:21" x14ac:dyDescent="0.3">
      <c r="B67" s="14">
        <v>2023</v>
      </c>
      <c r="C67" s="14">
        <v>2</v>
      </c>
      <c r="D67" s="14">
        <v>27</v>
      </c>
      <c r="E67" s="159">
        <v>1461.27</v>
      </c>
      <c r="F67" s="159">
        <v>354.25</v>
      </c>
      <c r="G67" s="159">
        <v>60.46</v>
      </c>
      <c r="H67" s="159">
        <v>46.68</v>
      </c>
      <c r="I67" s="165" t="e">
        <v>#N/A</v>
      </c>
      <c r="J67" s="161">
        <v>67.099999999999994</v>
      </c>
      <c r="K67" s="162">
        <v>367.8</v>
      </c>
      <c r="L67" s="162">
        <v>582.29999999999995</v>
      </c>
      <c r="M67" s="165" t="e">
        <v>#N/A</v>
      </c>
      <c r="N67" s="280"/>
      <c r="O67" s="165" t="e">
        <v>#N/A</v>
      </c>
      <c r="P67" s="280"/>
      <c r="Q67" s="166">
        <v>38.129792399999992</v>
      </c>
      <c r="R67" s="280"/>
      <c r="S67" s="165" t="e">
        <v>#N/A</v>
      </c>
      <c r="T67" s="165" t="e">
        <v>#N/A</v>
      </c>
      <c r="U67" s="164">
        <v>3588.3897923999994</v>
      </c>
    </row>
    <row r="68" spans="2:21" x14ac:dyDescent="0.3">
      <c r="B68" s="14">
        <v>2023</v>
      </c>
      <c r="C68" s="14">
        <v>2</v>
      </c>
      <c r="D68" s="14">
        <v>28</v>
      </c>
      <c r="E68" s="159">
        <v>1217.98</v>
      </c>
      <c r="F68" s="159">
        <v>325.94</v>
      </c>
      <c r="G68" s="159">
        <v>62.53</v>
      </c>
      <c r="H68" s="159">
        <v>53.88</v>
      </c>
      <c r="I68" s="165" t="e">
        <v>#N/A</v>
      </c>
      <c r="J68" s="161">
        <v>66</v>
      </c>
      <c r="K68" s="162">
        <v>387.4</v>
      </c>
      <c r="L68" s="162">
        <v>556.79999999999995</v>
      </c>
      <c r="M68" s="165" t="e">
        <v>#N/A</v>
      </c>
      <c r="N68" s="280"/>
      <c r="O68" s="165" t="e">
        <v>#N/A</v>
      </c>
      <c r="P68" s="280"/>
      <c r="Q68" s="166">
        <v>34.644340199999995</v>
      </c>
      <c r="R68" s="280"/>
      <c r="S68" s="165" t="e">
        <v>#N/A</v>
      </c>
      <c r="T68" s="165" t="e">
        <v>#N/A</v>
      </c>
      <c r="U68" s="164">
        <v>3260.3743401999996</v>
      </c>
    </row>
    <row r="69" spans="2:21" x14ac:dyDescent="0.3">
      <c r="B69" s="14">
        <v>2023</v>
      </c>
      <c r="C69" s="14">
        <v>3</v>
      </c>
      <c r="D69" s="14">
        <v>1</v>
      </c>
      <c r="E69" s="159">
        <v>1442.89</v>
      </c>
      <c r="F69" s="159">
        <v>359.82</v>
      </c>
      <c r="G69" s="159">
        <v>65.06</v>
      </c>
      <c r="H69" s="159">
        <v>57</v>
      </c>
      <c r="I69" s="165" t="e">
        <v>#N/A</v>
      </c>
      <c r="J69" s="161">
        <v>70.400000000000006</v>
      </c>
      <c r="K69" s="162">
        <v>402.3</v>
      </c>
      <c r="L69" s="162">
        <v>593</v>
      </c>
      <c r="M69" s="165" t="e">
        <v>#N/A</v>
      </c>
      <c r="N69" s="280"/>
      <c r="O69" s="165" t="e">
        <v>#N/A</v>
      </c>
      <c r="P69" s="280"/>
      <c r="Q69" s="166">
        <v>38.626087799999993</v>
      </c>
      <c r="R69" s="280"/>
      <c r="S69" s="165" t="e">
        <v>#N/A</v>
      </c>
      <c r="T69" s="165" t="e">
        <v>#N/A</v>
      </c>
      <c r="U69" s="164">
        <v>3635.0960877999996</v>
      </c>
    </row>
    <row r="70" spans="2:21" x14ac:dyDescent="0.3">
      <c r="B70" s="14">
        <v>2023</v>
      </c>
      <c r="C70" s="14">
        <v>3</v>
      </c>
      <c r="D70" s="14">
        <v>2</v>
      </c>
      <c r="E70" s="159">
        <v>1296.8399999999999</v>
      </c>
      <c r="F70" s="159">
        <v>334.22</v>
      </c>
      <c r="G70" s="159">
        <v>64.3</v>
      </c>
      <c r="H70" s="159">
        <v>54.89</v>
      </c>
      <c r="I70" s="165" t="e">
        <v>#N/A</v>
      </c>
      <c r="J70" s="161">
        <v>67.599999999999994</v>
      </c>
      <c r="K70" s="162">
        <v>395.9</v>
      </c>
      <c r="L70" s="162">
        <v>507.8</v>
      </c>
      <c r="M70" s="165" t="e">
        <v>#N/A</v>
      </c>
      <c r="N70" s="280"/>
      <c r="O70" s="165" t="e">
        <v>#N/A</v>
      </c>
      <c r="P70" s="280"/>
      <c r="Q70" s="166">
        <v>35.595044999999999</v>
      </c>
      <c r="R70" s="280"/>
      <c r="S70" s="165" t="e">
        <v>#N/A</v>
      </c>
      <c r="T70" s="165" t="e">
        <v>#N/A</v>
      </c>
      <c r="U70" s="164">
        <v>3349.845045</v>
      </c>
    </row>
    <row r="71" spans="2:21" x14ac:dyDescent="0.3">
      <c r="B71" s="14">
        <v>2023</v>
      </c>
      <c r="C71" s="14">
        <v>3</v>
      </c>
      <c r="D71" s="14">
        <v>3</v>
      </c>
      <c r="E71" s="159">
        <v>1116.42</v>
      </c>
      <c r="F71" s="159">
        <v>312.60000000000002</v>
      </c>
      <c r="G71" s="159">
        <v>56.46</v>
      </c>
      <c r="H71" s="159">
        <v>54.51</v>
      </c>
      <c r="I71" s="165" t="e">
        <v>#N/A</v>
      </c>
      <c r="J71" s="161">
        <v>63.2</v>
      </c>
      <c r="K71" s="162">
        <v>396</v>
      </c>
      <c r="L71" s="162">
        <v>478.1</v>
      </c>
      <c r="M71" s="165" t="e">
        <v>#N/A</v>
      </c>
      <c r="N71" s="280"/>
      <c r="O71" s="165" t="e">
        <v>#N/A</v>
      </c>
      <c r="P71" s="280"/>
      <c r="Q71" s="166">
        <v>32.467986600000003</v>
      </c>
      <c r="R71" s="280"/>
      <c r="S71" s="165" t="e">
        <v>#N/A</v>
      </c>
      <c r="T71" s="165" t="e">
        <v>#N/A</v>
      </c>
      <c r="U71" s="164">
        <v>3055.5579866000003</v>
      </c>
    </row>
    <row r="72" spans="2:21" x14ac:dyDescent="0.3">
      <c r="B72" s="14">
        <v>2023</v>
      </c>
      <c r="C72" s="14">
        <v>3</v>
      </c>
      <c r="D72" s="14">
        <v>4</v>
      </c>
      <c r="E72" s="159">
        <v>1176.02</v>
      </c>
      <c r="F72" s="159">
        <v>272.48</v>
      </c>
      <c r="G72" s="159">
        <v>34.01</v>
      </c>
      <c r="H72" s="159">
        <v>33.96</v>
      </c>
      <c r="I72" s="165" t="e">
        <v>#N/A</v>
      </c>
      <c r="J72" s="161">
        <v>59.7</v>
      </c>
      <c r="K72" s="279"/>
      <c r="L72" s="162">
        <v>526.6</v>
      </c>
      <c r="M72" s="165" t="e">
        <v>#N/A</v>
      </c>
      <c r="N72" s="280"/>
      <c r="O72" s="165" t="e">
        <v>#N/A</v>
      </c>
      <c r="P72" s="280"/>
      <c r="Q72" s="166">
        <v>32.156311799999997</v>
      </c>
      <c r="R72" s="280"/>
      <c r="S72" s="165" t="e">
        <v>#N/A</v>
      </c>
      <c r="T72" s="165" t="e">
        <v>#N/A</v>
      </c>
      <c r="U72" s="164">
        <v>3026.2263117999996</v>
      </c>
    </row>
    <row r="73" spans="2:21" x14ac:dyDescent="0.3">
      <c r="B73" s="14">
        <v>2023</v>
      </c>
      <c r="C73" s="14">
        <v>3</v>
      </c>
      <c r="D73" s="14">
        <v>5</v>
      </c>
      <c r="E73" s="159">
        <v>1180.9000000000001</v>
      </c>
      <c r="F73" s="159">
        <v>256.23</v>
      </c>
      <c r="G73" s="159">
        <v>26.74</v>
      </c>
      <c r="H73" s="159">
        <v>20.32</v>
      </c>
      <c r="I73" s="165" t="e">
        <v>#N/A</v>
      </c>
      <c r="J73" s="161">
        <v>58.3</v>
      </c>
      <c r="K73" s="162">
        <v>324.39999999999998</v>
      </c>
      <c r="L73" s="162">
        <v>589.6</v>
      </c>
      <c r="M73" s="165" t="e">
        <v>#N/A</v>
      </c>
      <c r="N73" s="280"/>
      <c r="O73" s="165" t="e">
        <v>#N/A</v>
      </c>
      <c r="P73" s="280"/>
      <c r="Q73" s="166">
        <v>31.739814599999999</v>
      </c>
      <c r="R73" s="280"/>
      <c r="S73" s="165" t="e">
        <v>#N/A</v>
      </c>
      <c r="T73" s="165" t="e">
        <v>#N/A</v>
      </c>
      <c r="U73" s="164">
        <v>2987.0298146</v>
      </c>
    </row>
    <row r="74" spans="2:21" x14ac:dyDescent="0.3">
      <c r="B74" s="14">
        <v>2023</v>
      </c>
      <c r="C74" s="14">
        <v>3</v>
      </c>
      <c r="D74" s="14">
        <v>6</v>
      </c>
      <c r="E74" s="159">
        <v>1054.3399999999999</v>
      </c>
      <c r="F74" s="159">
        <v>296.52999999999997</v>
      </c>
      <c r="G74" s="159">
        <v>57.42</v>
      </c>
      <c r="H74" s="159">
        <v>45.76</v>
      </c>
      <c r="I74" s="165" t="e">
        <v>#N/A</v>
      </c>
      <c r="J74" s="161">
        <v>62</v>
      </c>
      <c r="K74" s="279"/>
      <c r="L74" s="279"/>
      <c r="M74" s="165" t="e">
        <v>#N/A</v>
      </c>
      <c r="N74" s="280"/>
      <c r="O74" s="165" t="e">
        <v>#N/A</v>
      </c>
      <c r="P74" s="280"/>
      <c r="Q74" s="166">
        <v>32.388081</v>
      </c>
      <c r="R74" s="280"/>
      <c r="S74" s="165" t="e">
        <v>#N/A</v>
      </c>
      <c r="T74" s="165" t="e">
        <v>#N/A</v>
      </c>
      <c r="U74" s="164">
        <v>3048.0380810000001</v>
      </c>
    </row>
    <row r="75" spans="2:21" x14ac:dyDescent="0.3">
      <c r="B75" s="14">
        <v>2023</v>
      </c>
      <c r="C75" s="14">
        <v>3</v>
      </c>
      <c r="D75" s="14">
        <v>7</v>
      </c>
      <c r="E75" s="159">
        <v>1053.3800000000001</v>
      </c>
      <c r="F75" s="159">
        <v>295.98</v>
      </c>
      <c r="G75" s="159">
        <v>63.32</v>
      </c>
      <c r="H75" s="159">
        <v>55.03</v>
      </c>
      <c r="I75" s="165" t="e">
        <v>#N/A</v>
      </c>
      <c r="J75" s="161">
        <v>63.6</v>
      </c>
      <c r="K75" s="162">
        <v>383.6</v>
      </c>
      <c r="L75" s="162">
        <v>598.4</v>
      </c>
      <c r="M75" s="165" t="e">
        <v>#N/A</v>
      </c>
      <c r="N75" s="280"/>
      <c r="O75" s="165" t="e">
        <v>#N/A</v>
      </c>
      <c r="P75" s="280"/>
      <c r="Q75" s="166">
        <v>33.166301400000002</v>
      </c>
      <c r="R75" s="280"/>
      <c r="S75" s="165" t="e">
        <v>#N/A</v>
      </c>
      <c r="T75" s="165" t="e">
        <v>#N/A</v>
      </c>
      <c r="U75" s="164">
        <v>3121.2763014000002</v>
      </c>
    </row>
    <row r="76" spans="2:21" x14ac:dyDescent="0.3">
      <c r="B76" s="14">
        <v>2023</v>
      </c>
      <c r="C76" s="14">
        <v>3</v>
      </c>
      <c r="D76" s="14">
        <v>8</v>
      </c>
      <c r="E76" s="159">
        <v>1083.3599999999999</v>
      </c>
      <c r="F76" s="159">
        <v>300.22000000000003</v>
      </c>
      <c r="G76" s="159">
        <v>66.28</v>
      </c>
      <c r="H76" s="159">
        <v>56.34</v>
      </c>
      <c r="I76" s="165" t="e">
        <v>#N/A</v>
      </c>
      <c r="J76" s="161">
        <v>63.8</v>
      </c>
      <c r="K76" s="279"/>
      <c r="L76" s="162">
        <v>553.29999999999995</v>
      </c>
      <c r="M76" s="165" t="e">
        <v>#N/A</v>
      </c>
      <c r="N76" s="280"/>
      <c r="O76" s="165" t="e">
        <v>#N/A</v>
      </c>
      <c r="P76" s="280"/>
      <c r="Q76" s="166">
        <v>32.405801999999994</v>
      </c>
      <c r="R76" s="280"/>
      <c r="S76" s="165" t="e">
        <v>#N/A</v>
      </c>
      <c r="T76" s="165" t="e">
        <v>#N/A</v>
      </c>
      <c r="U76" s="164">
        <v>3049.7058019999995</v>
      </c>
    </row>
    <row r="77" spans="2:21" x14ac:dyDescent="0.3">
      <c r="B77" s="14">
        <v>2023</v>
      </c>
      <c r="C77" s="14">
        <v>3</v>
      </c>
      <c r="D77" s="14">
        <v>9</v>
      </c>
      <c r="E77" s="159">
        <v>917.29</v>
      </c>
      <c r="F77" s="159">
        <v>274.14999999999998</v>
      </c>
      <c r="G77" s="159">
        <v>63.46</v>
      </c>
      <c r="H77" s="159">
        <v>57.19</v>
      </c>
      <c r="I77" s="165" t="e">
        <v>#N/A</v>
      </c>
      <c r="J77" s="161">
        <v>59.7</v>
      </c>
      <c r="K77" s="162">
        <v>382.5</v>
      </c>
      <c r="L77" s="162">
        <v>570.70000000000005</v>
      </c>
      <c r="M77" s="165" t="e">
        <v>#N/A</v>
      </c>
      <c r="N77" s="280"/>
      <c r="O77" s="165" t="e">
        <v>#N/A</v>
      </c>
      <c r="P77" s="280"/>
      <c r="Q77" s="166">
        <v>29.930124600000003</v>
      </c>
      <c r="R77" s="280"/>
      <c r="S77" s="165" t="e">
        <v>#N/A</v>
      </c>
      <c r="T77" s="165" t="e">
        <v>#N/A</v>
      </c>
      <c r="U77" s="164">
        <v>2816.7201246000004</v>
      </c>
    </row>
    <row r="78" spans="2:21" x14ac:dyDescent="0.3">
      <c r="B78" s="14">
        <v>2023</v>
      </c>
      <c r="C78" s="14">
        <v>3</v>
      </c>
      <c r="D78" s="14">
        <v>10</v>
      </c>
      <c r="E78" s="159">
        <v>969.37</v>
      </c>
      <c r="F78" s="159">
        <v>280.27</v>
      </c>
      <c r="G78" s="159">
        <v>53.98</v>
      </c>
      <c r="H78" s="159">
        <v>52.52</v>
      </c>
      <c r="I78" s="165" t="e">
        <v>#N/A</v>
      </c>
      <c r="J78" s="161">
        <v>58</v>
      </c>
      <c r="K78" s="162">
        <v>368</v>
      </c>
      <c r="L78" s="279"/>
      <c r="M78" s="165" t="e">
        <v>#N/A</v>
      </c>
      <c r="N78" s="280"/>
      <c r="O78" s="165" t="e">
        <v>#N/A</v>
      </c>
      <c r="P78" s="280"/>
      <c r="Q78" s="166">
        <v>30.346299599999998</v>
      </c>
      <c r="R78" s="280"/>
      <c r="S78" s="165" t="e">
        <v>#N/A</v>
      </c>
      <c r="T78" s="165" t="e">
        <v>#N/A</v>
      </c>
      <c r="U78" s="164">
        <v>2855.8862995999998</v>
      </c>
    </row>
    <row r="79" spans="2:21" x14ac:dyDescent="0.3">
      <c r="B79" s="14">
        <v>2023</v>
      </c>
      <c r="C79" s="14">
        <v>3</v>
      </c>
      <c r="D79" s="14">
        <v>11</v>
      </c>
      <c r="E79" s="159">
        <v>769.22</v>
      </c>
      <c r="F79" s="159">
        <v>217.83</v>
      </c>
      <c r="G79" s="159">
        <v>28.97</v>
      </c>
      <c r="H79" s="159">
        <v>31.62</v>
      </c>
      <c r="I79" s="165" t="e">
        <v>#N/A</v>
      </c>
      <c r="J79" s="161">
        <v>49.6</v>
      </c>
      <c r="K79" s="279"/>
      <c r="L79" s="279"/>
      <c r="M79" s="165" t="e">
        <v>#N/A</v>
      </c>
      <c r="N79" s="280"/>
      <c r="O79" s="165" t="e">
        <v>#N/A</v>
      </c>
      <c r="P79" s="280"/>
      <c r="Q79" s="166">
        <v>24.548847599999995</v>
      </c>
      <c r="R79" s="280"/>
      <c r="S79" s="165" t="e">
        <v>#N/A</v>
      </c>
      <c r="T79" s="165" t="e">
        <v>#N/A</v>
      </c>
      <c r="U79" s="164">
        <v>2310.2888475999998</v>
      </c>
    </row>
    <row r="80" spans="2:21" x14ac:dyDescent="0.3">
      <c r="B80" s="14">
        <v>2023</v>
      </c>
      <c r="C80" s="14">
        <v>3</v>
      </c>
      <c r="D80" s="14">
        <v>12</v>
      </c>
      <c r="E80" s="159">
        <v>660.24</v>
      </c>
      <c r="F80" s="159">
        <v>193.77</v>
      </c>
      <c r="G80" s="159">
        <v>22.22</v>
      </c>
      <c r="H80" s="159">
        <v>18.47</v>
      </c>
      <c r="I80" s="165" t="e">
        <v>#N/A</v>
      </c>
      <c r="J80" s="161">
        <v>49.5</v>
      </c>
      <c r="K80" s="279"/>
      <c r="L80" s="279"/>
      <c r="M80" s="165" t="e">
        <v>#N/A</v>
      </c>
      <c r="N80" s="280"/>
      <c r="O80" s="165" t="e">
        <v>#N/A</v>
      </c>
      <c r="P80" s="280"/>
      <c r="Q80" s="166">
        <v>23.051262000000001</v>
      </c>
      <c r="R80" s="280"/>
      <c r="S80" s="165" t="e">
        <v>#N/A</v>
      </c>
      <c r="T80" s="165" t="e">
        <v>#N/A</v>
      </c>
      <c r="U80" s="164">
        <v>2169.3512620000001</v>
      </c>
    </row>
    <row r="81" spans="2:21" x14ac:dyDescent="0.3">
      <c r="B81" s="14">
        <v>2023</v>
      </c>
      <c r="C81" s="14">
        <v>3</v>
      </c>
      <c r="D81" s="14">
        <v>13</v>
      </c>
      <c r="E81" s="159">
        <v>657.8</v>
      </c>
      <c r="F81" s="159">
        <v>228.18</v>
      </c>
      <c r="G81" s="159">
        <v>52.59</v>
      </c>
      <c r="H81" s="159">
        <v>45.33</v>
      </c>
      <c r="I81" s="165" t="e">
        <v>#N/A</v>
      </c>
      <c r="J81" s="161">
        <v>53.3</v>
      </c>
      <c r="K81" s="279"/>
      <c r="L81" s="279"/>
      <c r="M81" s="165" t="e">
        <v>#N/A</v>
      </c>
      <c r="N81" s="280"/>
      <c r="O81" s="165" t="e">
        <v>#N/A</v>
      </c>
      <c r="P81" s="280"/>
      <c r="Q81" s="166">
        <v>24.666557999999998</v>
      </c>
      <c r="R81" s="280"/>
      <c r="S81" s="165" t="e">
        <v>#N/A</v>
      </c>
      <c r="T81" s="165" t="e">
        <v>#N/A</v>
      </c>
      <c r="U81" s="164">
        <v>2321.3665579999997</v>
      </c>
    </row>
    <row r="82" spans="2:21" x14ac:dyDescent="0.3">
      <c r="B82" s="14">
        <v>2023</v>
      </c>
      <c r="C82" s="14">
        <v>3</v>
      </c>
      <c r="D82" s="14">
        <v>14</v>
      </c>
      <c r="E82" s="159">
        <v>810.07</v>
      </c>
      <c r="F82" s="159">
        <v>246.87</v>
      </c>
      <c r="G82" s="159">
        <v>56.02</v>
      </c>
      <c r="H82" s="159">
        <v>54.67</v>
      </c>
      <c r="I82" s="165" t="e">
        <v>#N/A</v>
      </c>
      <c r="J82" s="161">
        <v>56.6</v>
      </c>
      <c r="K82" s="162">
        <v>390.1</v>
      </c>
      <c r="L82" s="162">
        <v>858</v>
      </c>
      <c r="M82" s="165" t="e">
        <v>#N/A</v>
      </c>
      <c r="N82" s="280"/>
      <c r="O82" s="165" t="e">
        <v>#N/A</v>
      </c>
      <c r="P82" s="280"/>
      <c r="Q82" s="166">
        <v>30.690946199999999</v>
      </c>
      <c r="R82" s="280"/>
      <c r="S82" s="165" t="e">
        <v>#N/A</v>
      </c>
      <c r="T82" s="165" t="e">
        <v>#N/A</v>
      </c>
      <c r="U82" s="164">
        <v>2888.3209462</v>
      </c>
    </row>
    <row r="83" spans="2:21" x14ac:dyDescent="0.3">
      <c r="B83" s="14">
        <v>2023</v>
      </c>
      <c r="C83" s="14">
        <v>3</v>
      </c>
      <c r="D83" s="14">
        <v>15</v>
      </c>
      <c r="E83" s="159">
        <v>808.71</v>
      </c>
      <c r="F83" s="159">
        <v>253.47</v>
      </c>
      <c r="G83" s="159">
        <v>56.87</v>
      </c>
      <c r="H83" s="159">
        <v>54.29</v>
      </c>
      <c r="I83" s="165" t="e">
        <v>#N/A</v>
      </c>
      <c r="J83" s="161">
        <v>57.1</v>
      </c>
      <c r="K83" s="162">
        <v>382.1</v>
      </c>
      <c r="L83" s="162">
        <v>631.1</v>
      </c>
      <c r="M83" s="165" t="e">
        <v>#N/A</v>
      </c>
      <c r="N83" s="280"/>
      <c r="O83" s="165" t="e">
        <v>#N/A</v>
      </c>
      <c r="P83" s="280"/>
      <c r="Q83" s="166">
        <v>28.235889599999993</v>
      </c>
      <c r="R83" s="280"/>
      <c r="S83" s="165" t="e">
        <v>#N/A</v>
      </c>
      <c r="T83" s="165" t="e">
        <v>#N/A</v>
      </c>
      <c r="U83" s="164">
        <v>2657.2758895999996</v>
      </c>
    </row>
    <row r="84" spans="2:21" x14ac:dyDescent="0.3">
      <c r="B84" s="14">
        <v>2023</v>
      </c>
      <c r="C84" s="14">
        <v>3</v>
      </c>
      <c r="D84" s="14">
        <v>16</v>
      </c>
      <c r="E84" s="159">
        <v>849.58</v>
      </c>
      <c r="F84" s="159">
        <v>264.42</v>
      </c>
      <c r="G84" s="159">
        <v>59.06</v>
      </c>
      <c r="H84" s="159">
        <v>54.35</v>
      </c>
      <c r="I84" s="165" t="e">
        <v>#N/A</v>
      </c>
      <c r="J84" s="161">
        <v>56.7</v>
      </c>
      <c r="K84" s="162">
        <v>395</v>
      </c>
      <c r="L84" s="162">
        <v>592.29999999999995</v>
      </c>
      <c r="M84" s="165" t="e">
        <v>#N/A</v>
      </c>
      <c r="N84" s="280"/>
      <c r="O84" s="165" t="e">
        <v>#N/A</v>
      </c>
      <c r="P84" s="280"/>
      <c r="Q84" s="166">
        <v>28.594283399999998</v>
      </c>
      <c r="R84" s="280"/>
      <c r="S84" s="165" t="e">
        <v>#N/A</v>
      </c>
      <c r="T84" s="165" t="e">
        <v>#N/A</v>
      </c>
      <c r="U84" s="164">
        <v>2691.0042834000001</v>
      </c>
    </row>
    <row r="85" spans="2:21" x14ac:dyDescent="0.3">
      <c r="B85" s="14">
        <v>2023</v>
      </c>
      <c r="C85" s="14">
        <v>3</v>
      </c>
      <c r="D85" s="14">
        <v>17</v>
      </c>
      <c r="E85" s="159">
        <v>835.66</v>
      </c>
      <c r="F85" s="159">
        <v>263.94</v>
      </c>
      <c r="G85" s="159">
        <v>54.66</v>
      </c>
      <c r="H85" s="159">
        <v>55.13</v>
      </c>
      <c r="I85" s="165" t="e">
        <v>#N/A</v>
      </c>
      <c r="J85" s="161">
        <v>54.9</v>
      </c>
      <c r="K85" s="162">
        <v>388.4</v>
      </c>
      <c r="L85" s="162">
        <v>599.29999999999995</v>
      </c>
      <c r="M85" s="165" t="e">
        <v>#N/A</v>
      </c>
      <c r="N85" s="280"/>
      <c r="O85" s="165" t="e">
        <v>#N/A</v>
      </c>
      <c r="P85" s="280"/>
      <c r="Q85" s="166">
        <v>28.414710599999996</v>
      </c>
      <c r="R85" s="280"/>
      <c r="S85" s="165" t="e">
        <v>#N/A</v>
      </c>
      <c r="T85" s="165" t="e">
        <v>#N/A</v>
      </c>
      <c r="U85" s="164">
        <v>2674.1047105999996</v>
      </c>
    </row>
    <row r="86" spans="2:21" x14ac:dyDescent="0.3">
      <c r="B86" s="14">
        <v>2023</v>
      </c>
      <c r="C86" s="14">
        <v>3</v>
      </c>
      <c r="D86" s="14">
        <v>18</v>
      </c>
      <c r="E86" s="159">
        <v>728.83</v>
      </c>
      <c r="F86" s="159">
        <v>213.96</v>
      </c>
      <c r="G86" s="159">
        <v>31.09</v>
      </c>
      <c r="H86" s="159">
        <v>33.08</v>
      </c>
      <c r="I86" s="165" t="e">
        <v>#N/A</v>
      </c>
      <c r="J86" s="161">
        <v>49.5</v>
      </c>
      <c r="K86" s="162">
        <v>367.5</v>
      </c>
      <c r="L86" s="279"/>
      <c r="M86" s="165" t="e">
        <v>#N/A</v>
      </c>
      <c r="N86" s="280"/>
      <c r="O86" s="165" t="e">
        <v>#N/A</v>
      </c>
      <c r="P86" s="280"/>
      <c r="Q86" s="166">
        <v>24.193568400000004</v>
      </c>
      <c r="R86" s="280"/>
      <c r="S86" s="165" t="e">
        <v>#N/A</v>
      </c>
      <c r="T86" s="165" t="e">
        <v>#N/A</v>
      </c>
      <c r="U86" s="164">
        <v>2276.8535684000003</v>
      </c>
    </row>
    <row r="87" spans="2:21" x14ac:dyDescent="0.3">
      <c r="B87" s="14">
        <v>2023</v>
      </c>
      <c r="C87" s="14">
        <v>3</v>
      </c>
      <c r="D87" s="14">
        <v>19</v>
      </c>
      <c r="E87" s="159">
        <v>771.32</v>
      </c>
      <c r="F87" s="159">
        <v>205.26</v>
      </c>
      <c r="G87" s="159">
        <v>23.34</v>
      </c>
      <c r="H87" s="159">
        <v>20.53</v>
      </c>
      <c r="I87" s="165" t="e">
        <v>#N/A</v>
      </c>
      <c r="J87" s="161">
        <v>49.6</v>
      </c>
      <c r="K87" s="279"/>
      <c r="L87" s="279"/>
      <c r="M87" s="165" t="e">
        <v>#N/A</v>
      </c>
      <c r="N87" s="280"/>
      <c r="O87" s="165" t="e">
        <v>#N/A</v>
      </c>
      <c r="P87" s="280"/>
      <c r="Q87" s="166">
        <v>23.406218999999997</v>
      </c>
      <c r="R87" s="280"/>
      <c r="S87" s="165" t="e">
        <v>#N/A</v>
      </c>
      <c r="T87" s="165" t="e">
        <v>#N/A</v>
      </c>
      <c r="U87" s="164">
        <v>2202.7562189999999</v>
      </c>
    </row>
    <row r="88" spans="2:21" x14ac:dyDescent="0.3">
      <c r="B88" s="14">
        <v>2023</v>
      </c>
      <c r="C88" s="14">
        <v>3</v>
      </c>
      <c r="D88" s="14">
        <v>20</v>
      </c>
      <c r="E88" s="159">
        <v>806.34</v>
      </c>
      <c r="F88" s="159">
        <v>244.9</v>
      </c>
      <c r="G88" s="159">
        <v>53.05</v>
      </c>
      <c r="H88" s="159">
        <v>46.59</v>
      </c>
      <c r="I88" s="165" t="e">
        <v>#N/A</v>
      </c>
      <c r="J88" s="161">
        <v>54</v>
      </c>
      <c r="K88" s="162">
        <v>387</v>
      </c>
      <c r="L88" s="279"/>
      <c r="M88" s="165" t="e">
        <v>#N/A</v>
      </c>
      <c r="N88" s="280"/>
      <c r="O88" s="165" t="e">
        <v>#N/A</v>
      </c>
      <c r="P88" s="280"/>
      <c r="Q88" s="166">
        <v>25.300003199999995</v>
      </c>
      <c r="R88" s="280"/>
      <c r="S88" s="165" t="e">
        <v>#N/A</v>
      </c>
      <c r="T88" s="165" t="e">
        <v>#N/A</v>
      </c>
      <c r="U88" s="164">
        <v>2380.9800031999998</v>
      </c>
    </row>
    <row r="89" spans="2:21" x14ac:dyDescent="0.3">
      <c r="B89" s="14">
        <v>2023</v>
      </c>
      <c r="C89" s="14">
        <v>3</v>
      </c>
      <c r="D89" s="14">
        <v>21</v>
      </c>
      <c r="E89" s="159">
        <v>1082.47</v>
      </c>
      <c r="F89" s="159">
        <v>290.48</v>
      </c>
      <c r="G89" s="159">
        <v>60.22</v>
      </c>
      <c r="H89" s="159">
        <v>52.81</v>
      </c>
      <c r="I89" s="165" t="e">
        <v>#N/A</v>
      </c>
      <c r="J89" s="161">
        <v>60.5</v>
      </c>
      <c r="K89" s="279"/>
      <c r="L89" s="162">
        <v>474.1</v>
      </c>
      <c r="M89" s="165" t="e">
        <v>#N/A</v>
      </c>
      <c r="N89" s="280"/>
      <c r="O89" s="165" t="e">
        <v>#N/A</v>
      </c>
      <c r="P89" s="280"/>
      <c r="Q89" s="166">
        <v>30.593749199999998</v>
      </c>
      <c r="R89" s="280"/>
      <c r="S89" s="165" t="e">
        <v>#N/A</v>
      </c>
      <c r="T89" s="165" t="e">
        <v>#N/A</v>
      </c>
      <c r="U89" s="164">
        <v>2879.1737491999997</v>
      </c>
    </row>
    <row r="90" spans="2:21" x14ac:dyDescent="0.3">
      <c r="B90" s="14">
        <v>2023</v>
      </c>
      <c r="C90" s="14">
        <v>3</v>
      </c>
      <c r="D90" s="14">
        <v>22</v>
      </c>
      <c r="E90" s="159">
        <v>1165.3</v>
      </c>
      <c r="F90" s="159">
        <v>305.32</v>
      </c>
      <c r="G90" s="159">
        <v>62.96</v>
      </c>
      <c r="H90" s="159">
        <v>53.66</v>
      </c>
      <c r="I90" s="165" t="e">
        <v>#N/A</v>
      </c>
      <c r="J90" s="161">
        <v>61.8</v>
      </c>
      <c r="K90" s="279"/>
      <c r="L90" s="279"/>
      <c r="M90" s="165" t="e">
        <v>#N/A</v>
      </c>
      <c r="N90" s="280"/>
      <c r="O90" s="165" t="e">
        <v>#N/A</v>
      </c>
      <c r="P90" s="280"/>
      <c r="Q90" s="166">
        <v>31.3805616</v>
      </c>
      <c r="R90" s="280"/>
      <c r="S90" s="165" t="e">
        <v>#N/A</v>
      </c>
      <c r="T90" s="165" t="e">
        <v>#N/A</v>
      </c>
      <c r="U90" s="164">
        <v>2953.2205616000001</v>
      </c>
    </row>
    <row r="91" spans="2:21" x14ac:dyDescent="0.3">
      <c r="B91" s="14">
        <v>2023</v>
      </c>
      <c r="C91" s="14">
        <v>3</v>
      </c>
      <c r="D91" s="14">
        <v>23</v>
      </c>
      <c r="E91" s="159">
        <v>1041.51</v>
      </c>
      <c r="F91" s="159">
        <v>289.17</v>
      </c>
      <c r="G91" s="159">
        <v>62.31</v>
      </c>
      <c r="H91" s="159">
        <v>53.55</v>
      </c>
      <c r="I91" s="165" t="e">
        <v>#N/A</v>
      </c>
      <c r="J91" s="161">
        <v>58.4</v>
      </c>
      <c r="K91" s="279"/>
      <c r="L91" s="279"/>
      <c r="M91" s="165" t="e">
        <v>#N/A</v>
      </c>
      <c r="N91" s="280"/>
      <c r="O91" s="165" t="e">
        <v>#N/A</v>
      </c>
      <c r="P91" s="280"/>
      <c r="Q91" s="166">
        <v>29.736267600000001</v>
      </c>
      <c r="R91" s="280"/>
      <c r="S91" s="165" t="e">
        <v>#N/A</v>
      </c>
      <c r="T91" s="165" t="e">
        <v>#N/A</v>
      </c>
      <c r="U91" s="164">
        <v>2798.4762676</v>
      </c>
    </row>
    <row r="92" spans="2:21" x14ac:dyDescent="0.3">
      <c r="B92" s="14">
        <v>2023</v>
      </c>
      <c r="C92" s="14">
        <v>3</v>
      </c>
      <c r="D92" s="14">
        <v>24</v>
      </c>
      <c r="E92" s="159">
        <v>953.59</v>
      </c>
      <c r="F92" s="159">
        <v>284.77999999999997</v>
      </c>
      <c r="G92" s="159">
        <v>57.09</v>
      </c>
      <c r="H92" s="159">
        <v>54.33</v>
      </c>
      <c r="I92" s="165" t="e">
        <v>#N/A</v>
      </c>
      <c r="J92" s="161">
        <v>59.1</v>
      </c>
      <c r="K92" s="279"/>
      <c r="L92" s="279"/>
      <c r="M92" s="165" t="e">
        <v>#N/A</v>
      </c>
      <c r="N92" s="280"/>
      <c r="O92" s="165" t="e">
        <v>#N/A</v>
      </c>
      <c r="P92" s="280"/>
      <c r="Q92" s="166">
        <v>27.721980599999995</v>
      </c>
      <c r="R92" s="280"/>
      <c r="S92" s="165" t="e">
        <v>#N/A</v>
      </c>
      <c r="T92" s="165" t="e">
        <v>#N/A</v>
      </c>
      <c r="U92" s="164">
        <v>2608.9119805999994</v>
      </c>
    </row>
    <row r="93" spans="2:21" x14ac:dyDescent="0.3">
      <c r="B93" s="14">
        <v>2023</v>
      </c>
      <c r="C93" s="14">
        <v>3</v>
      </c>
      <c r="D93" s="14">
        <v>25</v>
      </c>
      <c r="E93" s="159">
        <v>972.85</v>
      </c>
      <c r="F93" s="159">
        <v>247.97</v>
      </c>
      <c r="G93" s="159">
        <v>34.549999999999997</v>
      </c>
      <c r="H93" s="159">
        <v>33.89</v>
      </c>
      <c r="I93" s="165" t="e">
        <v>#N/A</v>
      </c>
      <c r="J93" s="161">
        <v>56.1</v>
      </c>
      <c r="K93" s="279"/>
      <c r="L93" s="279"/>
      <c r="M93" s="165" t="e">
        <v>#N/A</v>
      </c>
      <c r="N93" s="280"/>
      <c r="O93" s="165" t="e">
        <v>#N/A</v>
      </c>
      <c r="P93" s="280"/>
      <c r="Q93" s="166">
        <v>25.880822399999996</v>
      </c>
      <c r="R93" s="280"/>
      <c r="S93" s="165" t="e">
        <v>#N/A</v>
      </c>
      <c r="T93" s="165" t="e">
        <v>#N/A</v>
      </c>
      <c r="U93" s="164">
        <v>2435.6408223999997</v>
      </c>
    </row>
    <row r="94" spans="2:21" x14ac:dyDescent="0.3">
      <c r="B94" s="14">
        <v>2023</v>
      </c>
      <c r="C94" s="14">
        <v>3</v>
      </c>
      <c r="D94" s="14">
        <v>26</v>
      </c>
      <c r="E94" s="159">
        <v>1011.8</v>
      </c>
      <c r="F94" s="159">
        <v>238.48</v>
      </c>
      <c r="G94" s="159">
        <v>27.33</v>
      </c>
      <c r="H94" s="159">
        <v>20.55</v>
      </c>
      <c r="I94" s="165" t="e">
        <v>#N/A</v>
      </c>
      <c r="J94" s="161">
        <v>55.8</v>
      </c>
      <c r="K94" s="279"/>
      <c r="L94" s="279"/>
      <c r="M94" s="165" t="e">
        <v>#N/A</v>
      </c>
      <c r="N94" s="280"/>
      <c r="O94" s="165" t="e">
        <v>#N/A</v>
      </c>
      <c r="P94" s="280"/>
      <c r="Q94" s="166">
        <v>26.230946399999997</v>
      </c>
      <c r="R94" s="280"/>
      <c r="S94" s="165" t="e">
        <v>#N/A</v>
      </c>
      <c r="T94" s="165" t="e">
        <v>#N/A</v>
      </c>
      <c r="U94" s="164">
        <v>2468.5909463999997</v>
      </c>
    </row>
    <row r="95" spans="2:21" x14ac:dyDescent="0.3">
      <c r="B95" s="14">
        <v>2023</v>
      </c>
      <c r="C95" s="14">
        <v>3</v>
      </c>
      <c r="D95" s="14">
        <v>27</v>
      </c>
      <c r="E95" s="159">
        <v>933.1</v>
      </c>
      <c r="F95" s="159">
        <v>266.58999999999997</v>
      </c>
      <c r="G95" s="159">
        <v>57.96</v>
      </c>
      <c r="H95" s="159">
        <v>44.46</v>
      </c>
      <c r="I95" s="165" t="e">
        <v>#N/A</v>
      </c>
      <c r="J95" s="161">
        <v>58.2</v>
      </c>
      <c r="K95" s="162">
        <v>366.6</v>
      </c>
      <c r="L95" s="279"/>
      <c r="M95" s="165" t="e">
        <v>#N/A</v>
      </c>
      <c r="N95" s="280"/>
      <c r="O95" s="165" t="e">
        <v>#N/A</v>
      </c>
      <c r="P95" s="280"/>
      <c r="Q95" s="166">
        <v>27.957401400000002</v>
      </c>
      <c r="R95" s="280"/>
      <c r="S95" s="165" t="e">
        <v>#N/A</v>
      </c>
      <c r="T95" s="165" t="e">
        <v>#N/A</v>
      </c>
      <c r="U95" s="164">
        <v>2631.0674014000001</v>
      </c>
    </row>
    <row r="96" spans="2:21" x14ac:dyDescent="0.3">
      <c r="B96" s="14">
        <v>2023</v>
      </c>
      <c r="C96" s="14">
        <v>3</v>
      </c>
      <c r="D96" s="14">
        <v>28</v>
      </c>
      <c r="E96" s="159">
        <v>771.22</v>
      </c>
      <c r="F96" s="159">
        <v>242.39</v>
      </c>
      <c r="G96" s="159">
        <v>58.81</v>
      </c>
      <c r="H96" s="159">
        <v>55.61</v>
      </c>
      <c r="I96" s="165" t="e">
        <v>#N/A</v>
      </c>
      <c r="J96" s="161">
        <v>56.2</v>
      </c>
      <c r="K96" s="279"/>
      <c r="L96" s="279"/>
      <c r="M96" s="165" t="e">
        <v>#N/A</v>
      </c>
      <c r="N96" s="280"/>
      <c r="O96" s="165" t="e">
        <v>#N/A</v>
      </c>
      <c r="P96" s="280"/>
      <c r="Q96" s="166">
        <v>26.195182200000001</v>
      </c>
      <c r="R96" s="280"/>
      <c r="S96" s="165" t="e">
        <v>#N/A</v>
      </c>
      <c r="T96" s="165" t="e">
        <v>#N/A</v>
      </c>
      <c r="U96" s="164">
        <v>2465.2251822000003</v>
      </c>
    </row>
    <row r="97" spans="2:21" x14ac:dyDescent="0.3">
      <c r="B97" s="14">
        <v>2023</v>
      </c>
      <c r="C97" s="14">
        <v>3</v>
      </c>
      <c r="D97" s="14">
        <v>29</v>
      </c>
      <c r="E97" s="159">
        <v>893.05</v>
      </c>
      <c r="F97" s="159">
        <v>268.20999999999998</v>
      </c>
      <c r="G97" s="159">
        <v>59.35</v>
      </c>
      <c r="H97" s="159">
        <v>57.17</v>
      </c>
      <c r="I97" s="165" t="e">
        <v>#N/A</v>
      </c>
      <c r="J97" s="161">
        <v>58.1</v>
      </c>
      <c r="K97" s="162">
        <v>421.7</v>
      </c>
      <c r="L97" s="279"/>
      <c r="M97" s="165" t="e">
        <v>#N/A</v>
      </c>
      <c r="N97" s="280"/>
      <c r="O97" s="165" t="e">
        <v>#N/A</v>
      </c>
      <c r="P97" s="280"/>
      <c r="Q97" s="166">
        <v>30.123337199999995</v>
      </c>
      <c r="R97" s="280"/>
      <c r="S97" s="165" t="e">
        <v>#N/A</v>
      </c>
      <c r="T97" s="165" t="e">
        <v>#N/A</v>
      </c>
      <c r="U97" s="164">
        <v>2834.9033371999999</v>
      </c>
    </row>
    <row r="98" spans="2:21" x14ac:dyDescent="0.3">
      <c r="B98" s="14">
        <v>2023</v>
      </c>
      <c r="C98" s="14">
        <v>3</v>
      </c>
      <c r="D98" s="14">
        <v>30</v>
      </c>
      <c r="E98" s="159">
        <v>1053.83</v>
      </c>
      <c r="F98" s="159">
        <v>292.36</v>
      </c>
      <c r="G98" s="159">
        <v>61.32</v>
      </c>
      <c r="H98" s="159">
        <v>55.44</v>
      </c>
      <c r="I98" s="165" t="e">
        <v>#N/A</v>
      </c>
      <c r="J98" s="161">
        <v>60.5</v>
      </c>
      <c r="K98" s="279"/>
      <c r="L98" s="279"/>
      <c r="M98" s="165" t="e">
        <v>#N/A</v>
      </c>
      <c r="N98" s="280"/>
      <c r="O98" s="165" t="e">
        <v>#N/A</v>
      </c>
      <c r="P98" s="280"/>
      <c r="Q98" s="166">
        <v>30.026354999999999</v>
      </c>
      <c r="R98" s="280"/>
      <c r="S98" s="165" t="e">
        <v>#N/A</v>
      </c>
      <c r="T98" s="165" t="e">
        <v>#N/A</v>
      </c>
      <c r="U98" s="164">
        <v>2825.776355</v>
      </c>
    </row>
    <row r="99" spans="2:21" x14ac:dyDescent="0.3">
      <c r="B99" s="14">
        <v>2023</v>
      </c>
      <c r="C99" s="14">
        <v>3</v>
      </c>
      <c r="D99" s="14">
        <v>31</v>
      </c>
      <c r="E99" s="159">
        <v>992.22</v>
      </c>
      <c r="F99" s="159">
        <v>282.98</v>
      </c>
      <c r="G99" s="159">
        <v>55.99</v>
      </c>
      <c r="H99" s="159">
        <v>51.82</v>
      </c>
      <c r="I99" s="165" t="e">
        <v>#N/A</v>
      </c>
      <c r="J99" s="161">
        <v>58.2</v>
      </c>
      <c r="K99" s="279"/>
      <c r="L99" s="279"/>
      <c r="M99" s="165" t="e">
        <v>#N/A</v>
      </c>
      <c r="N99" s="280"/>
      <c r="O99" s="165" t="e">
        <v>#N/A</v>
      </c>
      <c r="P99" s="280"/>
      <c r="Q99" s="166">
        <v>28.875671400000002</v>
      </c>
      <c r="R99" s="280"/>
      <c r="S99" s="165" t="e">
        <v>#N/A</v>
      </c>
      <c r="T99" s="165" t="e">
        <v>#N/A</v>
      </c>
      <c r="U99" s="164">
        <v>2717.4856714000002</v>
      </c>
    </row>
    <row r="100" spans="2:21" x14ac:dyDescent="0.3">
      <c r="B100" s="14">
        <v>2023</v>
      </c>
      <c r="C100" s="14">
        <v>4</v>
      </c>
      <c r="D100" s="14">
        <v>1</v>
      </c>
      <c r="E100" s="159">
        <v>809.88</v>
      </c>
      <c r="F100" s="159">
        <v>224.17</v>
      </c>
      <c r="G100" s="159">
        <v>31.76</v>
      </c>
      <c r="H100" s="159">
        <v>31.95</v>
      </c>
      <c r="I100" s="165" t="e">
        <v>#N/A</v>
      </c>
      <c r="J100" s="161">
        <v>52.9</v>
      </c>
      <c r="K100" s="279"/>
      <c r="L100" s="279"/>
      <c r="M100" s="165" t="e">
        <v>#N/A</v>
      </c>
      <c r="N100" s="280"/>
      <c r="O100" s="165" t="e">
        <v>#N/A</v>
      </c>
      <c r="P100" s="280"/>
      <c r="Q100" s="166">
        <v>23.801558400000001</v>
      </c>
      <c r="R100" s="280"/>
      <c r="S100" s="165" t="e">
        <v>#N/A</v>
      </c>
      <c r="T100" s="165" t="e">
        <v>#N/A</v>
      </c>
      <c r="U100" s="164">
        <v>2239.9615584000003</v>
      </c>
    </row>
    <row r="101" spans="2:21" x14ac:dyDescent="0.3">
      <c r="B101" s="14">
        <v>2023</v>
      </c>
      <c r="C101" s="14">
        <v>4</v>
      </c>
      <c r="D101" s="14">
        <v>2</v>
      </c>
      <c r="E101" s="159">
        <v>746.82</v>
      </c>
      <c r="F101" s="159">
        <v>207.27</v>
      </c>
      <c r="G101" s="159">
        <v>23.95</v>
      </c>
      <c r="H101" s="159">
        <v>19.899999999999999</v>
      </c>
      <c r="I101" s="165" t="e">
        <v>#N/A</v>
      </c>
      <c r="J101" s="161">
        <v>50.7</v>
      </c>
      <c r="K101" s="279"/>
      <c r="L101" s="279"/>
      <c r="M101" s="165" t="e">
        <v>#N/A</v>
      </c>
      <c r="N101" s="280"/>
      <c r="O101" s="165" t="e">
        <v>#N/A</v>
      </c>
      <c r="P101" s="280"/>
      <c r="Q101" s="166">
        <v>22.309557599999998</v>
      </c>
      <c r="R101" s="280"/>
      <c r="S101" s="165" t="e">
        <v>#N/A</v>
      </c>
      <c r="T101" s="165" t="e">
        <v>#N/A</v>
      </c>
      <c r="U101" s="164">
        <v>2099.5495576000003</v>
      </c>
    </row>
    <row r="102" spans="2:21" x14ac:dyDescent="0.3">
      <c r="B102" s="14">
        <v>2023</v>
      </c>
      <c r="C102" s="14">
        <v>4</v>
      </c>
      <c r="D102" s="14">
        <v>3</v>
      </c>
      <c r="E102" s="159">
        <v>828.63</v>
      </c>
      <c r="F102" s="159">
        <v>260.5</v>
      </c>
      <c r="G102" s="159">
        <v>56.15</v>
      </c>
      <c r="H102" s="159">
        <v>45.82</v>
      </c>
      <c r="I102" s="165" t="e">
        <v>#N/A</v>
      </c>
      <c r="J102" s="161">
        <v>57.7</v>
      </c>
      <c r="K102" s="279"/>
      <c r="L102" s="162">
        <v>416.4</v>
      </c>
      <c r="M102" s="165" t="e">
        <v>#N/A</v>
      </c>
      <c r="N102" s="280"/>
      <c r="O102" s="165" t="e">
        <v>#N/A</v>
      </c>
      <c r="P102" s="280"/>
      <c r="Q102" s="166">
        <v>26.852148000000003</v>
      </c>
      <c r="R102" s="280"/>
      <c r="S102" s="165" t="e">
        <v>#N/A</v>
      </c>
      <c r="T102" s="165" t="e">
        <v>#N/A</v>
      </c>
      <c r="U102" s="164">
        <v>2527.0521480000002</v>
      </c>
    </row>
    <row r="103" spans="2:21" x14ac:dyDescent="0.3">
      <c r="B103" s="14">
        <v>2023</v>
      </c>
      <c r="C103" s="14">
        <v>4</v>
      </c>
      <c r="D103" s="14">
        <v>4</v>
      </c>
      <c r="E103" s="159">
        <v>1036.58</v>
      </c>
      <c r="F103" s="159">
        <v>289.83</v>
      </c>
      <c r="G103" s="159">
        <v>63.84</v>
      </c>
      <c r="H103" s="159">
        <v>55.2</v>
      </c>
      <c r="I103" s="165" t="e">
        <v>#N/A</v>
      </c>
      <c r="J103" s="161">
        <v>61.5</v>
      </c>
      <c r="K103" s="279"/>
      <c r="L103" s="279"/>
      <c r="M103" s="165" t="e">
        <v>#N/A</v>
      </c>
      <c r="N103" s="280"/>
      <c r="O103" s="165" t="e">
        <v>#N/A</v>
      </c>
      <c r="P103" s="280"/>
      <c r="Q103" s="166">
        <v>31.768382999999996</v>
      </c>
      <c r="R103" s="280"/>
      <c r="S103" s="165" t="e">
        <v>#N/A</v>
      </c>
      <c r="T103" s="165" t="e">
        <v>#N/A</v>
      </c>
      <c r="U103" s="164">
        <v>2989.7183829999999</v>
      </c>
    </row>
    <row r="104" spans="2:21" x14ac:dyDescent="0.3">
      <c r="B104" s="14">
        <v>2023</v>
      </c>
      <c r="C104" s="14">
        <v>4</v>
      </c>
      <c r="D104" s="14">
        <v>5</v>
      </c>
      <c r="E104" s="159">
        <v>890.41</v>
      </c>
      <c r="F104" s="159">
        <v>264.95</v>
      </c>
      <c r="G104" s="159">
        <v>62.51</v>
      </c>
      <c r="H104" s="159">
        <v>54.78</v>
      </c>
      <c r="I104" s="165" t="e">
        <v>#N/A</v>
      </c>
      <c r="J104" s="161">
        <v>58.3</v>
      </c>
      <c r="K104" s="279"/>
      <c r="L104" s="162">
        <v>602.29999999999995</v>
      </c>
      <c r="M104" s="165" t="e">
        <v>#N/A</v>
      </c>
      <c r="N104" s="280"/>
      <c r="O104" s="165" t="e">
        <v>#N/A</v>
      </c>
      <c r="P104" s="280"/>
      <c r="Q104" s="166">
        <v>30.40655099999999</v>
      </c>
      <c r="R104" s="280"/>
      <c r="S104" s="165" t="e">
        <v>#N/A</v>
      </c>
      <c r="T104" s="165" t="e">
        <v>#N/A</v>
      </c>
      <c r="U104" s="164">
        <v>2861.5565509999992</v>
      </c>
    </row>
    <row r="105" spans="2:21" x14ac:dyDescent="0.3">
      <c r="B105" s="14">
        <v>2023</v>
      </c>
      <c r="C105" s="14">
        <v>4</v>
      </c>
      <c r="D105" s="14">
        <v>6</v>
      </c>
      <c r="E105" s="159">
        <v>753.71</v>
      </c>
      <c r="F105" s="159">
        <v>241.94</v>
      </c>
      <c r="G105" s="159">
        <v>60.39</v>
      </c>
      <c r="H105" s="159">
        <v>54.9</v>
      </c>
      <c r="I105" s="165" t="e">
        <v>#N/A</v>
      </c>
      <c r="J105" s="161">
        <v>55.1</v>
      </c>
      <c r="K105" s="162">
        <v>395.4</v>
      </c>
      <c r="L105" s="162">
        <v>509.6</v>
      </c>
      <c r="M105" s="165" t="e">
        <v>#N/A</v>
      </c>
      <c r="N105" s="280"/>
      <c r="O105" s="165" t="e">
        <v>#N/A</v>
      </c>
      <c r="P105" s="280"/>
      <c r="Q105" s="166">
        <v>26.922387599999997</v>
      </c>
      <c r="R105" s="280"/>
      <c r="S105" s="165" t="e">
        <v>#N/A</v>
      </c>
      <c r="T105" s="165" t="e">
        <v>#N/A</v>
      </c>
      <c r="U105" s="164">
        <v>2533.6623875999999</v>
      </c>
    </row>
    <row r="106" spans="2:21" x14ac:dyDescent="0.3">
      <c r="B106" s="14">
        <v>2023</v>
      </c>
      <c r="C106" s="14">
        <v>4</v>
      </c>
      <c r="D106" s="14">
        <v>7</v>
      </c>
      <c r="E106" s="159">
        <v>641.79999999999995</v>
      </c>
      <c r="F106" s="159">
        <v>223.01</v>
      </c>
      <c r="G106" s="159">
        <v>45.62</v>
      </c>
      <c r="H106" s="159">
        <v>53.17</v>
      </c>
      <c r="I106" s="165" t="e">
        <v>#N/A</v>
      </c>
      <c r="J106" s="161">
        <v>50.7</v>
      </c>
      <c r="K106" s="279"/>
      <c r="L106" s="162">
        <v>446.4</v>
      </c>
      <c r="M106" s="165" t="e">
        <v>#N/A</v>
      </c>
      <c r="N106" s="280"/>
      <c r="O106" s="165" t="e">
        <v>#N/A</v>
      </c>
      <c r="P106" s="280"/>
      <c r="Q106" s="166">
        <v>23.673107999999996</v>
      </c>
      <c r="R106" s="280"/>
      <c r="S106" s="165" t="e">
        <v>#N/A</v>
      </c>
      <c r="T106" s="165" t="e">
        <v>#N/A</v>
      </c>
      <c r="U106" s="164">
        <v>2227.8731079999998</v>
      </c>
    </row>
    <row r="107" spans="2:21" x14ac:dyDescent="0.3">
      <c r="B107" s="14">
        <v>2023</v>
      </c>
      <c r="C107" s="14">
        <v>4</v>
      </c>
      <c r="D107" s="14">
        <v>8</v>
      </c>
      <c r="E107" s="159">
        <v>642.05999999999995</v>
      </c>
      <c r="F107" s="159">
        <v>197.43</v>
      </c>
      <c r="G107" s="159">
        <v>25.77</v>
      </c>
      <c r="H107" s="159">
        <v>33.619999999999997</v>
      </c>
      <c r="I107" s="165" t="e">
        <v>#N/A</v>
      </c>
      <c r="J107" s="161">
        <v>47.7</v>
      </c>
      <c r="K107" s="279"/>
      <c r="L107" s="162">
        <v>488.2</v>
      </c>
      <c r="M107" s="165" t="e">
        <v>#N/A</v>
      </c>
      <c r="N107" s="280"/>
      <c r="O107" s="165" t="e">
        <v>#N/A</v>
      </c>
      <c r="P107" s="280"/>
      <c r="Q107" s="166">
        <v>22.393759200000002</v>
      </c>
      <c r="R107" s="280"/>
      <c r="S107" s="165" t="e">
        <v>#N/A</v>
      </c>
      <c r="T107" s="165" t="e">
        <v>#N/A</v>
      </c>
      <c r="U107" s="164">
        <v>2107.4737592000001</v>
      </c>
    </row>
    <row r="108" spans="2:21" x14ac:dyDescent="0.3">
      <c r="B108" s="14">
        <v>2023</v>
      </c>
      <c r="C108" s="14">
        <v>4</v>
      </c>
      <c r="D108" s="14">
        <v>9</v>
      </c>
      <c r="E108" s="159">
        <v>614.35</v>
      </c>
      <c r="F108" s="159">
        <v>167.5</v>
      </c>
      <c r="G108" s="159">
        <v>19.010000000000002</v>
      </c>
      <c r="H108" s="159">
        <v>18.420000000000002</v>
      </c>
      <c r="I108" s="165" t="e">
        <v>#N/A</v>
      </c>
      <c r="J108" s="161">
        <v>44.7</v>
      </c>
      <c r="K108" s="279"/>
      <c r="L108" s="162">
        <v>557.6</v>
      </c>
      <c r="M108" s="165" t="e">
        <v>#N/A</v>
      </c>
      <c r="N108" s="280"/>
      <c r="O108" s="165" t="e">
        <v>#N/A</v>
      </c>
      <c r="P108" s="280"/>
      <c r="Q108" s="166">
        <v>21.938383200000001</v>
      </c>
      <c r="R108" s="280"/>
      <c r="S108" s="165" t="e">
        <v>#N/A</v>
      </c>
      <c r="T108" s="165" t="e">
        <v>#N/A</v>
      </c>
      <c r="U108" s="164">
        <v>2064.6183832000002</v>
      </c>
    </row>
    <row r="109" spans="2:21" x14ac:dyDescent="0.3">
      <c r="B109" s="14">
        <v>2023</v>
      </c>
      <c r="C109" s="14">
        <v>4</v>
      </c>
      <c r="D109" s="14">
        <v>10</v>
      </c>
      <c r="E109" s="159">
        <v>515.42999999999995</v>
      </c>
      <c r="F109" s="159">
        <v>194.8</v>
      </c>
      <c r="G109" s="159">
        <v>49.17</v>
      </c>
      <c r="H109" s="159">
        <v>45.07</v>
      </c>
      <c r="I109" s="165" t="e">
        <v>#N/A</v>
      </c>
      <c r="J109" s="161">
        <v>47.9</v>
      </c>
      <c r="K109" s="279"/>
      <c r="L109" s="162">
        <v>594.1</v>
      </c>
      <c r="M109" s="165" t="e">
        <v>#N/A</v>
      </c>
      <c r="N109" s="280"/>
      <c r="O109" s="165" t="e">
        <v>#N/A</v>
      </c>
      <c r="P109" s="280"/>
      <c r="Q109" s="166">
        <v>23.345215799999998</v>
      </c>
      <c r="R109" s="280"/>
      <c r="S109" s="165" t="e">
        <v>#N/A</v>
      </c>
      <c r="T109" s="165" t="e">
        <v>#N/A</v>
      </c>
      <c r="U109" s="164">
        <v>2197.0152158000001</v>
      </c>
    </row>
    <row r="110" spans="2:21" x14ac:dyDescent="0.3">
      <c r="B110" s="14">
        <v>2023</v>
      </c>
      <c r="C110" s="14">
        <v>4</v>
      </c>
      <c r="D110" s="14">
        <v>11</v>
      </c>
      <c r="E110" s="159">
        <v>506.32</v>
      </c>
      <c r="F110" s="159">
        <v>199.2</v>
      </c>
      <c r="G110" s="159">
        <v>55.14</v>
      </c>
      <c r="H110" s="159">
        <v>55.84</v>
      </c>
      <c r="I110" s="165" t="e">
        <v>#N/A</v>
      </c>
      <c r="J110" s="161">
        <v>48.8</v>
      </c>
      <c r="K110" s="279"/>
      <c r="L110" s="162">
        <v>539</v>
      </c>
      <c r="M110" s="165" t="e">
        <v>#N/A</v>
      </c>
      <c r="N110" s="280"/>
      <c r="O110" s="165" t="e">
        <v>#N/A</v>
      </c>
      <c r="P110" s="280"/>
      <c r="Q110" s="166">
        <v>22.968563999999997</v>
      </c>
      <c r="R110" s="280"/>
      <c r="S110" s="165" t="e">
        <v>#N/A</v>
      </c>
      <c r="T110" s="165" t="e">
        <v>#N/A</v>
      </c>
      <c r="U110" s="164">
        <v>2161.5685639999997</v>
      </c>
    </row>
    <row r="111" spans="2:21" x14ac:dyDescent="0.3">
      <c r="B111" s="14">
        <v>2023</v>
      </c>
      <c r="C111" s="14">
        <v>4</v>
      </c>
      <c r="D111" s="14">
        <v>12</v>
      </c>
      <c r="E111" s="159">
        <v>595.16999999999996</v>
      </c>
      <c r="F111" s="159">
        <v>221.26</v>
      </c>
      <c r="G111" s="159">
        <v>57.73</v>
      </c>
      <c r="H111" s="159">
        <v>59.05</v>
      </c>
      <c r="I111" s="165" t="e">
        <v>#N/A</v>
      </c>
      <c r="J111" s="161">
        <v>53</v>
      </c>
      <c r="K111" s="162">
        <v>406.5</v>
      </c>
      <c r="L111" s="162">
        <v>509.6</v>
      </c>
      <c r="M111" s="165" t="e">
        <v>#N/A</v>
      </c>
      <c r="N111" s="280"/>
      <c r="O111" s="165" t="e">
        <v>#N/A</v>
      </c>
      <c r="P111" s="280"/>
      <c r="Q111" s="166">
        <v>24.473345399999999</v>
      </c>
      <c r="R111" s="280"/>
      <c r="S111" s="165" t="e">
        <v>#N/A</v>
      </c>
      <c r="T111" s="165" t="e">
        <v>#N/A</v>
      </c>
      <c r="U111" s="164">
        <v>2303.1833453999998</v>
      </c>
    </row>
    <row r="112" spans="2:21" x14ac:dyDescent="0.3">
      <c r="B112" s="14">
        <v>2023</v>
      </c>
      <c r="C112" s="14">
        <v>4</v>
      </c>
      <c r="D112" s="14">
        <v>13</v>
      </c>
      <c r="E112" s="159">
        <v>736.91</v>
      </c>
      <c r="F112" s="159">
        <v>245.85</v>
      </c>
      <c r="G112" s="159">
        <v>59.21</v>
      </c>
      <c r="H112" s="159">
        <v>58.56</v>
      </c>
      <c r="I112" s="165" t="e">
        <v>#N/A</v>
      </c>
      <c r="J112" s="161">
        <v>54.5</v>
      </c>
      <c r="K112" s="162">
        <v>413.5</v>
      </c>
      <c r="L112" s="162">
        <v>487.8</v>
      </c>
      <c r="M112" s="165" t="e">
        <v>#N/A</v>
      </c>
      <c r="N112" s="280"/>
      <c r="O112" s="165" t="e">
        <v>#N/A</v>
      </c>
      <c r="P112" s="280"/>
      <c r="Q112" s="166">
        <v>25.9331262</v>
      </c>
      <c r="R112" s="280"/>
      <c r="S112" s="165" t="e">
        <v>#N/A</v>
      </c>
      <c r="T112" s="165" t="e">
        <v>#N/A</v>
      </c>
      <c r="U112" s="164">
        <v>2440.5631262000002</v>
      </c>
    </row>
    <row r="113" spans="2:21" x14ac:dyDescent="0.3">
      <c r="B113" s="14">
        <v>2023</v>
      </c>
      <c r="C113" s="14">
        <v>4</v>
      </c>
      <c r="D113" s="14">
        <v>14</v>
      </c>
      <c r="E113" s="159">
        <v>729.31</v>
      </c>
      <c r="F113" s="159">
        <v>248.24</v>
      </c>
      <c r="G113" s="159">
        <v>53.96</v>
      </c>
      <c r="H113" s="159">
        <v>54.99</v>
      </c>
      <c r="I113" s="165" t="e">
        <v>#N/A</v>
      </c>
      <c r="J113" s="161">
        <v>53.1</v>
      </c>
      <c r="K113" s="279"/>
      <c r="L113" s="162">
        <v>489.3</v>
      </c>
      <c r="M113" s="165" t="e">
        <v>#N/A</v>
      </c>
      <c r="N113" s="280"/>
      <c r="O113" s="165" t="e">
        <v>#N/A</v>
      </c>
      <c r="P113" s="280"/>
      <c r="Q113" s="166">
        <v>26.06598</v>
      </c>
      <c r="R113" s="280"/>
      <c r="S113" s="165" t="e">
        <v>#N/A</v>
      </c>
      <c r="T113" s="165" t="e">
        <v>#N/A</v>
      </c>
      <c r="U113" s="164">
        <v>2453.0659799999999</v>
      </c>
    </row>
    <row r="114" spans="2:21" x14ac:dyDescent="0.3">
      <c r="B114" s="14">
        <v>2023</v>
      </c>
      <c r="C114" s="14">
        <v>4</v>
      </c>
      <c r="D114" s="14">
        <v>15</v>
      </c>
      <c r="E114" s="159">
        <v>679.99</v>
      </c>
      <c r="F114" s="159">
        <v>206.78</v>
      </c>
      <c r="G114" s="159">
        <v>30.51</v>
      </c>
      <c r="H114" s="159">
        <v>33.200000000000003</v>
      </c>
      <c r="I114" s="165" t="e">
        <v>#N/A</v>
      </c>
      <c r="J114" s="161">
        <v>48.5</v>
      </c>
      <c r="K114" s="279"/>
      <c r="L114" s="162">
        <v>564.5</v>
      </c>
      <c r="M114" s="165" t="e">
        <v>#N/A</v>
      </c>
      <c r="N114" s="280"/>
      <c r="O114" s="165" t="e">
        <v>#N/A</v>
      </c>
      <c r="P114" s="280"/>
      <c r="Q114" s="166">
        <v>24.560017199999997</v>
      </c>
      <c r="R114" s="280"/>
      <c r="S114" s="165" t="e">
        <v>#N/A</v>
      </c>
      <c r="T114" s="165" t="e">
        <v>#N/A</v>
      </c>
      <c r="U114" s="164">
        <v>2311.3400171999997</v>
      </c>
    </row>
    <row r="115" spans="2:21" x14ac:dyDescent="0.3">
      <c r="B115" s="14">
        <v>2023</v>
      </c>
      <c r="C115" s="14">
        <v>4</v>
      </c>
      <c r="D115" s="14">
        <v>16</v>
      </c>
      <c r="E115" s="159">
        <v>627.20000000000005</v>
      </c>
      <c r="F115" s="159">
        <v>189.86</v>
      </c>
      <c r="G115" s="159">
        <v>22.8</v>
      </c>
      <c r="H115" s="159">
        <v>20.04</v>
      </c>
      <c r="I115" s="165" t="e">
        <v>#N/A</v>
      </c>
      <c r="J115" s="161">
        <v>47.1</v>
      </c>
      <c r="K115" s="279"/>
      <c r="L115" s="162">
        <v>473.3</v>
      </c>
      <c r="M115" s="165" t="e">
        <v>#N/A</v>
      </c>
      <c r="N115" s="280"/>
      <c r="O115" s="165" t="e">
        <v>#N/A</v>
      </c>
      <c r="P115" s="280"/>
      <c r="Q115" s="166">
        <v>22.28013</v>
      </c>
      <c r="R115" s="280"/>
      <c r="S115" s="165" t="e">
        <v>#N/A</v>
      </c>
      <c r="T115" s="165" t="e">
        <v>#N/A</v>
      </c>
      <c r="U115" s="164">
        <v>2096.7801300000001</v>
      </c>
    </row>
    <row r="116" spans="2:21" x14ac:dyDescent="0.3">
      <c r="B116" s="14">
        <v>2023</v>
      </c>
      <c r="C116" s="14">
        <v>4</v>
      </c>
      <c r="D116" s="14">
        <v>17</v>
      </c>
      <c r="E116" s="159">
        <v>616.29</v>
      </c>
      <c r="F116" s="159">
        <v>222.28</v>
      </c>
      <c r="G116" s="159">
        <v>53.53</v>
      </c>
      <c r="H116" s="159">
        <v>46.59</v>
      </c>
      <c r="I116" s="165" t="e">
        <v>#N/A</v>
      </c>
      <c r="J116" s="161">
        <v>51.3</v>
      </c>
      <c r="K116" s="162">
        <v>400.8</v>
      </c>
      <c r="L116" s="162">
        <v>470.9</v>
      </c>
      <c r="M116" s="165" t="e">
        <v>#N/A</v>
      </c>
      <c r="N116" s="280"/>
      <c r="O116" s="165" t="e">
        <v>#N/A</v>
      </c>
      <c r="P116" s="280"/>
      <c r="Q116" s="166">
        <v>24.0703806</v>
      </c>
      <c r="R116" s="280"/>
      <c r="S116" s="165" t="e">
        <v>#N/A</v>
      </c>
      <c r="T116" s="165" t="e">
        <v>#N/A</v>
      </c>
      <c r="U116" s="164">
        <v>2265.2603805999997</v>
      </c>
    </row>
    <row r="117" spans="2:21" x14ac:dyDescent="0.3">
      <c r="B117" s="14">
        <v>2023</v>
      </c>
      <c r="C117" s="14">
        <v>4</v>
      </c>
      <c r="D117" s="14">
        <v>18</v>
      </c>
      <c r="E117" s="159">
        <v>597.11</v>
      </c>
      <c r="F117" s="159">
        <v>217.52</v>
      </c>
      <c r="G117" s="159">
        <v>58.06</v>
      </c>
      <c r="H117" s="159">
        <v>58.32</v>
      </c>
      <c r="I117" s="165" t="e">
        <v>#N/A</v>
      </c>
      <c r="J117" s="161">
        <v>52.3</v>
      </c>
      <c r="K117" s="162">
        <v>413.9</v>
      </c>
      <c r="L117" s="279"/>
      <c r="M117" s="165" t="e">
        <v>#N/A</v>
      </c>
      <c r="N117" s="280"/>
      <c r="O117" s="165" t="e">
        <v>#N/A</v>
      </c>
      <c r="P117" s="280"/>
      <c r="Q117" s="166">
        <v>23.886941400000001</v>
      </c>
      <c r="R117" s="280"/>
      <c r="S117" s="165" t="e">
        <v>#N/A</v>
      </c>
      <c r="T117" s="165" t="e">
        <v>#N/A</v>
      </c>
      <c r="U117" s="164">
        <v>2247.9969414000002</v>
      </c>
    </row>
    <row r="118" spans="2:21" x14ac:dyDescent="0.3">
      <c r="B118" s="14">
        <v>2023</v>
      </c>
      <c r="C118" s="14">
        <v>4</v>
      </c>
      <c r="D118" s="14">
        <v>19</v>
      </c>
      <c r="E118" s="159">
        <v>648.51</v>
      </c>
      <c r="F118" s="159">
        <v>228.54</v>
      </c>
      <c r="G118" s="159">
        <v>59.82</v>
      </c>
      <c r="H118" s="159">
        <v>58.15</v>
      </c>
      <c r="I118" s="165" t="e">
        <v>#N/A</v>
      </c>
      <c r="J118" s="161">
        <v>52.2</v>
      </c>
      <c r="K118" s="162">
        <v>414.1</v>
      </c>
      <c r="L118" s="162">
        <v>486</v>
      </c>
      <c r="M118" s="165" t="e">
        <v>#N/A</v>
      </c>
      <c r="N118" s="280"/>
      <c r="O118" s="165" t="e">
        <v>#N/A</v>
      </c>
      <c r="P118" s="280"/>
      <c r="Q118" s="166">
        <v>24.788134799999998</v>
      </c>
      <c r="R118" s="280"/>
      <c r="S118" s="165" t="e">
        <v>#N/A</v>
      </c>
      <c r="T118" s="165" t="e">
        <v>#N/A</v>
      </c>
      <c r="U118" s="164">
        <v>2332.8081348000001</v>
      </c>
    </row>
    <row r="119" spans="2:21" x14ac:dyDescent="0.3">
      <c r="B119" s="14">
        <v>2023</v>
      </c>
      <c r="C119" s="14">
        <v>4</v>
      </c>
      <c r="D119" s="14">
        <v>20</v>
      </c>
      <c r="E119" s="159">
        <v>575.84</v>
      </c>
      <c r="F119" s="159">
        <v>209.92</v>
      </c>
      <c r="G119" s="159">
        <v>56.97</v>
      </c>
      <c r="H119" s="159">
        <v>56.92</v>
      </c>
      <c r="I119" s="165" t="e">
        <v>#N/A</v>
      </c>
      <c r="J119" s="161">
        <v>49</v>
      </c>
      <c r="K119" s="162">
        <v>388.5</v>
      </c>
      <c r="L119" s="162">
        <v>556.1</v>
      </c>
      <c r="M119" s="165" t="e">
        <v>#N/A</v>
      </c>
      <c r="N119" s="280"/>
      <c r="O119" s="165" t="e">
        <v>#N/A</v>
      </c>
      <c r="P119" s="280"/>
      <c r="Q119" s="166">
        <v>24.417927000000002</v>
      </c>
      <c r="R119" s="280"/>
      <c r="S119" s="165" t="e">
        <v>#N/A</v>
      </c>
      <c r="T119" s="165" t="e">
        <v>#N/A</v>
      </c>
      <c r="U119" s="164">
        <v>2297.9679270000001</v>
      </c>
    </row>
    <row r="120" spans="2:21" x14ac:dyDescent="0.3">
      <c r="B120" s="14">
        <v>2023</v>
      </c>
      <c r="C120" s="14">
        <v>4</v>
      </c>
      <c r="D120" s="14">
        <v>21</v>
      </c>
      <c r="E120" s="159">
        <v>463.26</v>
      </c>
      <c r="F120" s="159">
        <v>187.68</v>
      </c>
      <c r="G120" s="159">
        <v>49.1</v>
      </c>
      <c r="H120" s="159">
        <v>53.03</v>
      </c>
      <c r="I120" s="165" t="e">
        <v>#N/A</v>
      </c>
      <c r="J120" s="161">
        <v>44.4</v>
      </c>
      <c r="K120" s="279"/>
      <c r="L120" s="162">
        <v>581.79999999999995</v>
      </c>
      <c r="M120" s="165" t="e">
        <v>#N/A</v>
      </c>
      <c r="N120" s="280"/>
      <c r="O120" s="165" t="e">
        <v>#N/A</v>
      </c>
      <c r="P120" s="280"/>
      <c r="Q120" s="166">
        <v>22.465609799999999</v>
      </c>
      <c r="R120" s="280"/>
      <c r="S120" s="165" t="e">
        <v>#N/A</v>
      </c>
      <c r="T120" s="165" t="e">
        <v>#N/A</v>
      </c>
      <c r="U120" s="164">
        <v>2114.2356098</v>
      </c>
    </row>
    <row r="121" spans="2:21" x14ac:dyDescent="0.3">
      <c r="B121" s="14">
        <v>2023</v>
      </c>
      <c r="C121" s="14">
        <v>4</v>
      </c>
      <c r="D121" s="14">
        <v>22</v>
      </c>
      <c r="E121" s="159">
        <v>457.03</v>
      </c>
      <c r="F121" s="159">
        <v>165.25</v>
      </c>
      <c r="G121" s="159">
        <v>26.87</v>
      </c>
      <c r="H121" s="159">
        <v>35.64</v>
      </c>
      <c r="I121" s="165" t="e">
        <v>#N/A</v>
      </c>
      <c r="J121" s="161">
        <v>41.6</v>
      </c>
      <c r="K121" s="279"/>
      <c r="L121" s="162">
        <v>495.6</v>
      </c>
      <c r="M121" s="165" t="e">
        <v>#N/A</v>
      </c>
      <c r="N121" s="280"/>
      <c r="O121" s="165" t="e">
        <v>#N/A</v>
      </c>
      <c r="P121" s="280"/>
      <c r="Q121" s="166">
        <v>20.3070846</v>
      </c>
      <c r="R121" s="280"/>
      <c r="S121" s="165" t="e">
        <v>#N/A</v>
      </c>
      <c r="T121" s="165" t="e">
        <v>#N/A</v>
      </c>
      <c r="U121" s="164">
        <v>1911.0970846000002</v>
      </c>
    </row>
    <row r="122" spans="2:21" x14ac:dyDescent="0.3">
      <c r="B122" s="14">
        <v>2023</v>
      </c>
      <c r="C122" s="14">
        <v>4</v>
      </c>
      <c r="D122" s="14">
        <v>23</v>
      </c>
      <c r="E122" s="159">
        <v>465.91</v>
      </c>
      <c r="F122" s="159">
        <v>160.81</v>
      </c>
      <c r="G122" s="159">
        <v>20.350000000000001</v>
      </c>
      <c r="H122" s="159">
        <v>20.399999999999999</v>
      </c>
      <c r="I122" s="165" t="e">
        <v>#N/A</v>
      </c>
      <c r="J122" s="161">
        <v>41.8</v>
      </c>
      <c r="K122" s="279"/>
      <c r="L122" s="162">
        <v>454.9</v>
      </c>
      <c r="M122" s="165" t="e">
        <v>#N/A</v>
      </c>
      <c r="N122" s="280"/>
      <c r="O122" s="165" t="e">
        <v>#N/A</v>
      </c>
      <c r="P122" s="280"/>
      <c r="Q122" s="166">
        <v>18.873079799999996</v>
      </c>
      <c r="R122" s="280"/>
      <c r="S122" s="165" t="e">
        <v>#N/A</v>
      </c>
      <c r="T122" s="165" t="e">
        <v>#N/A</v>
      </c>
      <c r="U122" s="164">
        <v>1776.1430797999997</v>
      </c>
    </row>
    <row r="123" spans="2:21" x14ac:dyDescent="0.3">
      <c r="B123" s="14">
        <v>2023</v>
      </c>
      <c r="C123" s="14">
        <v>4</v>
      </c>
      <c r="D123" s="14">
        <v>24</v>
      </c>
      <c r="E123" s="159">
        <v>451.82</v>
      </c>
      <c r="F123" s="159">
        <v>183.22</v>
      </c>
      <c r="G123" s="159">
        <v>50.79</v>
      </c>
      <c r="H123" s="159">
        <v>46.95</v>
      </c>
      <c r="I123" s="165" t="e">
        <v>#N/A</v>
      </c>
      <c r="J123" s="161">
        <v>47.4</v>
      </c>
      <c r="K123" s="279"/>
      <c r="L123" s="162">
        <v>432.6</v>
      </c>
      <c r="M123" s="165" t="e">
        <v>#N/A</v>
      </c>
      <c r="N123" s="280"/>
      <c r="O123" s="165" t="e">
        <v>#N/A</v>
      </c>
      <c r="P123" s="280"/>
      <c r="Q123" s="166">
        <v>20.143729199999996</v>
      </c>
      <c r="R123" s="280"/>
      <c r="S123" s="165" t="e">
        <v>#N/A</v>
      </c>
      <c r="T123" s="165" t="e">
        <v>#N/A</v>
      </c>
      <c r="U123" s="164">
        <v>1895.7237291999998</v>
      </c>
    </row>
    <row r="124" spans="2:21" x14ac:dyDescent="0.3">
      <c r="B124" s="14">
        <v>2023</v>
      </c>
      <c r="C124" s="14">
        <v>4</v>
      </c>
      <c r="D124" s="14">
        <v>25</v>
      </c>
      <c r="E124" s="159">
        <v>452.07</v>
      </c>
      <c r="F124" s="159">
        <v>188.9</v>
      </c>
      <c r="G124" s="159">
        <v>54.97</v>
      </c>
      <c r="H124" s="159">
        <v>58.02</v>
      </c>
      <c r="I124" s="165" t="e">
        <v>#N/A</v>
      </c>
      <c r="J124" s="161">
        <v>47.1</v>
      </c>
      <c r="K124" s="279"/>
      <c r="L124" s="162">
        <v>581.9</v>
      </c>
      <c r="M124" s="165" t="e">
        <v>#N/A</v>
      </c>
      <c r="N124" s="280"/>
      <c r="O124" s="165" t="e">
        <v>#N/A</v>
      </c>
      <c r="P124" s="280"/>
      <c r="Q124" s="166">
        <v>22.3226604</v>
      </c>
      <c r="R124" s="280"/>
      <c r="S124" s="165" t="e">
        <v>#N/A</v>
      </c>
      <c r="T124" s="165" t="e">
        <v>#N/A</v>
      </c>
      <c r="U124" s="164">
        <v>2100.7826604000002</v>
      </c>
    </row>
    <row r="125" spans="2:21" x14ac:dyDescent="0.3">
      <c r="B125" s="14">
        <v>2023</v>
      </c>
      <c r="C125" s="14">
        <v>4</v>
      </c>
      <c r="D125" s="14">
        <v>26</v>
      </c>
      <c r="E125" s="159">
        <v>451.56</v>
      </c>
      <c r="F125" s="159">
        <v>188.38</v>
      </c>
      <c r="G125" s="159">
        <v>54.58</v>
      </c>
      <c r="H125" s="159">
        <v>57.32</v>
      </c>
      <c r="I125" s="165" t="e">
        <v>#N/A</v>
      </c>
      <c r="J125" s="161">
        <v>45.5</v>
      </c>
      <c r="K125" s="279"/>
      <c r="L125" s="162">
        <v>622.1</v>
      </c>
      <c r="M125" s="165" t="e">
        <v>#N/A</v>
      </c>
      <c r="N125" s="280"/>
      <c r="O125" s="165" t="e">
        <v>#N/A</v>
      </c>
      <c r="P125" s="280"/>
      <c r="Q125" s="166">
        <v>23.351337600000001</v>
      </c>
      <c r="R125" s="280"/>
      <c r="S125" s="165" t="e">
        <v>#N/A</v>
      </c>
      <c r="T125" s="165" t="e">
        <v>#N/A</v>
      </c>
      <c r="U125" s="164">
        <v>2197.5913376000003</v>
      </c>
    </row>
    <row r="126" spans="2:21" x14ac:dyDescent="0.3">
      <c r="B126" s="14">
        <v>2023</v>
      </c>
      <c r="C126" s="14">
        <v>4</v>
      </c>
      <c r="D126" s="14">
        <v>27</v>
      </c>
      <c r="E126" s="159">
        <v>439.82</v>
      </c>
      <c r="F126" s="159">
        <v>188.55</v>
      </c>
      <c r="G126" s="159">
        <v>53.85</v>
      </c>
      <c r="H126" s="159">
        <v>58.16</v>
      </c>
      <c r="I126" s="165" t="e">
        <v>#N/A</v>
      </c>
      <c r="J126" s="161">
        <v>46.4</v>
      </c>
      <c r="K126" s="162">
        <v>410.9</v>
      </c>
      <c r="L126" s="162">
        <v>636.4</v>
      </c>
      <c r="M126" s="165" t="e">
        <v>#N/A</v>
      </c>
      <c r="N126" s="280"/>
      <c r="O126" s="165" t="e">
        <v>#N/A</v>
      </c>
      <c r="P126" s="280"/>
      <c r="Q126" s="166">
        <v>23.286253199999997</v>
      </c>
      <c r="R126" s="280"/>
      <c r="S126" s="165" t="e">
        <v>#N/A</v>
      </c>
      <c r="T126" s="165" t="e">
        <v>#N/A</v>
      </c>
      <c r="U126" s="164">
        <v>2191.4662531999998</v>
      </c>
    </row>
    <row r="127" spans="2:21" x14ac:dyDescent="0.3">
      <c r="B127" s="14">
        <v>2023</v>
      </c>
      <c r="C127" s="14">
        <v>4</v>
      </c>
      <c r="D127" s="14">
        <v>28</v>
      </c>
      <c r="E127" s="159">
        <v>439.85</v>
      </c>
      <c r="F127" s="159">
        <v>194.26</v>
      </c>
      <c r="G127" s="159">
        <v>47.65</v>
      </c>
      <c r="H127" s="159">
        <v>55.58</v>
      </c>
      <c r="I127" s="165" t="e">
        <v>#N/A</v>
      </c>
      <c r="J127" s="161">
        <v>46.2</v>
      </c>
      <c r="K127" s="162">
        <v>392.8</v>
      </c>
      <c r="L127" s="162">
        <v>689.3</v>
      </c>
      <c r="M127" s="165" t="e">
        <v>#N/A</v>
      </c>
      <c r="N127" s="280"/>
      <c r="O127" s="165" t="e">
        <v>#N/A</v>
      </c>
      <c r="P127" s="280"/>
      <c r="Q127" s="166">
        <v>23.837859599999998</v>
      </c>
      <c r="R127" s="280"/>
      <c r="S127" s="165" t="e">
        <v>#N/A</v>
      </c>
      <c r="T127" s="165" t="e">
        <v>#N/A</v>
      </c>
      <c r="U127" s="164">
        <v>2243.3778596000002</v>
      </c>
    </row>
    <row r="128" spans="2:21" x14ac:dyDescent="0.3">
      <c r="B128" s="14">
        <v>2023</v>
      </c>
      <c r="C128" s="14">
        <v>4</v>
      </c>
      <c r="D128" s="14">
        <v>29</v>
      </c>
      <c r="E128" s="159">
        <v>467.92</v>
      </c>
      <c r="F128" s="159">
        <v>174.37</v>
      </c>
      <c r="G128" s="159">
        <v>27.95</v>
      </c>
      <c r="H128" s="159">
        <v>36.549999999999997</v>
      </c>
      <c r="I128" s="165" t="e">
        <v>#N/A</v>
      </c>
      <c r="J128" s="161">
        <v>43.7</v>
      </c>
      <c r="K128" s="279"/>
      <c r="L128" s="162">
        <v>642</v>
      </c>
      <c r="M128" s="165" t="e">
        <v>#N/A</v>
      </c>
      <c r="N128" s="280"/>
      <c r="O128" s="165" t="e">
        <v>#N/A</v>
      </c>
      <c r="P128" s="280"/>
      <c r="Q128" s="166">
        <v>22.356276599999998</v>
      </c>
      <c r="R128" s="280"/>
      <c r="S128" s="165" t="e">
        <v>#N/A</v>
      </c>
      <c r="T128" s="165" t="e">
        <v>#N/A</v>
      </c>
      <c r="U128" s="164">
        <v>2103.9462765999997</v>
      </c>
    </row>
    <row r="129" spans="2:21" x14ac:dyDescent="0.3">
      <c r="B129" s="14">
        <v>2023</v>
      </c>
      <c r="C129" s="14">
        <v>4</v>
      </c>
      <c r="D129" s="14">
        <v>30</v>
      </c>
      <c r="E129" s="159">
        <v>495.74</v>
      </c>
      <c r="F129" s="159">
        <v>169.73</v>
      </c>
      <c r="G129" s="159">
        <v>20.87</v>
      </c>
      <c r="H129" s="159">
        <v>20.8</v>
      </c>
      <c r="I129" s="165" t="e">
        <v>#N/A</v>
      </c>
      <c r="J129" s="161">
        <v>43.5</v>
      </c>
      <c r="K129" s="279"/>
      <c r="L129" s="162">
        <v>442.9</v>
      </c>
      <c r="M129" s="165" t="e">
        <v>#N/A</v>
      </c>
      <c r="N129" s="280"/>
      <c r="O129" s="165" t="e">
        <v>#N/A</v>
      </c>
      <c r="P129" s="280"/>
      <c r="Q129" s="166">
        <v>19.916685600000001</v>
      </c>
      <c r="R129" s="280"/>
      <c r="S129" s="165" t="e">
        <v>#N/A</v>
      </c>
      <c r="T129" s="165" t="e">
        <v>#N/A</v>
      </c>
      <c r="U129" s="164">
        <v>1874.3566856</v>
      </c>
    </row>
    <row r="130" spans="2:21" x14ac:dyDescent="0.3">
      <c r="B130" s="14">
        <v>2023</v>
      </c>
      <c r="C130" s="14">
        <v>5</v>
      </c>
      <c r="D130" s="14">
        <v>1</v>
      </c>
      <c r="E130" s="159">
        <v>511.89</v>
      </c>
      <c r="F130" s="159">
        <v>201.23</v>
      </c>
      <c r="G130" s="159">
        <v>51.44</v>
      </c>
      <c r="H130" s="159">
        <v>48.43</v>
      </c>
      <c r="I130" s="165" t="e">
        <v>#N/A</v>
      </c>
      <c r="J130" s="161">
        <v>49</v>
      </c>
      <c r="K130" s="162">
        <v>386.6</v>
      </c>
      <c r="L130" s="162">
        <v>504</v>
      </c>
      <c r="M130" s="165" t="e">
        <v>#N/A</v>
      </c>
      <c r="N130" s="280"/>
      <c r="O130" s="165" t="e">
        <v>#N/A</v>
      </c>
      <c r="P130" s="280"/>
      <c r="Q130" s="166">
        <v>22.430382599999998</v>
      </c>
      <c r="R130" s="280"/>
      <c r="S130" s="165" t="e">
        <v>#N/A</v>
      </c>
      <c r="T130" s="165" t="e">
        <v>#N/A</v>
      </c>
      <c r="U130" s="164">
        <v>2110.9203826000003</v>
      </c>
    </row>
    <row r="131" spans="2:21" x14ac:dyDescent="0.3">
      <c r="B131" s="14">
        <v>2023</v>
      </c>
      <c r="C131" s="14">
        <v>5</v>
      </c>
      <c r="D131" s="14">
        <v>2</v>
      </c>
      <c r="E131" s="159">
        <v>578.72</v>
      </c>
      <c r="F131" s="159">
        <v>217.21</v>
      </c>
      <c r="G131" s="159">
        <v>56.82</v>
      </c>
      <c r="H131" s="159">
        <v>57.45</v>
      </c>
      <c r="I131" s="165" t="e">
        <v>#N/A</v>
      </c>
      <c r="J131" s="161">
        <v>52.7</v>
      </c>
      <c r="K131" s="162">
        <v>408.6</v>
      </c>
      <c r="L131" s="162">
        <v>553.4</v>
      </c>
      <c r="M131" s="165" t="e">
        <v>#N/A</v>
      </c>
      <c r="N131" s="280"/>
      <c r="O131" s="165" t="e">
        <v>#N/A</v>
      </c>
      <c r="P131" s="280"/>
      <c r="Q131" s="166">
        <v>24.433499999999999</v>
      </c>
      <c r="R131" s="280"/>
      <c r="S131" s="165" t="e">
        <v>#N/A</v>
      </c>
      <c r="T131" s="165" t="e">
        <v>#N/A</v>
      </c>
      <c r="U131" s="164">
        <v>2299.4335000000001</v>
      </c>
    </row>
    <row r="132" spans="2:21" x14ac:dyDescent="0.3">
      <c r="B132" s="14">
        <v>2023</v>
      </c>
      <c r="C132" s="14">
        <v>5</v>
      </c>
      <c r="D132" s="14">
        <v>3</v>
      </c>
      <c r="E132" s="159">
        <v>627.98</v>
      </c>
      <c r="F132" s="159">
        <v>224.64</v>
      </c>
      <c r="G132" s="159">
        <v>58.05</v>
      </c>
      <c r="H132" s="159">
        <v>58.1</v>
      </c>
      <c r="I132" s="165" t="e">
        <v>#N/A</v>
      </c>
      <c r="J132" s="161">
        <v>53.4</v>
      </c>
      <c r="K132" s="162">
        <v>423.1</v>
      </c>
      <c r="L132" s="162">
        <v>468.4</v>
      </c>
      <c r="M132" s="165" t="e">
        <v>#N/A</v>
      </c>
      <c r="N132" s="280"/>
      <c r="O132" s="165" t="e">
        <v>#N/A</v>
      </c>
      <c r="P132" s="280"/>
      <c r="Q132" s="166">
        <v>24.091645799999998</v>
      </c>
      <c r="R132" s="280"/>
      <c r="S132" s="165" t="e">
        <v>#N/A</v>
      </c>
      <c r="T132" s="165" t="e">
        <v>#N/A</v>
      </c>
      <c r="U132" s="164">
        <v>2267.2616458000002</v>
      </c>
    </row>
    <row r="133" spans="2:21" x14ac:dyDescent="0.3">
      <c r="B133" s="14">
        <v>2023</v>
      </c>
      <c r="C133" s="14">
        <v>5</v>
      </c>
      <c r="D133" s="14">
        <v>4</v>
      </c>
      <c r="E133" s="159">
        <v>656.55</v>
      </c>
      <c r="F133" s="159">
        <v>231.35</v>
      </c>
      <c r="G133" s="159">
        <v>56.59</v>
      </c>
      <c r="H133" s="159">
        <v>58.74</v>
      </c>
      <c r="I133" s="165" t="e">
        <v>#N/A</v>
      </c>
      <c r="J133" s="161">
        <v>52.4</v>
      </c>
      <c r="K133" s="162">
        <v>423.8</v>
      </c>
      <c r="L133" s="162">
        <v>449</v>
      </c>
      <c r="M133" s="165" t="e">
        <v>#N/A</v>
      </c>
      <c r="N133" s="280"/>
      <c r="O133" s="165" t="e">
        <v>#N/A</v>
      </c>
      <c r="P133" s="280"/>
      <c r="Q133" s="166">
        <v>24.572368200000003</v>
      </c>
      <c r="R133" s="280"/>
      <c r="S133" s="165" t="e">
        <v>#N/A</v>
      </c>
      <c r="T133" s="165" t="e">
        <v>#N/A</v>
      </c>
      <c r="U133" s="164">
        <v>2312.5023682000001</v>
      </c>
    </row>
    <row r="134" spans="2:21" x14ac:dyDescent="0.3">
      <c r="B134" s="14">
        <v>2023</v>
      </c>
      <c r="C134" s="14">
        <v>5</v>
      </c>
      <c r="D134" s="14">
        <v>5</v>
      </c>
      <c r="E134" s="159">
        <v>601.13</v>
      </c>
      <c r="F134" s="159">
        <v>223.07</v>
      </c>
      <c r="G134" s="159">
        <v>52.39</v>
      </c>
      <c r="H134" s="159">
        <v>54.76</v>
      </c>
      <c r="I134" s="165" t="e">
        <v>#N/A</v>
      </c>
      <c r="J134" s="161">
        <v>49.5</v>
      </c>
      <c r="K134" s="162">
        <v>415.4</v>
      </c>
      <c r="L134" s="162">
        <v>435.5</v>
      </c>
      <c r="M134" s="165" t="e">
        <v>#N/A</v>
      </c>
      <c r="N134" s="280"/>
      <c r="O134" s="165" t="e">
        <v>#N/A</v>
      </c>
      <c r="P134" s="280"/>
      <c r="Q134" s="166">
        <v>23.062538999999997</v>
      </c>
      <c r="R134" s="280"/>
      <c r="S134" s="165" t="e">
        <v>#N/A</v>
      </c>
      <c r="T134" s="165" t="e">
        <v>#N/A</v>
      </c>
      <c r="U134" s="164">
        <v>2170.4125389999999</v>
      </c>
    </row>
    <row r="135" spans="2:21" x14ac:dyDescent="0.3">
      <c r="B135" s="14">
        <v>2023</v>
      </c>
      <c r="C135" s="14">
        <v>5</v>
      </c>
      <c r="D135" s="14">
        <v>6</v>
      </c>
      <c r="E135" s="159">
        <v>602.79</v>
      </c>
      <c r="F135" s="159">
        <v>195.34</v>
      </c>
      <c r="G135" s="159">
        <v>29.95</v>
      </c>
      <c r="H135" s="159">
        <v>33.729999999999997</v>
      </c>
      <c r="I135" s="165" t="e">
        <v>#N/A</v>
      </c>
      <c r="J135" s="161">
        <v>46.7</v>
      </c>
      <c r="K135" s="279"/>
      <c r="L135" s="279"/>
      <c r="M135" s="165" t="e">
        <v>#N/A</v>
      </c>
      <c r="N135" s="280"/>
      <c r="O135" s="165" t="e">
        <v>#N/A</v>
      </c>
      <c r="P135" s="280"/>
      <c r="Q135" s="166">
        <v>20.718641400000003</v>
      </c>
      <c r="R135" s="280"/>
      <c r="S135" s="165" t="e">
        <v>#N/A</v>
      </c>
      <c r="T135" s="165" t="e">
        <v>#N/A</v>
      </c>
      <c r="U135" s="164">
        <v>1949.8286414000004</v>
      </c>
    </row>
    <row r="136" spans="2:21" x14ac:dyDescent="0.3">
      <c r="B136" s="14">
        <v>2023</v>
      </c>
      <c r="C136" s="14">
        <v>5</v>
      </c>
      <c r="D136" s="14">
        <v>7</v>
      </c>
      <c r="E136" s="159">
        <v>569.79</v>
      </c>
      <c r="F136" s="159">
        <v>178.2</v>
      </c>
      <c r="G136" s="159">
        <v>22.07</v>
      </c>
      <c r="H136" s="159">
        <v>19.850000000000001</v>
      </c>
      <c r="I136" s="165" t="e">
        <v>#N/A</v>
      </c>
      <c r="J136" s="161">
        <v>44.4</v>
      </c>
      <c r="K136" s="279"/>
      <c r="L136" s="279"/>
      <c r="M136" s="165" t="e">
        <v>#N/A</v>
      </c>
      <c r="N136" s="280"/>
      <c r="O136" s="165" t="e">
        <v>#N/A</v>
      </c>
      <c r="P136" s="280"/>
      <c r="Q136" s="166">
        <v>19.284851400000001</v>
      </c>
      <c r="R136" s="280"/>
      <c r="S136" s="165" t="e">
        <v>#N/A</v>
      </c>
      <c r="T136" s="165" t="e">
        <v>#N/A</v>
      </c>
      <c r="U136" s="164">
        <v>1814.8948514000001</v>
      </c>
    </row>
    <row r="137" spans="2:21" x14ac:dyDescent="0.3">
      <c r="B137" s="14">
        <v>2023</v>
      </c>
      <c r="C137" s="14">
        <v>5</v>
      </c>
      <c r="D137" s="14">
        <v>8</v>
      </c>
      <c r="E137" s="159">
        <v>501.33</v>
      </c>
      <c r="F137" s="159">
        <v>193.1</v>
      </c>
      <c r="G137" s="159">
        <v>49.92</v>
      </c>
      <c r="H137" s="159">
        <v>45.66</v>
      </c>
      <c r="I137" s="165" t="e">
        <v>#N/A</v>
      </c>
      <c r="J137" s="161">
        <v>47.2</v>
      </c>
      <c r="K137" s="279"/>
      <c r="L137" s="279"/>
      <c r="M137" s="165" t="e">
        <v>#N/A</v>
      </c>
      <c r="N137" s="280"/>
      <c r="O137" s="165" t="e">
        <v>#N/A</v>
      </c>
      <c r="P137" s="280"/>
      <c r="Q137" s="166">
        <v>20.534987399999999</v>
      </c>
      <c r="R137" s="280"/>
      <c r="S137" s="165" t="e">
        <v>#N/A</v>
      </c>
      <c r="T137" s="165" t="e">
        <v>#N/A</v>
      </c>
      <c r="U137" s="164">
        <v>1932.5449874000001</v>
      </c>
    </row>
    <row r="138" spans="2:21" x14ac:dyDescent="0.3">
      <c r="B138" s="14">
        <v>2023</v>
      </c>
      <c r="C138" s="14">
        <v>5</v>
      </c>
      <c r="D138" s="14">
        <v>9</v>
      </c>
      <c r="E138" s="159">
        <v>515.01</v>
      </c>
      <c r="F138" s="159">
        <v>201.2</v>
      </c>
      <c r="G138" s="159">
        <v>55.42</v>
      </c>
      <c r="H138" s="159">
        <v>57.29</v>
      </c>
      <c r="I138" s="165" t="e">
        <v>#N/A</v>
      </c>
      <c r="J138" s="161">
        <v>49</v>
      </c>
      <c r="K138" s="162">
        <v>420.5</v>
      </c>
      <c r="L138" s="279"/>
      <c r="M138" s="165" t="e">
        <v>#N/A</v>
      </c>
      <c r="N138" s="280"/>
      <c r="O138" s="165" t="e">
        <v>#N/A</v>
      </c>
      <c r="P138" s="280"/>
      <c r="Q138" s="166">
        <v>21.586540800000002</v>
      </c>
      <c r="R138" s="280"/>
      <c r="S138" s="165" t="e">
        <v>#N/A</v>
      </c>
      <c r="T138" s="165" t="e">
        <v>#N/A</v>
      </c>
      <c r="U138" s="164">
        <v>2031.5065408000003</v>
      </c>
    </row>
    <row r="139" spans="2:21" x14ac:dyDescent="0.3">
      <c r="B139" s="14">
        <v>2023</v>
      </c>
      <c r="C139" s="14">
        <v>5</v>
      </c>
      <c r="D139" s="14">
        <v>10</v>
      </c>
      <c r="E139" s="159">
        <v>528.04</v>
      </c>
      <c r="F139" s="159">
        <v>205.59</v>
      </c>
      <c r="G139" s="159">
        <v>56.15</v>
      </c>
      <c r="H139" s="159">
        <v>57.41</v>
      </c>
      <c r="I139" s="165" t="e">
        <v>#N/A</v>
      </c>
      <c r="J139" s="161">
        <v>48.3</v>
      </c>
      <c r="K139" s="279"/>
      <c r="L139" s="279"/>
      <c r="M139" s="165" t="e">
        <v>#N/A</v>
      </c>
      <c r="N139" s="280"/>
      <c r="O139" s="165" t="e">
        <v>#N/A</v>
      </c>
      <c r="P139" s="280"/>
      <c r="Q139" s="166">
        <v>21.724764599999997</v>
      </c>
      <c r="R139" s="280"/>
      <c r="S139" s="165" t="e">
        <v>#N/A</v>
      </c>
      <c r="T139" s="165" t="e">
        <v>#N/A</v>
      </c>
      <c r="U139" s="164">
        <v>2044.5147645999998</v>
      </c>
    </row>
    <row r="140" spans="2:21" x14ac:dyDescent="0.3">
      <c r="B140" s="14">
        <v>2023</v>
      </c>
      <c r="C140" s="14">
        <v>5</v>
      </c>
      <c r="D140" s="14">
        <v>11</v>
      </c>
      <c r="E140" s="159">
        <v>508.44</v>
      </c>
      <c r="F140" s="159">
        <v>201.37</v>
      </c>
      <c r="G140" s="159">
        <v>54.63</v>
      </c>
      <c r="H140" s="159">
        <v>57.67</v>
      </c>
      <c r="I140" s="165" t="e">
        <v>#N/A</v>
      </c>
      <c r="J140" s="161">
        <v>47.5</v>
      </c>
      <c r="K140" s="279"/>
      <c r="L140" s="279"/>
      <c r="M140" s="165" t="e">
        <v>#N/A</v>
      </c>
      <c r="N140" s="280"/>
      <c r="O140" s="165" t="e">
        <v>#N/A</v>
      </c>
      <c r="P140" s="280"/>
      <c r="Q140" s="166">
        <v>21.426407399999999</v>
      </c>
      <c r="R140" s="280"/>
      <c r="S140" s="165" t="e">
        <v>#N/A</v>
      </c>
      <c r="T140" s="165" t="e">
        <v>#N/A</v>
      </c>
      <c r="U140" s="164">
        <v>2016.4364074</v>
      </c>
    </row>
    <row r="141" spans="2:21" x14ac:dyDescent="0.3">
      <c r="B141" s="14">
        <v>2023</v>
      </c>
      <c r="C141" s="14">
        <v>5</v>
      </c>
      <c r="D141" s="14">
        <v>12</v>
      </c>
      <c r="E141" s="159">
        <v>478.21</v>
      </c>
      <c r="F141" s="159">
        <v>199.27</v>
      </c>
      <c r="G141" s="159">
        <v>49.62</v>
      </c>
      <c r="H141" s="159">
        <v>54.54</v>
      </c>
      <c r="I141" s="165" t="e">
        <v>#N/A</v>
      </c>
      <c r="J141" s="161">
        <v>45.3</v>
      </c>
      <c r="K141" s="279"/>
      <c r="L141" s="162">
        <v>467.8</v>
      </c>
      <c r="M141" s="165" t="e">
        <v>#N/A</v>
      </c>
      <c r="N141" s="280"/>
      <c r="O141" s="165" t="e">
        <v>#N/A</v>
      </c>
      <c r="P141" s="280"/>
      <c r="Q141" s="166">
        <v>21.400953599999998</v>
      </c>
      <c r="R141" s="280"/>
      <c r="S141" s="165" t="e">
        <v>#N/A</v>
      </c>
      <c r="T141" s="165" t="e">
        <v>#N/A</v>
      </c>
      <c r="U141" s="164">
        <v>2014.0409536</v>
      </c>
    </row>
    <row r="142" spans="2:21" x14ac:dyDescent="0.3">
      <c r="B142" s="14">
        <v>2023</v>
      </c>
      <c r="C142" s="14">
        <v>5</v>
      </c>
      <c r="D142" s="14">
        <v>13</v>
      </c>
      <c r="E142" s="159">
        <v>472.87</v>
      </c>
      <c r="F142" s="159">
        <v>173.09</v>
      </c>
      <c r="G142" s="159">
        <v>27.6</v>
      </c>
      <c r="H142" s="159">
        <v>34.619999999999997</v>
      </c>
      <c r="I142" s="165" t="e">
        <v>#N/A</v>
      </c>
      <c r="J142" s="161">
        <v>41.3</v>
      </c>
      <c r="K142" s="162">
        <v>379.6</v>
      </c>
      <c r="L142" s="279"/>
      <c r="M142" s="165" t="e">
        <v>#N/A</v>
      </c>
      <c r="N142" s="280"/>
      <c r="O142" s="165" t="e">
        <v>#N/A</v>
      </c>
      <c r="P142" s="280"/>
      <c r="Q142" s="166">
        <v>19.287751199999999</v>
      </c>
      <c r="R142" s="280"/>
      <c r="S142" s="165" t="e">
        <v>#N/A</v>
      </c>
      <c r="T142" s="165" t="e">
        <v>#N/A</v>
      </c>
      <c r="U142" s="164">
        <v>1815.1677511999999</v>
      </c>
    </row>
    <row r="143" spans="2:21" x14ac:dyDescent="0.3">
      <c r="B143" s="14">
        <v>2023</v>
      </c>
      <c r="C143" s="14">
        <v>5</v>
      </c>
      <c r="D143" s="14">
        <v>14</v>
      </c>
      <c r="E143" s="159">
        <v>466.18</v>
      </c>
      <c r="F143" s="159">
        <v>159.87</v>
      </c>
      <c r="G143" s="159">
        <v>19.41</v>
      </c>
      <c r="H143" s="159">
        <v>18.940000000000001</v>
      </c>
      <c r="I143" s="165" t="e">
        <v>#N/A</v>
      </c>
      <c r="J143" s="161">
        <v>39.700000000000003</v>
      </c>
      <c r="K143" s="162">
        <v>350.4</v>
      </c>
      <c r="L143" s="279"/>
      <c r="M143" s="165" t="e">
        <v>#N/A</v>
      </c>
      <c r="N143" s="280"/>
      <c r="O143" s="165" t="e">
        <v>#N/A</v>
      </c>
      <c r="P143" s="280"/>
      <c r="Q143" s="166">
        <v>18.570533999999999</v>
      </c>
      <c r="R143" s="280"/>
      <c r="S143" s="165" t="e">
        <v>#N/A</v>
      </c>
      <c r="T143" s="165" t="e">
        <v>#N/A</v>
      </c>
      <c r="U143" s="164">
        <v>1747.6705339999999</v>
      </c>
    </row>
    <row r="144" spans="2:21" x14ac:dyDescent="0.3">
      <c r="B144" s="14">
        <v>2023</v>
      </c>
      <c r="C144" s="14">
        <v>5</v>
      </c>
      <c r="D144" s="14">
        <v>15</v>
      </c>
      <c r="E144" s="159">
        <v>423.27</v>
      </c>
      <c r="F144" s="159">
        <v>173.19</v>
      </c>
      <c r="G144" s="159">
        <v>47.79</v>
      </c>
      <c r="H144" s="159">
        <v>45.81</v>
      </c>
      <c r="I144" s="165" t="e">
        <v>#N/A</v>
      </c>
      <c r="J144" s="161">
        <v>42.9</v>
      </c>
      <c r="K144" s="279"/>
      <c r="L144" s="162">
        <v>512.5</v>
      </c>
      <c r="M144" s="165" t="e">
        <v>#N/A</v>
      </c>
      <c r="N144" s="280"/>
      <c r="O144" s="165" t="e">
        <v>#N/A</v>
      </c>
      <c r="P144" s="280"/>
      <c r="Q144" s="166">
        <v>20.7503244</v>
      </c>
      <c r="R144" s="280"/>
      <c r="S144" s="165" t="e">
        <v>#N/A</v>
      </c>
      <c r="T144" s="165" t="e">
        <v>#N/A</v>
      </c>
      <c r="U144" s="164">
        <v>1952.8103244000001</v>
      </c>
    </row>
    <row r="145" spans="2:21" x14ac:dyDescent="0.3">
      <c r="B145" s="14">
        <v>2023</v>
      </c>
      <c r="C145" s="14">
        <v>5</v>
      </c>
      <c r="D145" s="14">
        <v>16</v>
      </c>
      <c r="E145" s="159">
        <v>416.35</v>
      </c>
      <c r="F145" s="159">
        <v>176.51</v>
      </c>
      <c r="G145" s="159">
        <v>53.34</v>
      </c>
      <c r="H145" s="159">
        <v>56.24</v>
      </c>
      <c r="I145" s="165" t="e">
        <v>#N/A</v>
      </c>
      <c r="J145" s="161">
        <v>43.1</v>
      </c>
      <c r="K145" s="279"/>
      <c r="L145" s="162">
        <v>530.1</v>
      </c>
      <c r="M145" s="165" t="e">
        <v>#N/A</v>
      </c>
      <c r="N145" s="280"/>
      <c r="O145" s="165" t="e">
        <v>#N/A</v>
      </c>
      <c r="P145" s="280"/>
      <c r="Q145" s="166">
        <v>21.373029600000002</v>
      </c>
      <c r="R145" s="280"/>
      <c r="S145" s="165" t="e">
        <v>#N/A</v>
      </c>
      <c r="T145" s="165" t="e">
        <v>#N/A</v>
      </c>
      <c r="U145" s="164">
        <v>2011.4130296000003</v>
      </c>
    </row>
    <row r="146" spans="2:21" x14ac:dyDescent="0.3">
      <c r="B146" s="14">
        <v>2023</v>
      </c>
      <c r="C146" s="14">
        <v>5</v>
      </c>
      <c r="D146" s="14">
        <v>17</v>
      </c>
      <c r="E146" s="159">
        <v>416.24</v>
      </c>
      <c r="F146" s="159">
        <v>179.48</v>
      </c>
      <c r="G146" s="159">
        <v>54.11</v>
      </c>
      <c r="H146" s="159">
        <v>57.62</v>
      </c>
      <c r="I146" s="165" t="e">
        <v>#N/A</v>
      </c>
      <c r="J146" s="161">
        <v>43.6</v>
      </c>
      <c r="K146" s="162">
        <v>415.2</v>
      </c>
      <c r="L146" s="162">
        <v>569.1</v>
      </c>
      <c r="M146" s="165" t="e">
        <v>#N/A</v>
      </c>
      <c r="N146" s="280"/>
      <c r="O146" s="165" t="e">
        <v>#N/A</v>
      </c>
      <c r="P146" s="280"/>
      <c r="Q146" s="166">
        <v>21.623378999999996</v>
      </c>
      <c r="R146" s="280"/>
      <c r="S146" s="165" t="e">
        <v>#N/A</v>
      </c>
      <c r="T146" s="165" t="e">
        <v>#N/A</v>
      </c>
      <c r="U146" s="164">
        <v>2034.9733789999998</v>
      </c>
    </row>
    <row r="147" spans="2:21" x14ac:dyDescent="0.3">
      <c r="B147" s="14">
        <v>2023</v>
      </c>
      <c r="C147" s="14">
        <v>5</v>
      </c>
      <c r="D147" s="14">
        <v>18</v>
      </c>
      <c r="E147" s="159">
        <v>413.74</v>
      </c>
      <c r="F147" s="159">
        <v>181.29</v>
      </c>
      <c r="G147" s="159">
        <v>52.7</v>
      </c>
      <c r="H147" s="159">
        <v>58.16</v>
      </c>
      <c r="I147" s="165" t="e">
        <v>#N/A</v>
      </c>
      <c r="J147" s="161">
        <v>43.9</v>
      </c>
      <c r="K147" s="162">
        <v>410</v>
      </c>
      <c r="L147" s="162">
        <v>481.7</v>
      </c>
      <c r="M147" s="165" t="e">
        <v>#N/A</v>
      </c>
      <c r="N147" s="280"/>
      <c r="O147" s="165" t="e">
        <v>#N/A</v>
      </c>
      <c r="P147" s="280"/>
      <c r="Q147" s="166">
        <v>20.6582826</v>
      </c>
      <c r="R147" s="280"/>
      <c r="S147" s="165" t="e">
        <v>#N/A</v>
      </c>
      <c r="T147" s="165" t="e">
        <v>#N/A</v>
      </c>
      <c r="U147" s="164">
        <v>1944.1482825999999</v>
      </c>
    </row>
    <row r="148" spans="2:21" x14ac:dyDescent="0.3">
      <c r="B148" s="14">
        <v>2023</v>
      </c>
      <c r="C148" s="14">
        <v>5</v>
      </c>
      <c r="D148" s="14">
        <v>19</v>
      </c>
      <c r="E148" s="159">
        <v>419.04</v>
      </c>
      <c r="F148" s="159">
        <v>190.33</v>
      </c>
      <c r="G148" s="159">
        <v>48.43</v>
      </c>
      <c r="H148" s="159">
        <v>57.52</v>
      </c>
      <c r="I148" s="165" t="e">
        <v>#N/A</v>
      </c>
      <c r="J148" s="161">
        <v>43.4</v>
      </c>
      <c r="K148" s="162">
        <v>400.3</v>
      </c>
      <c r="L148" s="162">
        <v>458.5</v>
      </c>
      <c r="M148" s="165" t="e">
        <v>#N/A</v>
      </c>
      <c r="N148" s="280"/>
      <c r="O148" s="165" t="e">
        <v>#N/A</v>
      </c>
      <c r="P148" s="280"/>
      <c r="Q148" s="166">
        <v>20.441656799999997</v>
      </c>
      <c r="R148" s="280"/>
      <c r="S148" s="165" t="e">
        <v>#N/A</v>
      </c>
      <c r="T148" s="165" t="e">
        <v>#N/A</v>
      </c>
      <c r="U148" s="164">
        <v>1923.7616567999999</v>
      </c>
    </row>
    <row r="149" spans="2:21" x14ac:dyDescent="0.3">
      <c r="B149" s="14">
        <v>2023</v>
      </c>
      <c r="C149" s="14">
        <v>5</v>
      </c>
      <c r="D149" s="14">
        <v>20</v>
      </c>
      <c r="E149" s="159">
        <v>429.79</v>
      </c>
      <c r="F149" s="159">
        <v>167.65</v>
      </c>
      <c r="G149" s="159">
        <v>27.72</v>
      </c>
      <c r="H149" s="159">
        <v>33.43</v>
      </c>
      <c r="I149" s="165" t="e">
        <v>#N/A</v>
      </c>
      <c r="J149" s="161">
        <v>39.799999999999997</v>
      </c>
      <c r="K149" s="279"/>
      <c r="L149" s="162">
        <v>371.8</v>
      </c>
      <c r="M149" s="165" t="e">
        <v>#N/A</v>
      </c>
      <c r="N149" s="280"/>
      <c r="O149" s="165" t="e">
        <v>#N/A</v>
      </c>
      <c r="P149" s="280"/>
      <c r="Q149" s="166">
        <v>18.140826599999997</v>
      </c>
      <c r="R149" s="280"/>
      <c r="S149" s="165" t="e">
        <v>#N/A</v>
      </c>
      <c r="T149" s="165" t="e">
        <v>#N/A</v>
      </c>
      <c r="U149" s="164">
        <v>1707.2308265999998</v>
      </c>
    </row>
    <row r="150" spans="2:21" x14ac:dyDescent="0.3">
      <c r="B150" s="14">
        <v>2023</v>
      </c>
      <c r="C150" s="14">
        <v>5</v>
      </c>
      <c r="D150" s="14">
        <v>21</v>
      </c>
      <c r="E150" s="159">
        <v>436.36</v>
      </c>
      <c r="F150" s="159">
        <v>155.55000000000001</v>
      </c>
      <c r="G150" s="159">
        <v>20.63</v>
      </c>
      <c r="H150" s="159">
        <v>20.29</v>
      </c>
      <c r="I150" s="165" t="e">
        <v>#N/A</v>
      </c>
      <c r="J150" s="161">
        <v>39.5</v>
      </c>
      <c r="K150" s="279"/>
      <c r="L150" s="162">
        <v>443.7</v>
      </c>
      <c r="M150" s="165" t="e">
        <v>#N/A</v>
      </c>
      <c r="N150" s="280"/>
      <c r="O150" s="165" t="e">
        <v>#N/A</v>
      </c>
      <c r="P150" s="280"/>
      <c r="Q150" s="166">
        <v>18.842578199999998</v>
      </c>
      <c r="R150" s="280"/>
      <c r="S150" s="165" t="e">
        <v>#N/A</v>
      </c>
      <c r="T150" s="165" t="e">
        <v>#N/A</v>
      </c>
      <c r="U150" s="164">
        <v>1773.2725782</v>
      </c>
    </row>
    <row r="151" spans="2:21" x14ac:dyDescent="0.3">
      <c r="B151" s="14">
        <v>2023</v>
      </c>
      <c r="C151" s="14">
        <v>5</v>
      </c>
      <c r="D151" s="14">
        <v>22</v>
      </c>
      <c r="E151" s="159">
        <v>413.46</v>
      </c>
      <c r="F151" s="159">
        <v>172.74</v>
      </c>
      <c r="G151" s="159">
        <v>48.81</v>
      </c>
      <c r="H151" s="159">
        <v>46.58</v>
      </c>
      <c r="I151" s="165" t="e">
        <v>#N/A</v>
      </c>
      <c r="J151" s="161">
        <v>43.6</v>
      </c>
      <c r="K151" s="162">
        <v>392.6</v>
      </c>
      <c r="L151" s="162">
        <v>425.4</v>
      </c>
      <c r="M151" s="165" t="e">
        <v>#N/A</v>
      </c>
      <c r="N151" s="280"/>
      <c r="O151" s="165" t="e">
        <v>#N/A</v>
      </c>
      <c r="P151" s="280"/>
      <c r="Q151" s="166">
        <v>20.1481326</v>
      </c>
      <c r="R151" s="280"/>
      <c r="S151" s="165" t="e">
        <v>#N/A</v>
      </c>
      <c r="T151" s="165" t="e">
        <v>#N/A</v>
      </c>
      <c r="U151" s="164">
        <v>1896.1381326000001</v>
      </c>
    </row>
    <row r="152" spans="2:21" x14ac:dyDescent="0.3">
      <c r="B152" s="14">
        <v>2023</v>
      </c>
      <c r="C152" s="14">
        <v>5</v>
      </c>
      <c r="D152" s="14">
        <v>23</v>
      </c>
      <c r="E152" s="159">
        <v>435.21</v>
      </c>
      <c r="F152" s="159">
        <v>184.46</v>
      </c>
      <c r="G152" s="159">
        <v>53.26</v>
      </c>
      <c r="H152" s="159">
        <v>58.7</v>
      </c>
      <c r="I152" s="165" t="e">
        <v>#N/A</v>
      </c>
      <c r="J152" s="161">
        <v>45.2</v>
      </c>
      <c r="K152" s="162">
        <v>416</v>
      </c>
      <c r="L152" s="162">
        <v>492.9</v>
      </c>
      <c r="M152" s="165" t="e">
        <v>#N/A</v>
      </c>
      <c r="N152" s="280"/>
      <c r="O152" s="165" t="e">
        <v>#N/A</v>
      </c>
      <c r="P152" s="280"/>
      <c r="Q152" s="166">
        <v>21.448102199999997</v>
      </c>
      <c r="R152" s="280"/>
      <c r="S152" s="165" t="e">
        <v>#N/A</v>
      </c>
      <c r="T152" s="165" t="e">
        <v>#N/A</v>
      </c>
      <c r="U152" s="164">
        <v>2018.4781021999997</v>
      </c>
    </row>
    <row r="153" spans="2:21" x14ac:dyDescent="0.3">
      <c r="B153" s="14">
        <v>2023</v>
      </c>
      <c r="C153" s="14">
        <v>5</v>
      </c>
      <c r="D153" s="14">
        <v>24</v>
      </c>
      <c r="E153" s="159">
        <v>452.33</v>
      </c>
      <c r="F153" s="159">
        <v>190.66</v>
      </c>
      <c r="G153" s="159">
        <v>54.65</v>
      </c>
      <c r="H153" s="159">
        <v>57.86</v>
      </c>
      <c r="I153" s="165" t="e">
        <v>#N/A</v>
      </c>
      <c r="J153" s="161">
        <v>44.9</v>
      </c>
      <c r="K153" s="162">
        <v>421.7</v>
      </c>
      <c r="L153" s="162">
        <v>449.9</v>
      </c>
      <c r="M153" s="165" t="e">
        <v>#N/A</v>
      </c>
      <c r="N153" s="280"/>
      <c r="O153" s="165" t="e">
        <v>#N/A</v>
      </c>
      <c r="P153" s="280"/>
      <c r="Q153" s="166">
        <v>21.735612</v>
      </c>
      <c r="R153" s="280"/>
      <c r="S153" s="165" t="e">
        <v>#N/A</v>
      </c>
      <c r="T153" s="165" t="e">
        <v>#N/A</v>
      </c>
      <c r="U153" s="164">
        <v>2045.5356119999999</v>
      </c>
    </row>
    <row r="154" spans="2:21" x14ac:dyDescent="0.3">
      <c r="B154" s="14">
        <v>2023</v>
      </c>
      <c r="C154" s="14">
        <v>5</v>
      </c>
      <c r="D154" s="14">
        <v>25</v>
      </c>
      <c r="E154" s="159">
        <v>461.42</v>
      </c>
      <c r="F154" s="159">
        <v>193.45</v>
      </c>
      <c r="G154" s="159">
        <v>54.76</v>
      </c>
      <c r="H154" s="159">
        <v>57.26</v>
      </c>
      <c r="I154" s="165" t="e">
        <v>#N/A</v>
      </c>
      <c r="J154" s="161">
        <v>44.5</v>
      </c>
      <c r="K154" s="279"/>
      <c r="L154" s="279"/>
      <c r="M154" s="165" t="e">
        <v>#N/A</v>
      </c>
      <c r="N154" s="280"/>
      <c r="O154" s="165" t="e">
        <v>#N/A</v>
      </c>
      <c r="P154" s="280"/>
      <c r="Q154" s="166">
        <v>21.362826599999998</v>
      </c>
      <c r="R154" s="280"/>
      <c r="S154" s="165" t="e">
        <v>#N/A</v>
      </c>
      <c r="T154" s="165" t="e">
        <v>#N/A</v>
      </c>
      <c r="U154" s="164">
        <v>2010.4528266</v>
      </c>
    </row>
    <row r="155" spans="2:21" x14ac:dyDescent="0.3">
      <c r="B155" s="14">
        <v>2023</v>
      </c>
      <c r="C155" s="14">
        <v>5</v>
      </c>
      <c r="D155" s="14">
        <v>26</v>
      </c>
      <c r="E155" s="159">
        <v>475.27</v>
      </c>
      <c r="F155" s="159">
        <v>198.46</v>
      </c>
      <c r="G155" s="159">
        <v>49.98</v>
      </c>
      <c r="H155" s="159">
        <v>56.06</v>
      </c>
      <c r="I155" s="165" t="e">
        <v>#N/A</v>
      </c>
      <c r="J155" s="161">
        <v>43.4</v>
      </c>
      <c r="K155" s="279"/>
      <c r="L155" s="162">
        <v>371.4</v>
      </c>
      <c r="M155" s="165" t="e">
        <v>#N/A</v>
      </c>
      <c r="N155" s="280"/>
      <c r="O155" s="165" t="e">
        <v>#N/A</v>
      </c>
      <c r="P155" s="280"/>
      <c r="Q155" s="166">
        <v>20.281093800000001</v>
      </c>
      <c r="R155" s="280"/>
      <c r="S155" s="165" t="e">
        <v>#N/A</v>
      </c>
      <c r="T155" s="165" t="e">
        <v>#N/A</v>
      </c>
      <c r="U155" s="164">
        <v>1908.6510938000001</v>
      </c>
    </row>
    <row r="156" spans="2:21" x14ac:dyDescent="0.3">
      <c r="B156" s="14">
        <v>2023</v>
      </c>
      <c r="C156" s="14">
        <v>5</v>
      </c>
      <c r="D156" s="14">
        <v>27</v>
      </c>
      <c r="E156" s="159">
        <v>489.86</v>
      </c>
      <c r="F156" s="159">
        <v>174.13</v>
      </c>
      <c r="G156" s="159">
        <v>24.15</v>
      </c>
      <c r="H156" s="159">
        <v>31.88</v>
      </c>
      <c r="I156" s="165" t="e">
        <v>#N/A</v>
      </c>
      <c r="J156" s="161">
        <v>39.799999999999997</v>
      </c>
      <c r="K156" s="279"/>
      <c r="L156" s="279"/>
      <c r="M156" s="165" t="e">
        <v>#N/A</v>
      </c>
      <c r="N156" s="280"/>
      <c r="O156" s="165" t="e">
        <v>#N/A</v>
      </c>
      <c r="P156" s="280"/>
      <c r="Q156" s="166">
        <v>18.407500800000001</v>
      </c>
      <c r="R156" s="280"/>
      <c r="S156" s="165" t="e">
        <v>#N/A</v>
      </c>
      <c r="T156" s="165" t="e">
        <v>#N/A</v>
      </c>
      <c r="U156" s="164">
        <v>1732.3275008000001</v>
      </c>
    </row>
    <row r="157" spans="2:21" x14ac:dyDescent="0.3">
      <c r="B157" s="14">
        <v>2023</v>
      </c>
      <c r="C157" s="14">
        <v>5</v>
      </c>
      <c r="D157" s="14">
        <v>28</v>
      </c>
      <c r="E157" s="159">
        <v>491.02</v>
      </c>
      <c r="F157" s="159">
        <v>164.63</v>
      </c>
      <c r="G157" s="159">
        <v>17.350000000000001</v>
      </c>
      <c r="H157" s="159">
        <v>18.899999999999999</v>
      </c>
      <c r="I157" s="165" t="e">
        <v>#N/A</v>
      </c>
      <c r="J157" s="161">
        <v>39.799999999999997</v>
      </c>
      <c r="K157" s="279"/>
      <c r="L157" s="279"/>
      <c r="M157" s="165" t="e">
        <v>#N/A</v>
      </c>
      <c r="N157" s="280"/>
      <c r="O157" s="165" t="e">
        <v>#N/A</v>
      </c>
      <c r="P157" s="280"/>
      <c r="Q157" s="166">
        <v>18.000239999999998</v>
      </c>
      <c r="R157" s="280"/>
      <c r="S157" s="165" t="e">
        <v>#N/A</v>
      </c>
      <c r="T157" s="165" t="e">
        <v>#N/A</v>
      </c>
      <c r="U157" s="164">
        <v>1694.0002399999998</v>
      </c>
    </row>
    <row r="158" spans="2:21" x14ac:dyDescent="0.3">
      <c r="B158" s="14">
        <v>2023</v>
      </c>
      <c r="C158" s="14">
        <v>5</v>
      </c>
      <c r="D158" s="14">
        <v>29</v>
      </c>
      <c r="E158" s="159">
        <v>510.55</v>
      </c>
      <c r="F158" s="159">
        <v>164.82</v>
      </c>
      <c r="G158" s="159">
        <v>20.65</v>
      </c>
      <c r="H158" s="159">
        <v>19.309999999999999</v>
      </c>
      <c r="I158" s="165" t="e">
        <v>#N/A</v>
      </c>
      <c r="J158" s="161">
        <v>40</v>
      </c>
      <c r="K158" s="279"/>
      <c r="L158" s="279"/>
      <c r="M158" s="165" t="e">
        <v>#N/A</v>
      </c>
      <c r="N158" s="280"/>
      <c r="O158" s="165" t="e">
        <v>#N/A</v>
      </c>
      <c r="P158" s="280"/>
      <c r="Q158" s="166">
        <v>18.850096199999999</v>
      </c>
      <c r="R158" s="280"/>
      <c r="S158" s="165" t="e">
        <v>#N/A</v>
      </c>
      <c r="T158" s="165" t="e">
        <v>#N/A</v>
      </c>
      <c r="U158" s="164">
        <v>1773.9800961999999</v>
      </c>
    </row>
    <row r="159" spans="2:21" x14ac:dyDescent="0.3">
      <c r="B159" s="14">
        <v>2023</v>
      </c>
      <c r="C159" s="14">
        <v>5</v>
      </c>
      <c r="D159" s="14">
        <v>30</v>
      </c>
      <c r="E159" s="159">
        <v>464.11</v>
      </c>
      <c r="F159" s="159">
        <v>185.36</v>
      </c>
      <c r="G159" s="159">
        <v>50.41</v>
      </c>
      <c r="H159" s="159">
        <v>46.38</v>
      </c>
      <c r="I159" s="165" t="e">
        <v>#N/A</v>
      </c>
      <c r="J159" s="161">
        <v>44.4</v>
      </c>
      <c r="K159" s="279"/>
      <c r="L159" s="279"/>
      <c r="M159" s="165" t="e">
        <v>#N/A</v>
      </c>
      <c r="N159" s="280"/>
      <c r="O159" s="165" t="e">
        <v>#N/A</v>
      </c>
      <c r="P159" s="280"/>
      <c r="Q159" s="166">
        <v>19.517372399999996</v>
      </c>
      <c r="R159" s="280"/>
      <c r="S159" s="165" t="e">
        <v>#N/A</v>
      </c>
      <c r="T159" s="165" t="e">
        <v>#N/A</v>
      </c>
      <c r="U159" s="164">
        <v>1836.7773723999996</v>
      </c>
    </row>
    <row r="160" spans="2:21" x14ac:dyDescent="0.3">
      <c r="B160" s="14">
        <v>2023</v>
      </c>
      <c r="C160" s="14">
        <v>5</v>
      </c>
      <c r="D160" s="14">
        <v>31</v>
      </c>
      <c r="E160" s="159">
        <v>492.69</v>
      </c>
      <c r="F160" s="159">
        <v>193.27</v>
      </c>
      <c r="G160" s="159">
        <v>55.2</v>
      </c>
      <c r="H160" s="159">
        <v>56.27</v>
      </c>
      <c r="I160" s="165" t="e">
        <v>#N/A</v>
      </c>
      <c r="J160" s="161">
        <v>45.4</v>
      </c>
      <c r="K160" s="162">
        <v>414.9</v>
      </c>
      <c r="L160" s="279"/>
      <c r="M160" s="165" t="e">
        <v>#N/A</v>
      </c>
      <c r="N160" s="280"/>
      <c r="O160" s="165" t="e">
        <v>#N/A</v>
      </c>
      <c r="P160" s="280"/>
      <c r="Q160" s="166">
        <v>20.6103822</v>
      </c>
      <c r="R160" s="280"/>
      <c r="S160" s="165" t="e">
        <v>#N/A</v>
      </c>
      <c r="T160" s="165" t="e">
        <v>#N/A</v>
      </c>
      <c r="U160" s="164">
        <v>1939.6403822</v>
      </c>
    </row>
    <row r="161" spans="2:21" x14ac:dyDescent="0.3">
      <c r="B161" s="14">
        <v>2023</v>
      </c>
      <c r="C161" s="14">
        <v>6</v>
      </c>
      <c r="D161" s="14">
        <v>1</v>
      </c>
      <c r="E161" s="159">
        <v>488.61</v>
      </c>
      <c r="F161" s="159">
        <v>194.8</v>
      </c>
      <c r="G161" s="159">
        <v>54.51</v>
      </c>
      <c r="H161" s="159">
        <v>57.69</v>
      </c>
      <c r="I161" s="165" t="e">
        <v>#N/A</v>
      </c>
      <c r="J161" s="161">
        <v>45.6</v>
      </c>
      <c r="K161" s="162">
        <v>405.6</v>
      </c>
      <c r="L161" s="162">
        <v>460.4</v>
      </c>
      <c r="M161" s="165" t="e">
        <v>#N/A</v>
      </c>
      <c r="N161" s="280"/>
      <c r="O161" s="165" t="e">
        <v>#N/A</v>
      </c>
      <c r="P161" s="280"/>
      <c r="Q161" s="166">
        <v>21.575693399999999</v>
      </c>
      <c r="R161" s="280"/>
      <c r="S161" s="165" t="e">
        <v>#N/A</v>
      </c>
      <c r="T161" s="165" t="e">
        <v>#N/A</v>
      </c>
      <c r="U161" s="164">
        <v>2030.4856933999999</v>
      </c>
    </row>
    <row r="162" spans="2:21" x14ac:dyDescent="0.3">
      <c r="B162" s="14">
        <v>2023</v>
      </c>
      <c r="C162" s="14">
        <v>6</v>
      </c>
      <c r="D162" s="14">
        <v>2</v>
      </c>
      <c r="E162" s="159">
        <v>447.71</v>
      </c>
      <c r="F162" s="159">
        <v>189.92</v>
      </c>
      <c r="G162" s="159">
        <v>49.82</v>
      </c>
      <c r="H162" s="159">
        <v>55.45</v>
      </c>
      <c r="I162" s="165" t="e">
        <v>#N/A</v>
      </c>
      <c r="J162" s="161">
        <v>42.7</v>
      </c>
      <c r="K162" s="162">
        <v>408.6</v>
      </c>
      <c r="L162" s="162">
        <v>460.2</v>
      </c>
      <c r="M162" s="165" t="e">
        <v>#N/A</v>
      </c>
      <c r="N162" s="280"/>
      <c r="O162" s="165" t="e">
        <v>#N/A</v>
      </c>
      <c r="P162" s="280"/>
      <c r="Q162" s="166">
        <v>20.892522000000003</v>
      </c>
      <c r="R162" s="280"/>
      <c r="S162" s="165" t="e">
        <v>#N/A</v>
      </c>
      <c r="T162" s="165" t="e">
        <v>#N/A</v>
      </c>
      <c r="U162" s="164">
        <v>1966.1925220000005</v>
      </c>
    </row>
    <row r="163" spans="2:21" x14ac:dyDescent="0.3">
      <c r="B163" s="14">
        <v>2023</v>
      </c>
      <c r="C163" s="14">
        <v>6</v>
      </c>
      <c r="D163" s="14">
        <v>3</v>
      </c>
      <c r="E163" s="159">
        <v>464.21</v>
      </c>
      <c r="F163" s="159">
        <v>169.86</v>
      </c>
      <c r="G163" s="159">
        <v>28.07</v>
      </c>
      <c r="H163" s="159">
        <v>40.33</v>
      </c>
      <c r="I163" s="165" t="e">
        <v>#N/A</v>
      </c>
      <c r="J163" s="161">
        <v>39</v>
      </c>
      <c r="K163" s="279"/>
      <c r="L163" s="279"/>
      <c r="M163" s="165" t="e">
        <v>#N/A</v>
      </c>
      <c r="N163" s="280"/>
      <c r="O163" s="165" t="e">
        <v>#N/A</v>
      </c>
      <c r="P163" s="280"/>
      <c r="Q163" s="166">
        <v>19.596955799999996</v>
      </c>
      <c r="R163" s="280"/>
      <c r="S163" s="165" t="e">
        <v>#N/A</v>
      </c>
      <c r="T163" s="165" t="e">
        <v>#N/A</v>
      </c>
      <c r="U163" s="164">
        <v>1844.2669557999998</v>
      </c>
    </row>
    <row r="164" spans="2:21" x14ac:dyDescent="0.3">
      <c r="B164" s="14">
        <v>2023</v>
      </c>
      <c r="C164" s="14">
        <v>6</v>
      </c>
      <c r="D164" s="14">
        <v>4</v>
      </c>
      <c r="E164" s="159">
        <v>452.16</v>
      </c>
      <c r="F164" s="159">
        <v>157.19</v>
      </c>
      <c r="G164" s="159">
        <v>19.649999999999999</v>
      </c>
      <c r="H164" s="159">
        <v>21.7</v>
      </c>
      <c r="I164" s="165" t="e">
        <v>#N/A</v>
      </c>
      <c r="J164" s="161">
        <v>38.1</v>
      </c>
      <c r="K164" s="279"/>
      <c r="L164" s="162">
        <v>515</v>
      </c>
      <c r="M164" s="165" t="e">
        <v>#N/A</v>
      </c>
      <c r="N164" s="280"/>
      <c r="O164" s="165" t="e">
        <v>#N/A</v>
      </c>
      <c r="P164" s="280"/>
      <c r="Q164" s="166">
        <v>19.691790000000001</v>
      </c>
      <c r="R164" s="280"/>
      <c r="S164" s="165" t="e">
        <v>#N/A</v>
      </c>
      <c r="T164" s="165" t="e">
        <v>#N/A</v>
      </c>
      <c r="U164" s="164">
        <v>1853.1917900000003</v>
      </c>
    </row>
    <row r="165" spans="2:21" x14ac:dyDescent="0.3">
      <c r="B165" s="14">
        <v>2023</v>
      </c>
      <c r="C165" s="14">
        <v>6</v>
      </c>
      <c r="D165" s="14">
        <v>5</v>
      </c>
      <c r="E165" s="159">
        <v>457.85</v>
      </c>
      <c r="F165" s="159">
        <v>184.06</v>
      </c>
      <c r="G165" s="159">
        <v>48.71</v>
      </c>
      <c r="H165" s="159">
        <v>46.93</v>
      </c>
      <c r="I165" s="165" t="e">
        <v>#N/A</v>
      </c>
      <c r="J165" s="161">
        <v>43.7</v>
      </c>
      <c r="K165" s="279"/>
      <c r="L165" s="162">
        <v>567</v>
      </c>
      <c r="M165" s="165" t="e">
        <v>#N/A</v>
      </c>
      <c r="N165" s="280"/>
      <c r="O165" s="165" t="e">
        <v>#N/A</v>
      </c>
      <c r="P165" s="280"/>
      <c r="Q165" s="166">
        <v>22.978767000000001</v>
      </c>
      <c r="R165" s="280"/>
      <c r="S165" s="165" t="e">
        <v>#N/A</v>
      </c>
      <c r="T165" s="165" t="e">
        <v>#N/A</v>
      </c>
      <c r="U165" s="164">
        <v>2162.5287670000002</v>
      </c>
    </row>
    <row r="166" spans="2:21" x14ac:dyDescent="0.3">
      <c r="B166" s="14">
        <v>2023</v>
      </c>
      <c r="C166" s="14">
        <v>6</v>
      </c>
      <c r="D166" s="14">
        <v>6</v>
      </c>
      <c r="E166" s="159">
        <v>476.69</v>
      </c>
      <c r="F166" s="159">
        <v>190.41</v>
      </c>
      <c r="G166" s="159">
        <v>55.13</v>
      </c>
      <c r="H166" s="159">
        <v>54.65</v>
      </c>
      <c r="I166" s="165" t="e">
        <v>#N/A</v>
      </c>
      <c r="J166" s="161">
        <v>45.3</v>
      </c>
      <c r="K166" s="279"/>
      <c r="L166" s="162">
        <v>585.29999999999995</v>
      </c>
      <c r="M166" s="165" t="e">
        <v>#N/A</v>
      </c>
      <c r="N166" s="280"/>
      <c r="O166" s="165" t="e">
        <v>#N/A</v>
      </c>
      <c r="P166" s="280"/>
      <c r="Q166" s="166">
        <v>24.067051200000002</v>
      </c>
      <c r="R166" s="280"/>
      <c r="S166" s="165" t="e">
        <v>#N/A</v>
      </c>
      <c r="T166" s="165" t="e">
        <v>#N/A</v>
      </c>
      <c r="U166" s="164">
        <v>2264.9470511999998</v>
      </c>
    </row>
    <row r="167" spans="2:21" x14ac:dyDescent="0.3">
      <c r="B167" s="14">
        <v>2023</v>
      </c>
      <c r="C167" s="14">
        <v>6</v>
      </c>
      <c r="D167" s="14">
        <v>7</v>
      </c>
      <c r="E167" s="159">
        <v>465.86</v>
      </c>
      <c r="F167" s="159">
        <v>188.79</v>
      </c>
      <c r="G167" s="159">
        <v>56</v>
      </c>
      <c r="H167" s="159">
        <v>54.95</v>
      </c>
      <c r="I167" s="165" t="e">
        <v>#N/A</v>
      </c>
      <c r="J167" s="161">
        <v>44.5</v>
      </c>
      <c r="K167" s="162">
        <v>386</v>
      </c>
      <c r="L167" s="162">
        <v>660.9</v>
      </c>
      <c r="M167" s="165" t="e">
        <v>#N/A</v>
      </c>
      <c r="N167" s="280"/>
      <c r="O167" s="165" t="e">
        <v>#N/A</v>
      </c>
      <c r="P167" s="280"/>
      <c r="Q167" s="166">
        <v>24.722405999999999</v>
      </c>
      <c r="R167" s="280"/>
      <c r="S167" s="165" t="e">
        <v>#N/A</v>
      </c>
      <c r="T167" s="165" t="e">
        <v>#N/A</v>
      </c>
      <c r="U167" s="164">
        <v>2326.622406</v>
      </c>
    </row>
    <row r="168" spans="2:21" x14ac:dyDescent="0.3">
      <c r="B168" s="14">
        <v>2023</v>
      </c>
      <c r="C168" s="14">
        <v>6</v>
      </c>
      <c r="D168" s="14">
        <v>8</v>
      </c>
      <c r="E168" s="159">
        <v>448.51</v>
      </c>
      <c r="F168" s="159">
        <v>184.58</v>
      </c>
      <c r="G168" s="159">
        <v>54.65</v>
      </c>
      <c r="H168" s="159">
        <v>54.14</v>
      </c>
      <c r="I168" s="165" t="e">
        <v>#N/A</v>
      </c>
      <c r="J168" s="161">
        <v>43.4</v>
      </c>
      <c r="K168" s="162">
        <v>381.4</v>
      </c>
      <c r="L168" s="162">
        <v>496.7</v>
      </c>
      <c r="M168" s="165" t="e">
        <v>#N/A</v>
      </c>
      <c r="N168" s="280"/>
      <c r="O168" s="165" t="e">
        <v>#N/A</v>
      </c>
      <c r="P168" s="280"/>
      <c r="Q168" s="166">
        <v>21.4432692</v>
      </c>
      <c r="R168" s="280"/>
      <c r="S168" s="165" t="e">
        <v>#N/A</v>
      </c>
      <c r="T168" s="165" t="e">
        <v>#N/A</v>
      </c>
      <c r="U168" s="164">
        <v>2018.0232692</v>
      </c>
    </row>
    <row r="169" spans="2:21" x14ac:dyDescent="0.3">
      <c r="B169" s="14">
        <v>2023</v>
      </c>
      <c r="C169" s="14">
        <v>6</v>
      </c>
      <c r="D169" s="14">
        <v>9</v>
      </c>
      <c r="E169" s="159">
        <v>439.56</v>
      </c>
      <c r="F169" s="159">
        <v>191.22</v>
      </c>
      <c r="G169" s="159">
        <v>50.21</v>
      </c>
      <c r="H169" s="159">
        <v>51.64</v>
      </c>
      <c r="I169" s="165" t="e">
        <v>#N/A</v>
      </c>
      <c r="J169" s="161">
        <v>43</v>
      </c>
      <c r="K169" s="279"/>
      <c r="L169" s="279"/>
      <c r="M169" s="165" t="e">
        <v>#N/A</v>
      </c>
      <c r="N169" s="280"/>
      <c r="O169" s="165" t="e">
        <v>#N/A</v>
      </c>
      <c r="P169" s="280"/>
      <c r="Q169" s="166">
        <v>20.455726200000001</v>
      </c>
      <c r="R169" s="280"/>
      <c r="S169" s="165" t="e">
        <v>#N/A</v>
      </c>
      <c r="T169" s="165" t="e">
        <v>#N/A</v>
      </c>
      <c r="U169" s="164">
        <v>1925.0857262000002</v>
      </c>
    </row>
    <row r="170" spans="2:21" x14ac:dyDescent="0.3">
      <c r="B170" s="14">
        <v>2023</v>
      </c>
      <c r="C170" s="14">
        <v>6</v>
      </c>
      <c r="D170" s="14">
        <v>10</v>
      </c>
      <c r="E170" s="159">
        <v>463.89</v>
      </c>
      <c r="F170" s="159">
        <v>174.98</v>
      </c>
      <c r="G170" s="159">
        <v>28.05</v>
      </c>
      <c r="H170" s="159">
        <v>32.979999999999997</v>
      </c>
      <c r="I170" s="165" t="e">
        <v>#N/A</v>
      </c>
      <c r="J170" s="161">
        <v>40.4</v>
      </c>
      <c r="K170" s="279"/>
      <c r="L170" s="279"/>
      <c r="M170" s="165" t="e">
        <v>#N/A</v>
      </c>
      <c r="N170" s="280"/>
      <c r="O170" s="165" t="e">
        <v>#N/A</v>
      </c>
      <c r="P170" s="280"/>
      <c r="Q170" s="166">
        <v>19.458732000000001</v>
      </c>
      <c r="R170" s="280"/>
      <c r="S170" s="165" t="e">
        <v>#N/A</v>
      </c>
      <c r="T170" s="165" t="e">
        <v>#N/A</v>
      </c>
      <c r="U170" s="164">
        <v>1831.2587320000002</v>
      </c>
    </row>
    <row r="171" spans="2:21" x14ac:dyDescent="0.3">
      <c r="B171" s="14">
        <v>2023</v>
      </c>
      <c r="C171" s="14">
        <v>6</v>
      </c>
      <c r="D171" s="14">
        <v>11</v>
      </c>
      <c r="E171" s="159">
        <v>482.52</v>
      </c>
      <c r="F171" s="159">
        <v>165.85</v>
      </c>
      <c r="G171" s="159">
        <v>21.28</v>
      </c>
      <c r="H171" s="159">
        <v>19.21</v>
      </c>
      <c r="I171" s="165" t="e">
        <v>#N/A</v>
      </c>
      <c r="J171" s="161">
        <v>40</v>
      </c>
      <c r="K171" s="279"/>
      <c r="L171" s="162">
        <v>436.5</v>
      </c>
      <c r="M171" s="165" t="e">
        <v>#N/A</v>
      </c>
      <c r="N171" s="280"/>
      <c r="O171" s="165" t="e">
        <v>#N/A</v>
      </c>
      <c r="P171" s="280"/>
      <c r="Q171" s="166">
        <v>19.128584399999998</v>
      </c>
      <c r="R171" s="280"/>
      <c r="S171" s="165" t="e">
        <v>#N/A</v>
      </c>
      <c r="T171" s="165" t="e">
        <v>#N/A</v>
      </c>
      <c r="U171" s="164">
        <v>1800.1885843999999</v>
      </c>
    </row>
    <row r="172" spans="2:21" x14ac:dyDescent="0.3">
      <c r="B172" s="14">
        <v>2023</v>
      </c>
      <c r="C172" s="14">
        <v>6</v>
      </c>
      <c r="D172" s="14">
        <v>12</v>
      </c>
      <c r="E172" s="159">
        <v>462.81</v>
      </c>
      <c r="F172" s="159">
        <v>180.31</v>
      </c>
      <c r="G172" s="159">
        <v>49.93</v>
      </c>
      <c r="H172" s="159">
        <v>44.04</v>
      </c>
      <c r="I172" s="165" t="e">
        <v>#N/A</v>
      </c>
      <c r="J172" s="161">
        <v>44.2</v>
      </c>
      <c r="K172" s="162">
        <v>361.2</v>
      </c>
      <c r="L172" s="162">
        <v>479.5</v>
      </c>
      <c r="M172" s="165" t="e">
        <v>#N/A</v>
      </c>
      <c r="N172" s="280"/>
      <c r="O172" s="165" t="e">
        <v>#N/A</v>
      </c>
      <c r="P172" s="280"/>
      <c r="Q172" s="166">
        <v>20.808642599999999</v>
      </c>
      <c r="R172" s="280"/>
      <c r="S172" s="165" t="e">
        <v>#N/A</v>
      </c>
      <c r="T172" s="165" t="e">
        <v>#N/A</v>
      </c>
      <c r="U172" s="164">
        <v>1958.2986426</v>
      </c>
    </row>
    <row r="173" spans="2:21" x14ac:dyDescent="0.3">
      <c r="B173" s="14">
        <v>2023</v>
      </c>
      <c r="C173" s="14">
        <v>6</v>
      </c>
      <c r="D173" s="14">
        <v>13</v>
      </c>
      <c r="E173" s="159">
        <v>439.76</v>
      </c>
      <c r="F173" s="159">
        <v>178.8</v>
      </c>
      <c r="G173" s="159">
        <v>54.97</v>
      </c>
      <c r="H173" s="159">
        <v>52.18</v>
      </c>
      <c r="I173" s="165" t="e">
        <v>#N/A</v>
      </c>
      <c r="J173" s="161">
        <v>44.3</v>
      </c>
      <c r="K173" s="162">
        <v>380.5</v>
      </c>
      <c r="L173" s="279"/>
      <c r="M173" s="165" t="e">
        <v>#N/A</v>
      </c>
      <c r="N173" s="280"/>
      <c r="O173" s="165" t="e">
        <v>#N/A</v>
      </c>
      <c r="P173" s="280"/>
      <c r="Q173" s="166">
        <v>19.157045399999998</v>
      </c>
      <c r="R173" s="280"/>
      <c r="S173" s="165" t="e">
        <v>#N/A</v>
      </c>
      <c r="T173" s="165" t="e">
        <v>#N/A</v>
      </c>
      <c r="U173" s="164">
        <v>1802.8670453999998</v>
      </c>
    </row>
    <row r="174" spans="2:21" x14ac:dyDescent="0.3">
      <c r="B174" s="14">
        <v>2023</v>
      </c>
      <c r="C174" s="14">
        <v>6</v>
      </c>
      <c r="D174" s="14">
        <v>14</v>
      </c>
      <c r="E174" s="159">
        <v>447.74</v>
      </c>
      <c r="F174" s="159">
        <v>185.4</v>
      </c>
      <c r="G174" s="159">
        <v>54.33</v>
      </c>
      <c r="H174" s="159">
        <v>53.48</v>
      </c>
      <c r="I174" s="165" t="e">
        <v>#N/A</v>
      </c>
      <c r="J174" s="161">
        <v>44.1</v>
      </c>
      <c r="K174" s="162">
        <v>385</v>
      </c>
      <c r="L174" s="162">
        <v>349.9</v>
      </c>
      <c r="M174" s="165" t="e">
        <v>#N/A</v>
      </c>
      <c r="N174" s="280"/>
      <c r="O174" s="165" t="e">
        <v>#N/A</v>
      </c>
      <c r="P174" s="280"/>
      <c r="Q174" s="166">
        <v>19.255209000000001</v>
      </c>
      <c r="R174" s="280"/>
      <c r="S174" s="165" t="e">
        <v>#N/A</v>
      </c>
      <c r="T174" s="165" t="e">
        <v>#N/A</v>
      </c>
      <c r="U174" s="164">
        <v>1812.1052090000001</v>
      </c>
    </row>
    <row r="175" spans="2:21" x14ac:dyDescent="0.3">
      <c r="B175" s="14">
        <v>2023</v>
      </c>
      <c r="C175" s="14">
        <v>6</v>
      </c>
      <c r="D175" s="14">
        <v>15</v>
      </c>
      <c r="E175" s="159">
        <v>435.58</v>
      </c>
      <c r="F175" s="159">
        <v>183.57</v>
      </c>
      <c r="G175" s="159">
        <v>52.8</v>
      </c>
      <c r="H175" s="159">
        <v>53.29</v>
      </c>
      <c r="I175" s="165" t="e">
        <v>#N/A</v>
      </c>
      <c r="J175" s="161">
        <v>43.2</v>
      </c>
      <c r="K175" s="162">
        <v>373.5</v>
      </c>
      <c r="L175" s="162">
        <v>387.8</v>
      </c>
      <c r="M175" s="165" t="e">
        <v>#N/A</v>
      </c>
      <c r="N175" s="280"/>
      <c r="O175" s="165" t="e">
        <v>#N/A</v>
      </c>
      <c r="P175" s="280"/>
      <c r="Q175" s="166">
        <v>19.254027600000001</v>
      </c>
      <c r="R175" s="280"/>
      <c r="S175" s="165" t="e">
        <v>#N/A</v>
      </c>
      <c r="T175" s="165" t="e">
        <v>#N/A</v>
      </c>
      <c r="U175" s="164">
        <v>1811.9940276</v>
      </c>
    </row>
    <row r="176" spans="2:21" x14ac:dyDescent="0.3">
      <c r="B176" s="14">
        <v>2023</v>
      </c>
      <c r="C176" s="14">
        <v>6</v>
      </c>
      <c r="D176" s="14">
        <v>16</v>
      </c>
      <c r="E176" s="159">
        <v>414.45</v>
      </c>
      <c r="F176" s="159">
        <v>168.27</v>
      </c>
      <c r="G176" s="159">
        <v>42.59</v>
      </c>
      <c r="H176" s="159">
        <v>51.45</v>
      </c>
      <c r="I176" s="165" t="e">
        <v>#N/A</v>
      </c>
      <c r="J176" s="161">
        <v>41.8</v>
      </c>
      <c r="K176" s="162">
        <v>358.3</v>
      </c>
      <c r="L176" s="162">
        <v>369.2</v>
      </c>
      <c r="M176" s="165" t="e">
        <v>#N/A</v>
      </c>
      <c r="N176" s="280"/>
      <c r="O176" s="165" t="e">
        <v>#N/A</v>
      </c>
      <c r="P176" s="280"/>
      <c r="Q176" s="166">
        <v>18.345638400000002</v>
      </c>
      <c r="R176" s="280"/>
      <c r="S176" s="165" t="e">
        <v>#N/A</v>
      </c>
      <c r="T176" s="165" t="e">
        <v>#N/A</v>
      </c>
      <c r="U176" s="164">
        <v>1726.5056384000004</v>
      </c>
    </row>
    <row r="177" spans="2:21" x14ac:dyDescent="0.3">
      <c r="B177" s="14">
        <v>2023</v>
      </c>
      <c r="C177" s="14">
        <v>6</v>
      </c>
      <c r="D177" s="14">
        <v>17</v>
      </c>
      <c r="E177" s="159">
        <v>427.41</v>
      </c>
      <c r="F177" s="159">
        <v>159.30000000000001</v>
      </c>
      <c r="G177" s="159">
        <v>26.06</v>
      </c>
      <c r="H177" s="159">
        <v>32.119999999999997</v>
      </c>
      <c r="I177" s="165" t="e">
        <v>#N/A</v>
      </c>
      <c r="J177" s="161">
        <v>37.9</v>
      </c>
      <c r="K177" s="162">
        <v>314.60000000000002</v>
      </c>
      <c r="L177" s="162">
        <v>367.6</v>
      </c>
      <c r="M177" s="165" t="e">
        <v>#N/A</v>
      </c>
      <c r="N177" s="280"/>
      <c r="O177" s="165" t="e">
        <v>#N/A</v>
      </c>
      <c r="P177" s="280"/>
      <c r="Q177" s="166">
        <v>17.224704599999999</v>
      </c>
      <c r="R177" s="280"/>
      <c r="S177" s="165" t="e">
        <v>#N/A</v>
      </c>
      <c r="T177" s="165" t="e">
        <v>#N/A</v>
      </c>
      <c r="U177" s="164">
        <v>1621.0147046</v>
      </c>
    </row>
    <row r="178" spans="2:21" x14ac:dyDescent="0.3">
      <c r="B178" s="14">
        <v>2023</v>
      </c>
      <c r="C178" s="14">
        <v>6</v>
      </c>
      <c r="D178" s="14">
        <v>18</v>
      </c>
      <c r="E178" s="159">
        <v>427.24</v>
      </c>
      <c r="F178" s="159">
        <v>150.74</v>
      </c>
      <c r="G178" s="159">
        <v>18.84</v>
      </c>
      <c r="H178" s="159">
        <v>18.86</v>
      </c>
      <c r="I178" s="165" t="e">
        <v>#N/A</v>
      </c>
      <c r="J178" s="161">
        <v>38</v>
      </c>
      <c r="K178" s="279"/>
      <c r="L178" s="162">
        <v>370.1</v>
      </c>
      <c r="M178" s="165" t="e">
        <v>#N/A</v>
      </c>
      <c r="N178" s="280"/>
      <c r="O178" s="165" t="e">
        <v>#N/A</v>
      </c>
      <c r="P178" s="280"/>
      <c r="Q178" s="166">
        <v>16.743445200000004</v>
      </c>
      <c r="R178" s="280"/>
      <c r="S178" s="165" t="e">
        <v>#N/A</v>
      </c>
      <c r="T178" s="165" t="e">
        <v>#N/A</v>
      </c>
      <c r="U178" s="164">
        <v>1575.7234452000002</v>
      </c>
    </row>
    <row r="179" spans="2:21" x14ac:dyDescent="0.3">
      <c r="B179" s="14">
        <v>2023</v>
      </c>
      <c r="C179" s="14">
        <v>6</v>
      </c>
      <c r="D179" s="14">
        <v>19</v>
      </c>
      <c r="E179" s="159">
        <v>419.14</v>
      </c>
      <c r="F179" s="159">
        <v>169.73</v>
      </c>
      <c r="G179" s="159">
        <v>45.78</v>
      </c>
      <c r="H179" s="159">
        <v>42.49</v>
      </c>
      <c r="I179" s="165" t="e">
        <v>#N/A</v>
      </c>
      <c r="J179" s="161">
        <v>41.3</v>
      </c>
      <c r="K179" s="162">
        <v>349.8</v>
      </c>
      <c r="L179" s="279"/>
      <c r="M179" s="165" t="e">
        <v>#N/A</v>
      </c>
      <c r="N179" s="280"/>
      <c r="O179" s="165" t="e">
        <v>#N/A</v>
      </c>
      <c r="P179" s="280"/>
      <c r="Q179" s="166">
        <v>17.595771599999999</v>
      </c>
      <c r="R179" s="280"/>
      <c r="S179" s="165" t="e">
        <v>#N/A</v>
      </c>
      <c r="T179" s="165" t="e">
        <v>#N/A</v>
      </c>
      <c r="U179" s="164">
        <v>1655.9357716000002</v>
      </c>
    </row>
    <row r="180" spans="2:21" x14ac:dyDescent="0.3">
      <c r="B180" s="14">
        <v>2023</v>
      </c>
      <c r="C180" s="14">
        <v>6</v>
      </c>
      <c r="D180" s="14">
        <v>20</v>
      </c>
      <c r="E180" s="159">
        <v>403.17</v>
      </c>
      <c r="F180" s="159">
        <v>170.35</v>
      </c>
      <c r="G180" s="159">
        <v>51.31</v>
      </c>
      <c r="H180" s="159">
        <v>50.96</v>
      </c>
      <c r="I180" s="165" t="e">
        <v>#N/A</v>
      </c>
      <c r="J180" s="161">
        <v>41.9</v>
      </c>
      <c r="K180" s="162">
        <v>380.8</v>
      </c>
      <c r="L180" s="279"/>
      <c r="M180" s="165" t="e">
        <v>#N/A</v>
      </c>
      <c r="N180" s="280"/>
      <c r="O180" s="165" t="e">
        <v>#N/A</v>
      </c>
      <c r="P180" s="280"/>
      <c r="Q180" s="166">
        <v>18.9226986</v>
      </c>
      <c r="R180" s="280"/>
      <c r="S180" s="165" t="e">
        <v>#N/A</v>
      </c>
      <c r="T180" s="165" t="e">
        <v>#N/A</v>
      </c>
      <c r="U180" s="164">
        <v>1780.8126986000002</v>
      </c>
    </row>
    <row r="181" spans="2:21" x14ac:dyDescent="0.3">
      <c r="B181" s="14">
        <v>2023</v>
      </c>
      <c r="C181" s="14">
        <v>6</v>
      </c>
      <c r="D181" s="14">
        <v>21</v>
      </c>
      <c r="E181" s="159">
        <v>395.44</v>
      </c>
      <c r="F181" s="159">
        <v>169.22</v>
      </c>
      <c r="G181" s="159">
        <v>51.74</v>
      </c>
      <c r="H181" s="159">
        <v>54.33</v>
      </c>
      <c r="I181" s="165" t="e">
        <v>#N/A</v>
      </c>
      <c r="J181" s="161">
        <v>42</v>
      </c>
      <c r="K181" s="162">
        <v>399.5</v>
      </c>
      <c r="L181" s="162">
        <v>499.5</v>
      </c>
      <c r="M181" s="165" t="e">
        <v>#N/A</v>
      </c>
      <c r="N181" s="280"/>
      <c r="O181" s="165" t="e">
        <v>#N/A</v>
      </c>
      <c r="P181" s="280"/>
      <c r="Q181" s="166">
        <v>20.583532200000001</v>
      </c>
      <c r="R181" s="280"/>
      <c r="S181" s="165" t="e">
        <v>#N/A</v>
      </c>
      <c r="T181" s="165" t="e">
        <v>#N/A</v>
      </c>
      <c r="U181" s="164">
        <v>1937.1135322</v>
      </c>
    </row>
    <row r="182" spans="2:21" x14ac:dyDescent="0.3">
      <c r="B182" s="14">
        <v>2023</v>
      </c>
      <c r="C182" s="14">
        <v>6</v>
      </c>
      <c r="D182" s="14">
        <v>22</v>
      </c>
      <c r="E182" s="159">
        <v>402.02</v>
      </c>
      <c r="F182" s="159">
        <v>176.76</v>
      </c>
      <c r="G182" s="159">
        <v>51.83</v>
      </c>
      <c r="H182" s="159">
        <v>56.04</v>
      </c>
      <c r="I182" s="165" t="e">
        <v>#N/A</v>
      </c>
      <c r="J182" s="161">
        <v>42.9</v>
      </c>
      <c r="K182" s="162">
        <v>402.7</v>
      </c>
      <c r="L182" s="279"/>
      <c r="M182" s="165" t="e">
        <v>#N/A</v>
      </c>
      <c r="N182" s="280"/>
      <c r="O182" s="165" t="e">
        <v>#N/A</v>
      </c>
      <c r="P182" s="280"/>
      <c r="Q182" s="166">
        <v>19.514043000000001</v>
      </c>
      <c r="R182" s="280"/>
      <c r="S182" s="165" t="e">
        <v>#N/A</v>
      </c>
      <c r="T182" s="165" t="e">
        <v>#N/A</v>
      </c>
      <c r="U182" s="164">
        <v>1836.4640429999999</v>
      </c>
    </row>
    <row r="183" spans="2:21" x14ac:dyDescent="0.3">
      <c r="B183" s="14">
        <v>2023</v>
      </c>
      <c r="C183" s="14">
        <v>6</v>
      </c>
      <c r="D183" s="14">
        <v>23</v>
      </c>
      <c r="E183" s="159">
        <v>414.21</v>
      </c>
      <c r="F183" s="159">
        <v>184.2</v>
      </c>
      <c r="G183" s="159">
        <v>48.26</v>
      </c>
      <c r="H183" s="159">
        <v>51.86</v>
      </c>
      <c r="I183" s="165" t="e">
        <v>#N/A</v>
      </c>
      <c r="J183" s="161">
        <v>42.6</v>
      </c>
      <c r="K183" s="279"/>
      <c r="L183" s="162">
        <v>422.2</v>
      </c>
      <c r="M183" s="165" t="e">
        <v>#N/A</v>
      </c>
      <c r="N183" s="280"/>
      <c r="O183" s="165" t="e">
        <v>#N/A</v>
      </c>
      <c r="P183" s="280"/>
      <c r="Q183" s="166">
        <v>19.422538199999998</v>
      </c>
      <c r="R183" s="280"/>
      <c r="S183" s="165" t="e">
        <v>#N/A</v>
      </c>
      <c r="T183" s="165" t="e">
        <v>#N/A</v>
      </c>
      <c r="U183" s="164">
        <v>1827.8525382</v>
      </c>
    </row>
    <row r="184" spans="2:21" x14ac:dyDescent="0.3">
      <c r="B184" s="14">
        <v>2023</v>
      </c>
      <c r="C184" s="14">
        <v>6</v>
      </c>
      <c r="D184" s="14">
        <v>24</v>
      </c>
      <c r="E184" s="159">
        <v>427.23</v>
      </c>
      <c r="F184" s="159">
        <v>164.17</v>
      </c>
      <c r="G184" s="159">
        <v>27.51</v>
      </c>
      <c r="H184" s="159">
        <v>32.31</v>
      </c>
      <c r="I184" s="165" t="e">
        <v>#N/A</v>
      </c>
      <c r="J184" s="161">
        <v>38.299999999999997</v>
      </c>
      <c r="K184" s="279"/>
      <c r="L184" s="279"/>
      <c r="M184" s="165" t="e">
        <v>#N/A</v>
      </c>
      <c r="N184" s="280"/>
      <c r="O184" s="165" t="e">
        <v>#N/A</v>
      </c>
      <c r="P184" s="280"/>
      <c r="Q184" s="166">
        <v>18.6588168</v>
      </c>
      <c r="R184" s="280"/>
      <c r="S184" s="165" t="e">
        <v>#N/A</v>
      </c>
      <c r="T184" s="165" t="e">
        <v>#N/A</v>
      </c>
      <c r="U184" s="164">
        <v>1755.9788168000002</v>
      </c>
    </row>
    <row r="185" spans="2:21" x14ac:dyDescent="0.3">
      <c r="B185" s="14">
        <v>2023</v>
      </c>
      <c r="C185" s="14">
        <v>6</v>
      </c>
      <c r="D185" s="14">
        <v>25</v>
      </c>
      <c r="E185" s="159">
        <v>423.63</v>
      </c>
      <c r="F185" s="159">
        <v>152.06</v>
      </c>
      <c r="G185" s="159">
        <v>20.89</v>
      </c>
      <c r="H185" s="159">
        <v>19.260000000000002</v>
      </c>
      <c r="I185" s="165" t="e">
        <v>#N/A</v>
      </c>
      <c r="J185" s="161">
        <v>38</v>
      </c>
      <c r="K185" s="279"/>
      <c r="L185" s="162">
        <v>382.7</v>
      </c>
      <c r="M185" s="165" t="e">
        <v>#N/A</v>
      </c>
      <c r="N185" s="280"/>
      <c r="O185" s="165" t="e">
        <v>#N/A</v>
      </c>
      <c r="P185" s="280"/>
      <c r="Q185" s="166">
        <v>17.658063600000002</v>
      </c>
      <c r="R185" s="280"/>
      <c r="S185" s="165" t="e">
        <v>#N/A</v>
      </c>
      <c r="T185" s="165" t="e">
        <v>#N/A</v>
      </c>
      <c r="U185" s="164">
        <v>1661.7980636000002</v>
      </c>
    </row>
    <row r="186" spans="2:21" x14ac:dyDescent="0.3">
      <c r="B186" s="14">
        <v>2023</v>
      </c>
      <c r="C186" s="14">
        <v>6</v>
      </c>
      <c r="D186" s="14">
        <v>26</v>
      </c>
      <c r="E186" s="159">
        <v>399.31</v>
      </c>
      <c r="F186" s="159">
        <v>165.57</v>
      </c>
      <c r="G186" s="159">
        <v>49.75</v>
      </c>
      <c r="H186" s="159">
        <v>43.82</v>
      </c>
      <c r="I186" s="165" t="e">
        <v>#N/A</v>
      </c>
      <c r="J186" s="161">
        <v>41.5</v>
      </c>
      <c r="K186" s="279"/>
      <c r="L186" s="162">
        <v>399.7</v>
      </c>
      <c r="M186" s="165" t="e">
        <v>#N/A</v>
      </c>
      <c r="N186" s="280"/>
      <c r="O186" s="165" t="e">
        <v>#N/A</v>
      </c>
      <c r="P186" s="280"/>
      <c r="Q186" s="166">
        <v>18.723579000000001</v>
      </c>
      <c r="R186" s="280"/>
      <c r="S186" s="165" t="e">
        <v>#N/A</v>
      </c>
      <c r="T186" s="165" t="e">
        <v>#N/A</v>
      </c>
      <c r="U186" s="164">
        <v>1762.0735790000001</v>
      </c>
    </row>
    <row r="187" spans="2:21" x14ac:dyDescent="0.3">
      <c r="B187" s="14">
        <v>2023</v>
      </c>
      <c r="C187" s="14">
        <v>6</v>
      </c>
      <c r="D187" s="14">
        <v>27</v>
      </c>
      <c r="E187" s="159">
        <v>386.65</v>
      </c>
      <c r="F187" s="159">
        <v>166.18</v>
      </c>
      <c r="G187" s="159">
        <v>53.35</v>
      </c>
      <c r="H187" s="159">
        <v>53.81</v>
      </c>
      <c r="I187" s="165" t="e">
        <v>#N/A</v>
      </c>
      <c r="J187" s="161">
        <v>41.3</v>
      </c>
      <c r="K187" s="162">
        <v>391.7</v>
      </c>
      <c r="L187" s="162">
        <v>450.2</v>
      </c>
      <c r="M187" s="165" t="e">
        <v>#N/A</v>
      </c>
      <c r="N187" s="280"/>
      <c r="O187" s="165" t="e">
        <v>#N/A</v>
      </c>
      <c r="P187" s="280"/>
      <c r="Q187" s="166">
        <v>19.712088600000001</v>
      </c>
      <c r="R187" s="280"/>
      <c r="S187" s="165" t="e">
        <v>#N/A</v>
      </c>
      <c r="T187" s="165" t="e">
        <v>#N/A</v>
      </c>
      <c r="U187" s="164">
        <v>1855.1020886000001</v>
      </c>
    </row>
    <row r="188" spans="2:21" x14ac:dyDescent="0.3">
      <c r="B188" s="14">
        <v>2023</v>
      </c>
      <c r="C188" s="14">
        <v>6</v>
      </c>
      <c r="D188" s="14">
        <v>28</v>
      </c>
      <c r="E188" s="159">
        <v>385.8</v>
      </c>
      <c r="F188" s="159">
        <v>169.5</v>
      </c>
      <c r="G188" s="159">
        <v>53.04</v>
      </c>
      <c r="H188" s="159">
        <v>55.38</v>
      </c>
      <c r="I188" s="165" t="e">
        <v>#N/A</v>
      </c>
      <c r="J188" s="161">
        <v>41.5</v>
      </c>
      <c r="K188" s="162">
        <v>395.4</v>
      </c>
      <c r="L188" s="162">
        <v>431.2</v>
      </c>
      <c r="M188" s="165" t="e">
        <v>#N/A</v>
      </c>
      <c r="N188" s="280"/>
      <c r="O188" s="165" t="e">
        <v>#N/A</v>
      </c>
      <c r="P188" s="280"/>
      <c r="Q188" s="166">
        <v>19.592122799999999</v>
      </c>
      <c r="R188" s="280"/>
      <c r="S188" s="165" t="e">
        <v>#N/A</v>
      </c>
      <c r="T188" s="165" t="e">
        <v>#N/A</v>
      </c>
      <c r="U188" s="164">
        <v>1843.8121228</v>
      </c>
    </row>
    <row r="189" spans="2:21" x14ac:dyDescent="0.3">
      <c r="B189" s="14">
        <v>2023</v>
      </c>
      <c r="C189" s="14">
        <v>6</v>
      </c>
      <c r="D189" s="14">
        <v>29</v>
      </c>
      <c r="E189" s="159">
        <v>380.67</v>
      </c>
      <c r="F189" s="159">
        <v>169.76</v>
      </c>
      <c r="G189" s="159">
        <v>51.67</v>
      </c>
      <c r="H189" s="159">
        <v>53.51</v>
      </c>
      <c r="I189" s="165" t="e">
        <v>#N/A</v>
      </c>
      <c r="J189" s="161">
        <v>41.6</v>
      </c>
      <c r="K189" s="162">
        <v>391.8</v>
      </c>
      <c r="L189" s="162">
        <v>557.79999999999995</v>
      </c>
      <c r="M189" s="165" t="e">
        <v>#N/A</v>
      </c>
      <c r="N189" s="280"/>
      <c r="O189" s="165" t="e">
        <v>#N/A</v>
      </c>
      <c r="P189" s="280"/>
      <c r="Q189" s="166">
        <v>20.945255400000001</v>
      </c>
      <c r="R189" s="280"/>
      <c r="S189" s="165" t="e">
        <v>#N/A</v>
      </c>
      <c r="T189" s="165" t="e">
        <v>#N/A</v>
      </c>
      <c r="U189" s="164">
        <v>1971.1552554</v>
      </c>
    </row>
    <row r="190" spans="2:21" x14ac:dyDescent="0.3">
      <c r="B190" s="14">
        <v>2023</v>
      </c>
      <c r="C190" s="14">
        <v>6</v>
      </c>
      <c r="D190" s="14">
        <v>30</v>
      </c>
      <c r="E190" s="159">
        <v>373.15</v>
      </c>
      <c r="F190" s="159">
        <v>168.79</v>
      </c>
      <c r="G190" s="159">
        <v>45.71</v>
      </c>
      <c r="H190" s="159">
        <v>51.31</v>
      </c>
      <c r="I190" s="165" t="e">
        <v>#N/A</v>
      </c>
      <c r="J190" s="161">
        <v>40.299999999999997</v>
      </c>
      <c r="K190" s="162">
        <v>372.1</v>
      </c>
      <c r="L190" s="162">
        <v>597.4</v>
      </c>
      <c r="M190" s="165" t="e">
        <v>#N/A</v>
      </c>
      <c r="N190" s="280"/>
      <c r="O190" s="165" t="e">
        <v>#N/A</v>
      </c>
      <c r="P190" s="280"/>
      <c r="Q190" s="166">
        <v>21.159518400000003</v>
      </c>
      <c r="R190" s="280"/>
      <c r="S190" s="165" t="e">
        <v>#N/A</v>
      </c>
      <c r="T190" s="165" t="e">
        <v>#N/A</v>
      </c>
      <c r="U190" s="164">
        <v>1991.3195184000003</v>
      </c>
    </row>
    <row r="191" spans="2:21" x14ac:dyDescent="0.3">
      <c r="B191" s="14">
        <v>2023</v>
      </c>
      <c r="C191" s="14">
        <v>7</v>
      </c>
      <c r="D191" s="14">
        <v>1</v>
      </c>
      <c r="E191" s="159">
        <v>380.13</v>
      </c>
      <c r="F191" s="159">
        <v>151.13</v>
      </c>
      <c r="G191" s="159">
        <v>21.54</v>
      </c>
      <c r="H191" s="159">
        <v>32.17</v>
      </c>
      <c r="I191" s="165" t="e">
        <v>#N/A</v>
      </c>
      <c r="J191" s="161">
        <v>36.700000000000003</v>
      </c>
      <c r="K191" s="279"/>
      <c r="L191" s="162">
        <v>674.6</v>
      </c>
      <c r="M191" s="165" t="e">
        <v>#N/A</v>
      </c>
      <c r="N191" s="280"/>
      <c r="O191" s="165" t="e">
        <v>#N/A</v>
      </c>
      <c r="P191" s="280"/>
      <c r="Q191" s="166">
        <v>20.370235799999996</v>
      </c>
      <c r="R191" s="280"/>
      <c r="S191" s="165" t="e">
        <v>#N/A</v>
      </c>
      <c r="T191" s="165" t="e">
        <v>#N/A</v>
      </c>
      <c r="U191" s="164">
        <v>1917.0402357999999</v>
      </c>
    </row>
    <row r="192" spans="2:21" x14ac:dyDescent="0.3">
      <c r="B192" s="14">
        <v>2023</v>
      </c>
      <c r="C192" s="14">
        <v>7</v>
      </c>
      <c r="D192" s="14">
        <v>2</v>
      </c>
      <c r="E192" s="159">
        <v>372.04</v>
      </c>
      <c r="F192" s="159">
        <v>140.31</v>
      </c>
      <c r="G192" s="159">
        <v>16.68</v>
      </c>
      <c r="H192" s="159">
        <v>19.510000000000002</v>
      </c>
      <c r="I192" s="165" t="e">
        <v>#N/A</v>
      </c>
      <c r="J192" s="161">
        <v>35.6</v>
      </c>
      <c r="K192" s="279"/>
      <c r="L192" s="162">
        <v>846.3</v>
      </c>
      <c r="M192" s="165" t="e">
        <v>#N/A</v>
      </c>
      <c r="N192" s="280"/>
      <c r="O192" s="165" t="e">
        <v>#N/A</v>
      </c>
      <c r="P192" s="280"/>
      <c r="Q192" s="166">
        <v>21.538425599999997</v>
      </c>
      <c r="R192" s="280"/>
      <c r="S192" s="165" t="e">
        <v>#N/A</v>
      </c>
      <c r="T192" s="165" t="e">
        <v>#N/A</v>
      </c>
      <c r="U192" s="164">
        <v>2026.9784255999998</v>
      </c>
    </row>
    <row r="193" spans="2:21" x14ac:dyDescent="0.3">
      <c r="B193" s="14">
        <v>2023</v>
      </c>
      <c r="C193" s="14">
        <v>7</v>
      </c>
      <c r="D193" s="14">
        <v>3</v>
      </c>
      <c r="E193" s="159">
        <v>365.71</v>
      </c>
      <c r="F193" s="159">
        <v>151.35</v>
      </c>
      <c r="G193" s="159">
        <v>26.66</v>
      </c>
      <c r="H193" s="159">
        <v>42.93</v>
      </c>
      <c r="I193" s="165" t="e">
        <v>#N/A</v>
      </c>
      <c r="J193" s="161">
        <v>39</v>
      </c>
      <c r="K193" s="279"/>
      <c r="L193" s="162">
        <v>841.4</v>
      </c>
      <c r="M193" s="165" t="e">
        <v>#N/A</v>
      </c>
      <c r="N193" s="280"/>
      <c r="O193" s="165" t="e">
        <v>#N/A</v>
      </c>
      <c r="P193" s="280"/>
      <c r="Q193" s="166">
        <v>22.229115</v>
      </c>
      <c r="R193" s="280"/>
      <c r="S193" s="165" t="e">
        <v>#N/A</v>
      </c>
      <c r="T193" s="165" t="e">
        <v>#N/A</v>
      </c>
      <c r="U193" s="164">
        <v>2091.9791150000001</v>
      </c>
    </row>
    <row r="194" spans="2:21" x14ac:dyDescent="0.3">
      <c r="B194" s="14">
        <v>2023</v>
      </c>
      <c r="C194" s="14">
        <v>7</v>
      </c>
      <c r="D194" s="14">
        <v>4</v>
      </c>
      <c r="E194" s="159">
        <v>411.55</v>
      </c>
      <c r="F194" s="159">
        <v>127.46</v>
      </c>
      <c r="G194" s="159">
        <v>18.690000000000001</v>
      </c>
      <c r="H194" s="159">
        <v>24.51</v>
      </c>
      <c r="I194" s="165" t="e">
        <v>#N/A</v>
      </c>
      <c r="J194" s="161">
        <v>37.4</v>
      </c>
      <c r="K194" s="279"/>
      <c r="L194" s="162">
        <v>565</v>
      </c>
      <c r="M194" s="165" t="e">
        <v>#N/A</v>
      </c>
      <c r="N194" s="280"/>
      <c r="O194" s="165" t="e">
        <v>#N/A</v>
      </c>
      <c r="P194" s="280"/>
      <c r="Q194" s="166">
        <v>18.830549400000002</v>
      </c>
      <c r="R194" s="280"/>
      <c r="S194" s="165" t="e">
        <v>#N/A</v>
      </c>
      <c r="T194" s="165" t="e">
        <v>#N/A</v>
      </c>
      <c r="U194" s="164">
        <v>1772.1405494000003</v>
      </c>
    </row>
    <row r="195" spans="2:21" x14ac:dyDescent="0.3">
      <c r="B195" s="14">
        <v>2023</v>
      </c>
      <c r="C195" s="14">
        <v>7</v>
      </c>
      <c r="D195" s="14">
        <v>5</v>
      </c>
      <c r="E195" s="159">
        <v>361.39</v>
      </c>
      <c r="F195" s="159">
        <v>159.04</v>
      </c>
      <c r="G195" s="159">
        <v>44.11</v>
      </c>
      <c r="H195" s="159">
        <v>44.78</v>
      </c>
      <c r="I195" s="165" t="e">
        <v>#N/A</v>
      </c>
      <c r="J195" s="161">
        <v>40.299999999999997</v>
      </c>
      <c r="K195" s="162">
        <v>355.8</v>
      </c>
      <c r="L195" s="162">
        <v>557.4</v>
      </c>
      <c r="M195" s="165" t="e">
        <v>#N/A</v>
      </c>
      <c r="N195" s="280"/>
      <c r="O195" s="165" t="e">
        <v>#N/A</v>
      </c>
      <c r="P195" s="280"/>
      <c r="Q195" s="166">
        <v>19.780072799999996</v>
      </c>
      <c r="R195" s="280"/>
      <c r="S195" s="165" t="e">
        <v>#N/A</v>
      </c>
      <c r="T195" s="165" t="e">
        <v>#N/A</v>
      </c>
      <c r="U195" s="164">
        <v>1861.5000727999995</v>
      </c>
    </row>
    <row r="196" spans="2:21" x14ac:dyDescent="0.3">
      <c r="B196" s="14">
        <v>2023</v>
      </c>
      <c r="C196" s="14">
        <v>7</v>
      </c>
      <c r="D196" s="14">
        <v>6</v>
      </c>
      <c r="E196" s="159">
        <v>364.73</v>
      </c>
      <c r="F196" s="159">
        <v>166.31</v>
      </c>
      <c r="G196" s="159">
        <v>50.33</v>
      </c>
      <c r="H196" s="159">
        <v>54.21</v>
      </c>
      <c r="I196" s="165" t="e">
        <v>#N/A</v>
      </c>
      <c r="J196" s="161">
        <v>41.3</v>
      </c>
      <c r="K196" s="162">
        <v>382.6</v>
      </c>
      <c r="L196" s="162">
        <v>583.6</v>
      </c>
      <c r="M196" s="165" t="e">
        <v>#N/A</v>
      </c>
      <c r="N196" s="280"/>
      <c r="O196" s="165" t="e">
        <v>#N/A</v>
      </c>
      <c r="P196" s="280"/>
      <c r="Q196" s="166">
        <v>20.880493199999997</v>
      </c>
      <c r="R196" s="280"/>
      <c r="S196" s="165" t="e">
        <v>#N/A</v>
      </c>
      <c r="T196" s="165" t="e">
        <v>#N/A</v>
      </c>
      <c r="U196" s="164">
        <v>1965.0604931999999</v>
      </c>
    </row>
    <row r="197" spans="2:21" x14ac:dyDescent="0.3">
      <c r="B197" s="14">
        <v>2023</v>
      </c>
      <c r="C197" s="14">
        <v>7</v>
      </c>
      <c r="D197" s="14">
        <v>7</v>
      </c>
      <c r="E197" s="159">
        <v>363.58</v>
      </c>
      <c r="F197" s="159">
        <v>171.73</v>
      </c>
      <c r="G197" s="159">
        <v>48.15</v>
      </c>
      <c r="H197" s="159">
        <v>53.35</v>
      </c>
      <c r="I197" s="165" t="e">
        <v>#N/A</v>
      </c>
      <c r="J197" s="161">
        <v>39.799999999999997</v>
      </c>
      <c r="K197" s="162">
        <v>381.2</v>
      </c>
      <c r="L197" s="162">
        <v>521.1</v>
      </c>
      <c r="M197" s="165" t="e">
        <v>#N/A</v>
      </c>
      <c r="N197" s="280"/>
      <c r="O197" s="165" t="e">
        <v>#N/A</v>
      </c>
      <c r="P197" s="280"/>
      <c r="Q197" s="166">
        <v>19.968989399999998</v>
      </c>
      <c r="R197" s="280"/>
      <c r="S197" s="165" t="e">
        <v>#N/A</v>
      </c>
      <c r="T197" s="165" t="e">
        <v>#N/A</v>
      </c>
      <c r="U197" s="164">
        <v>1879.2789894</v>
      </c>
    </row>
    <row r="198" spans="2:21" x14ac:dyDescent="0.3">
      <c r="B198" s="14">
        <v>2023</v>
      </c>
      <c r="C198" s="14">
        <v>7</v>
      </c>
      <c r="D198" s="14">
        <v>8</v>
      </c>
      <c r="E198" s="159">
        <v>379.35</v>
      </c>
      <c r="F198" s="159">
        <v>157.59</v>
      </c>
      <c r="G198" s="159">
        <v>27.77</v>
      </c>
      <c r="H198" s="159">
        <v>41</v>
      </c>
      <c r="I198" s="165" t="e">
        <v>#N/A</v>
      </c>
      <c r="J198" s="161">
        <v>38</v>
      </c>
      <c r="K198" s="162">
        <v>332.5</v>
      </c>
      <c r="L198" s="162">
        <v>487.6</v>
      </c>
      <c r="M198" s="165" t="e">
        <v>#N/A</v>
      </c>
      <c r="N198" s="280"/>
      <c r="O198" s="165" t="e">
        <v>#N/A</v>
      </c>
      <c r="P198" s="280"/>
      <c r="Q198" s="166">
        <v>18.839141399999999</v>
      </c>
      <c r="R198" s="280"/>
      <c r="S198" s="165" t="e">
        <v>#N/A</v>
      </c>
      <c r="T198" s="165" t="e">
        <v>#N/A</v>
      </c>
      <c r="U198" s="164">
        <v>1772.9491413999999</v>
      </c>
    </row>
    <row r="199" spans="2:21" x14ac:dyDescent="0.3">
      <c r="B199" s="14">
        <v>2023</v>
      </c>
      <c r="C199" s="14">
        <v>7</v>
      </c>
      <c r="D199" s="14">
        <v>9</v>
      </c>
      <c r="E199" s="159">
        <v>382.66</v>
      </c>
      <c r="F199" s="159">
        <v>144.93</v>
      </c>
      <c r="G199" s="159">
        <v>19.440000000000001</v>
      </c>
      <c r="H199" s="159">
        <v>20.78</v>
      </c>
      <c r="I199" s="165" t="e">
        <v>#N/A</v>
      </c>
      <c r="J199" s="161">
        <v>36.700000000000003</v>
      </c>
      <c r="K199" s="279"/>
      <c r="L199" s="162">
        <v>487.9</v>
      </c>
      <c r="M199" s="165" t="e">
        <v>#N/A</v>
      </c>
      <c r="N199" s="280"/>
      <c r="O199" s="165" t="e">
        <v>#N/A</v>
      </c>
      <c r="P199" s="280"/>
      <c r="Q199" s="166">
        <v>18.099155400000001</v>
      </c>
      <c r="R199" s="280"/>
      <c r="S199" s="165" t="e">
        <v>#N/A</v>
      </c>
      <c r="T199" s="165" t="e">
        <v>#N/A</v>
      </c>
      <c r="U199" s="164">
        <v>1703.3091554</v>
      </c>
    </row>
    <row r="200" spans="2:21" x14ac:dyDescent="0.3">
      <c r="B200" s="14">
        <v>2023</v>
      </c>
      <c r="C200" s="14">
        <v>7</v>
      </c>
      <c r="D200" s="14">
        <v>10</v>
      </c>
      <c r="E200" s="159">
        <v>357.16</v>
      </c>
      <c r="F200" s="159">
        <v>154.53</v>
      </c>
      <c r="G200" s="159">
        <v>47.3</v>
      </c>
      <c r="H200" s="159">
        <v>45.03</v>
      </c>
      <c r="I200" s="165" t="e">
        <v>#N/A</v>
      </c>
      <c r="J200" s="161">
        <v>39.200000000000003</v>
      </c>
      <c r="K200" s="279"/>
      <c r="L200" s="162">
        <v>595.1</v>
      </c>
      <c r="M200" s="165" t="e">
        <v>#N/A</v>
      </c>
      <c r="N200" s="280"/>
      <c r="O200" s="165" t="e">
        <v>#N/A</v>
      </c>
      <c r="P200" s="280"/>
      <c r="Q200" s="166">
        <v>20.9775828</v>
      </c>
      <c r="R200" s="280"/>
      <c r="S200" s="165" t="e">
        <v>#N/A</v>
      </c>
      <c r="T200" s="165" t="e">
        <v>#N/A</v>
      </c>
      <c r="U200" s="164">
        <v>1974.1975828000002</v>
      </c>
    </row>
    <row r="201" spans="2:21" x14ac:dyDescent="0.3">
      <c r="B201" s="14">
        <v>2023</v>
      </c>
      <c r="C201" s="14">
        <v>7</v>
      </c>
      <c r="D201" s="14">
        <v>11</v>
      </c>
      <c r="E201" s="159">
        <v>340.72</v>
      </c>
      <c r="F201" s="159">
        <v>153.52000000000001</v>
      </c>
      <c r="G201" s="159">
        <v>51.49</v>
      </c>
      <c r="H201" s="159">
        <v>53.62</v>
      </c>
      <c r="I201" s="165" t="e">
        <v>#N/A</v>
      </c>
      <c r="J201" s="161">
        <v>39.4</v>
      </c>
      <c r="K201" s="162">
        <v>369.9</v>
      </c>
      <c r="L201" s="162">
        <v>731.2</v>
      </c>
      <c r="M201" s="165" t="e">
        <v>#N/A</v>
      </c>
      <c r="N201" s="280"/>
      <c r="O201" s="165" t="e">
        <v>#N/A</v>
      </c>
      <c r="P201" s="280"/>
      <c r="Q201" s="166">
        <v>22.679120999999995</v>
      </c>
      <c r="R201" s="280"/>
      <c r="S201" s="165" t="e">
        <v>#N/A</v>
      </c>
      <c r="T201" s="165" t="e">
        <v>#N/A</v>
      </c>
      <c r="U201" s="164">
        <v>2134.3291209999998</v>
      </c>
    </row>
    <row r="202" spans="2:21" x14ac:dyDescent="0.3">
      <c r="B202" s="14">
        <v>2023</v>
      </c>
      <c r="C202" s="14">
        <v>7</v>
      </c>
      <c r="D202" s="14">
        <v>12</v>
      </c>
      <c r="E202" s="159">
        <v>331.31</v>
      </c>
      <c r="F202" s="159">
        <v>153.03</v>
      </c>
      <c r="G202" s="159">
        <v>50.9</v>
      </c>
      <c r="H202" s="159">
        <v>52.97</v>
      </c>
      <c r="I202" s="165" t="e">
        <v>#N/A</v>
      </c>
      <c r="J202" s="161">
        <v>39.200000000000003</v>
      </c>
      <c r="K202" s="162">
        <v>372.9</v>
      </c>
      <c r="L202" s="162">
        <v>830.8</v>
      </c>
      <c r="M202" s="165" t="e">
        <v>#N/A</v>
      </c>
      <c r="N202" s="280"/>
      <c r="O202" s="165" t="e">
        <v>#N/A</v>
      </c>
      <c r="P202" s="280"/>
      <c r="Q202" s="166">
        <v>23.3177214</v>
      </c>
      <c r="R202" s="280"/>
      <c r="S202" s="165" t="e">
        <v>#N/A</v>
      </c>
      <c r="T202" s="165" t="e">
        <v>#N/A</v>
      </c>
      <c r="U202" s="164">
        <v>2194.4277213999999</v>
      </c>
    </row>
    <row r="203" spans="2:21" x14ac:dyDescent="0.3">
      <c r="B203" s="14">
        <v>2023</v>
      </c>
      <c r="C203" s="14">
        <v>7</v>
      </c>
      <c r="D203" s="14">
        <v>13</v>
      </c>
      <c r="E203" s="159">
        <v>326.60000000000002</v>
      </c>
      <c r="F203" s="159">
        <v>153.53</v>
      </c>
      <c r="G203" s="159">
        <v>50.66</v>
      </c>
      <c r="H203" s="159">
        <v>53.63</v>
      </c>
      <c r="I203" s="165" t="e">
        <v>#N/A</v>
      </c>
      <c r="J203" s="161">
        <v>39.200000000000003</v>
      </c>
      <c r="K203" s="162">
        <v>368.7</v>
      </c>
      <c r="L203" s="279"/>
      <c r="M203" s="165" t="e">
        <v>#N/A</v>
      </c>
      <c r="N203" s="280"/>
      <c r="O203" s="165" t="e">
        <v>#N/A</v>
      </c>
      <c r="P203" s="280"/>
      <c r="Q203" s="166">
        <v>23.667952800000002</v>
      </c>
      <c r="R203" s="280"/>
      <c r="S203" s="165" t="e">
        <v>#N/A</v>
      </c>
      <c r="T203" s="165" t="e">
        <v>#N/A</v>
      </c>
      <c r="U203" s="164">
        <v>2227.3879528000002</v>
      </c>
    </row>
    <row r="204" spans="2:21" x14ac:dyDescent="0.3">
      <c r="B204" s="14">
        <v>2023</v>
      </c>
      <c r="C204" s="14">
        <v>7</v>
      </c>
      <c r="D204" s="14">
        <v>14</v>
      </c>
      <c r="E204" s="159">
        <v>325.23</v>
      </c>
      <c r="F204" s="159">
        <v>157.82</v>
      </c>
      <c r="G204" s="159">
        <v>46.89</v>
      </c>
      <c r="H204" s="159">
        <v>53.23</v>
      </c>
      <c r="I204" s="165" t="e">
        <v>#N/A</v>
      </c>
      <c r="J204" s="161">
        <v>37.6</v>
      </c>
      <c r="K204" s="162">
        <v>377.1</v>
      </c>
      <c r="L204" s="162">
        <v>1114.0999999999999</v>
      </c>
      <c r="M204" s="165" t="e">
        <v>#N/A</v>
      </c>
      <c r="N204" s="280"/>
      <c r="O204" s="165" t="e">
        <v>#N/A</v>
      </c>
      <c r="P204" s="280"/>
      <c r="Q204" s="166">
        <v>25.9561098</v>
      </c>
      <c r="R204" s="280"/>
      <c r="S204" s="165" t="e">
        <v>#N/A</v>
      </c>
      <c r="T204" s="165" t="e">
        <v>#N/A</v>
      </c>
      <c r="U204" s="164">
        <v>2442.7261097999999</v>
      </c>
    </row>
    <row r="205" spans="2:21" x14ac:dyDescent="0.3">
      <c r="B205" s="14">
        <v>2023</v>
      </c>
      <c r="C205" s="14">
        <v>7</v>
      </c>
      <c r="D205" s="14">
        <v>15</v>
      </c>
      <c r="E205" s="159">
        <v>334.71</v>
      </c>
      <c r="F205" s="159">
        <v>145.09</v>
      </c>
      <c r="G205" s="159">
        <v>24.89</v>
      </c>
      <c r="H205" s="159">
        <v>31.94</v>
      </c>
      <c r="I205" s="165" t="e">
        <v>#N/A</v>
      </c>
      <c r="J205" s="161">
        <v>33.6</v>
      </c>
      <c r="K205" s="162">
        <v>346.2</v>
      </c>
      <c r="L205" s="162">
        <v>1113.5</v>
      </c>
      <c r="M205" s="165" t="e">
        <v>#N/A</v>
      </c>
      <c r="N205" s="280"/>
      <c r="O205" s="165" t="e">
        <v>#N/A</v>
      </c>
      <c r="P205" s="280"/>
      <c r="Q205" s="166">
        <v>24.570220199999998</v>
      </c>
      <c r="R205" s="280"/>
      <c r="S205" s="165" t="e">
        <v>#N/A</v>
      </c>
      <c r="T205" s="165" t="e">
        <v>#N/A</v>
      </c>
      <c r="U205" s="164">
        <v>2312.3002202000002</v>
      </c>
    </row>
    <row r="206" spans="2:21" x14ac:dyDescent="0.3">
      <c r="B206" s="14">
        <v>2023</v>
      </c>
      <c r="C206" s="14">
        <v>7</v>
      </c>
      <c r="D206" s="14">
        <v>16</v>
      </c>
      <c r="E206" s="159">
        <v>335.59</v>
      </c>
      <c r="F206" s="159">
        <v>135.44</v>
      </c>
      <c r="G206" s="159">
        <v>18.45</v>
      </c>
      <c r="H206" s="159">
        <v>20.39</v>
      </c>
      <c r="I206" s="165" t="e">
        <v>#N/A</v>
      </c>
      <c r="J206" s="161">
        <v>32.6</v>
      </c>
      <c r="K206" s="279"/>
      <c r="L206" s="162">
        <v>1151</v>
      </c>
      <c r="M206" s="165" t="e">
        <v>#N/A</v>
      </c>
      <c r="N206" s="280"/>
      <c r="O206" s="165" t="e">
        <v>#N/A</v>
      </c>
      <c r="P206" s="280"/>
      <c r="Q206" s="166">
        <v>24.6608658</v>
      </c>
      <c r="R206" s="280"/>
      <c r="S206" s="165" t="e">
        <v>#N/A</v>
      </c>
      <c r="T206" s="165" t="e">
        <v>#N/A</v>
      </c>
      <c r="U206" s="164">
        <v>2320.8308658000001</v>
      </c>
    </row>
    <row r="207" spans="2:21" x14ac:dyDescent="0.3">
      <c r="B207" s="14">
        <v>2023</v>
      </c>
      <c r="C207" s="14">
        <v>7</v>
      </c>
      <c r="D207" s="14">
        <v>17</v>
      </c>
      <c r="E207" s="159">
        <v>318.06</v>
      </c>
      <c r="F207" s="159">
        <v>142.4</v>
      </c>
      <c r="G207" s="159">
        <v>45.61</v>
      </c>
      <c r="H207" s="159">
        <v>43.82</v>
      </c>
      <c r="I207" s="165" t="e">
        <v>#N/A</v>
      </c>
      <c r="J207" s="161">
        <v>36.200000000000003</v>
      </c>
      <c r="K207" s="279"/>
      <c r="L207" s="162">
        <v>1177.0999999999999</v>
      </c>
      <c r="M207" s="165" t="e">
        <v>#N/A</v>
      </c>
      <c r="N207" s="280"/>
      <c r="O207" s="165" t="e">
        <v>#N/A</v>
      </c>
      <c r="P207" s="280"/>
      <c r="Q207" s="166">
        <v>26.951922600000003</v>
      </c>
      <c r="R207" s="280"/>
      <c r="S207" s="165" t="e">
        <v>#N/A</v>
      </c>
      <c r="T207" s="165" t="e">
        <v>#N/A</v>
      </c>
      <c r="U207" s="164">
        <v>2536.4419226000005</v>
      </c>
    </row>
    <row r="208" spans="2:21" x14ac:dyDescent="0.3">
      <c r="B208" s="14">
        <v>2023</v>
      </c>
      <c r="C208" s="14">
        <v>7</v>
      </c>
      <c r="D208" s="14">
        <v>18</v>
      </c>
      <c r="E208" s="159">
        <v>311.86</v>
      </c>
      <c r="F208" s="159">
        <v>145.47999999999999</v>
      </c>
      <c r="G208" s="159">
        <v>50.35</v>
      </c>
      <c r="H208" s="159">
        <v>53.61</v>
      </c>
      <c r="I208" s="165" t="e">
        <v>#N/A</v>
      </c>
      <c r="J208" s="161">
        <v>37</v>
      </c>
      <c r="K208" s="279"/>
      <c r="L208" s="162">
        <v>1245.9000000000001</v>
      </c>
      <c r="M208" s="165" t="e">
        <v>#N/A</v>
      </c>
      <c r="N208" s="280"/>
      <c r="O208" s="165" t="e">
        <v>#N/A</v>
      </c>
      <c r="P208" s="280"/>
      <c r="Q208" s="166">
        <v>28.245125999999999</v>
      </c>
      <c r="R208" s="280"/>
      <c r="S208" s="165" t="e">
        <v>#N/A</v>
      </c>
      <c r="T208" s="165" t="e">
        <v>#N/A</v>
      </c>
      <c r="U208" s="164">
        <v>2658.1451259999999</v>
      </c>
    </row>
    <row r="209" spans="2:21" x14ac:dyDescent="0.3">
      <c r="B209" s="14">
        <v>2023</v>
      </c>
      <c r="C209" s="14">
        <v>7</v>
      </c>
      <c r="D209" s="14">
        <v>19</v>
      </c>
      <c r="E209" s="159">
        <v>307.5</v>
      </c>
      <c r="F209" s="159">
        <v>146.55000000000001</v>
      </c>
      <c r="G209" s="159">
        <v>50.82</v>
      </c>
      <c r="H209" s="159">
        <v>53.27</v>
      </c>
      <c r="I209" s="165" t="e">
        <v>#N/A</v>
      </c>
      <c r="J209" s="161">
        <v>36.5</v>
      </c>
      <c r="K209" s="162">
        <v>391.6</v>
      </c>
      <c r="L209" s="162">
        <v>1344.5</v>
      </c>
      <c r="M209" s="165" t="e">
        <v>#N/A</v>
      </c>
      <c r="N209" s="280"/>
      <c r="O209" s="165" t="e">
        <v>#N/A</v>
      </c>
      <c r="P209" s="280"/>
      <c r="Q209" s="166">
        <v>29.368959599999993</v>
      </c>
      <c r="R209" s="280"/>
      <c r="S209" s="165" t="e">
        <v>#N/A</v>
      </c>
      <c r="T209" s="165" t="e">
        <v>#N/A</v>
      </c>
      <c r="U209" s="164">
        <v>2763.9089595999994</v>
      </c>
    </row>
    <row r="210" spans="2:21" x14ac:dyDescent="0.3">
      <c r="B210" s="14">
        <v>2023</v>
      </c>
      <c r="C210" s="14">
        <v>7</v>
      </c>
      <c r="D210" s="14">
        <v>20</v>
      </c>
      <c r="E210" s="159">
        <v>304.62</v>
      </c>
      <c r="F210" s="159">
        <v>150.02000000000001</v>
      </c>
      <c r="G210" s="159">
        <v>50.76</v>
      </c>
      <c r="H210" s="159">
        <v>53.47</v>
      </c>
      <c r="I210" s="165" t="e">
        <v>#N/A</v>
      </c>
      <c r="J210" s="161">
        <v>37.4</v>
      </c>
      <c r="K210" s="162">
        <v>402.9</v>
      </c>
      <c r="L210" s="162">
        <v>1279.2</v>
      </c>
      <c r="M210" s="165" t="e">
        <v>#N/A</v>
      </c>
      <c r="N210" s="280"/>
      <c r="O210" s="165" t="e">
        <v>#N/A</v>
      </c>
      <c r="P210" s="280"/>
      <c r="Q210" s="166">
        <v>28.752805800000001</v>
      </c>
      <c r="R210" s="280"/>
      <c r="S210" s="165" t="e">
        <v>#N/A</v>
      </c>
      <c r="T210" s="165" t="e">
        <v>#N/A</v>
      </c>
      <c r="U210" s="164">
        <v>2705.9228057999999</v>
      </c>
    </row>
    <row r="211" spans="2:21" x14ac:dyDescent="0.3">
      <c r="B211" s="14">
        <v>2023</v>
      </c>
      <c r="C211" s="14">
        <v>7</v>
      </c>
      <c r="D211" s="14">
        <v>21</v>
      </c>
      <c r="E211" s="159">
        <v>308.08999999999997</v>
      </c>
      <c r="F211" s="159">
        <v>154.9</v>
      </c>
      <c r="G211" s="159">
        <v>46.38</v>
      </c>
      <c r="H211" s="159">
        <v>53.97</v>
      </c>
      <c r="I211" s="165" t="e">
        <v>#N/A</v>
      </c>
      <c r="J211" s="161">
        <v>36.6</v>
      </c>
      <c r="K211" s="162">
        <v>396.2</v>
      </c>
      <c r="L211" s="162">
        <v>1107.2</v>
      </c>
      <c r="M211" s="165" t="e">
        <v>#N/A</v>
      </c>
      <c r="N211" s="280"/>
      <c r="O211" s="165" t="e">
        <v>#N/A</v>
      </c>
      <c r="P211" s="280"/>
      <c r="Q211" s="166">
        <v>26.750547600000001</v>
      </c>
      <c r="R211" s="280"/>
      <c r="S211" s="165" t="e">
        <v>#N/A</v>
      </c>
      <c r="T211" s="165" t="e">
        <v>#N/A</v>
      </c>
      <c r="U211" s="164">
        <v>2517.4905476000004</v>
      </c>
    </row>
    <row r="212" spans="2:21" x14ac:dyDescent="0.3">
      <c r="B212" s="14">
        <v>2023</v>
      </c>
      <c r="C212" s="14">
        <v>7</v>
      </c>
      <c r="D212" s="14">
        <v>22</v>
      </c>
      <c r="E212" s="159">
        <v>321.47000000000003</v>
      </c>
      <c r="F212" s="159">
        <v>144.72</v>
      </c>
      <c r="G212" s="159">
        <v>25.77</v>
      </c>
      <c r="H212" s="159">
        <v>33.450000000000003</v>
      </c>
      <c r="I212" s="165" t="e">
        <v>#N/A</v>
      </c>
      <c r="J212" s="161">
        <v>33.9</v>
      </c>
      <c r="K212" s="279"/>
      <c r="L212" s="162">
        <v>1075.5999999999999</v>
      </c>
      <c r="M212" s="165" t="e">
        <v>#N/A</v>
      </c>
      <c r="N212" s="280"/>
      <c r="O212" s="165" t="e">
        <v>#N/A</v>
      </c>
      <c r="P212" s="280"/>
      <c r="Q212" s="166">
        <v>25.238033399999999</v>
      </c>
      <c r="R212" s="280"/>
      <c r="S212" s="165" t="e">
        <v>#N/A</v>
      </c>
      <c r="T212" s="165" t="e">
        <v>#N/A</v>
      </c>
      <c r="U212" s="164">
        <v>2375.1480333999998</v>
      </c>
    </row>
    <row r="213" spans="2:21" x14ac:dyDescent="0.3">
      <c r="B213" s="14">
        <v>2023</v>
      </c>
      <c r="C213" s="14">
        <v>7</v>
      </c>
      <c r="D213" s="14">
        <v>23</v>
      </c>
      <c r="E213" s="159">
        <v>335.64</v>
      </c>
      <c r="F213" s="159">
        <v>136.16999999999999</v>
      </c>
      <c r="G213" s="159">
        <v>18.62</v>
      </c>
      <c r="H213" s="159">
        <v>20.74</v>
      </c>
      <c r="I213" s="165" t="e">
        <v>#N/A</v>
      </c>
      <c r="J213" s="161">
        <v>33.5</v>
      </c>
      <c r="K213" s="279"/>
      <c r="L213" s="162">
        <v>1132.2</v>
      </c>
      <c r="M213" s="165" t="e">
        <v>#N/A</v>
      </c>
      <c r="N213" s="280"/>
      <c r="O213" s="165" t="e">
        <v>#N/A</v>
      </c>
      <c r="P213" s="280"/>
      <c r="Q213" s="166">
        <v>25.682239799999998</v>
      </c>
      <c r="R213" s="280"/>
      <c r="S213" s="165" t="e">
        <v>#N/A</v>
      </c>
      <c r="T213" s="165" t="e">
        <v>#N/A</v>
      </c>
      <c r="U213" s="164">
        <v>2416.9522397999999</v>
      </c>
    </row>
    <row r="214" spans="2:21" x14ac:dyDescent="0.3">
      <c r="B214" s="14">
        <v>2023</v>
      </c>
      <c r="C214" s="14">
        <v>7</v>
      </c>
      <c r="D214" s="14">
        <v>24</v>
      </c>
      <c r="E214" s="159">
        <v>315.82</v>
      </c>
      <c r="F214" s="159">
        <v>143.04</v>
      </c>
      <c r="G214" s="159">
        <v>46.86</v>
      </c>
      <c r="H214" s="159">
        <v>44.19</v>
      </c>
      <c r="I214" s="165" t="e">
        <v>#N/A</v>
      </c>
      <c r="J214" s="161">
        <v>36.6</v>
      </c>
      <c r="K214" s="162">
        <v>387.6</v>
      </c>
      <c r="L214" s="162">
        <v>1192.5</v>
      </c>
      <c r="M214" s="165" t="e">
        <v>#N/A</v>
      </c>
      <c r="N214" s="280"/>
      <c r="O214" s="165" t="e">
        <v>#N/A</v>
      </c>
      <c r="P214" s="280"/>
      <c r="Q214" s="166">
        <v>27.594389399999997</v>
      </c>
      <c r="R214" s="280"/>
      <c r="S214" s="165" t="e">
        <v>#N/A</v>
      </c>
      <c r="T214" s="165" t="e">
        <v>#N/A</v>
      </c>
      <c r="U214" s="164">
        <v>2596.9043894000001</v>
      </c>
    </row>
    <row r="215" spans="2:21" x14ac:dyDescent="0.3">
      <c r="B215" s="14">
        <v>2023</v>
      </c>
      <c r="C215" s="14">
        <v>7</v>
      </c>
      <c r="D215" s="14">
        <v>25</v>
      </c>
      <c r="E215" s="159">
        <v>302.17</v>
      </c>
      <c r="F215" s="159">
        <v>144.22</v>
      </c>
      <c r="G215" s="159">
        <v>50.39</v>
      </c>
      <c r="H215" s="159">
        <v>52.91</v>
      </c>
      <c r="I215" s="165" t="e">
        <v>#N/A</v>
      </c>
      <c r="J215" s="161">
        <v>37</v>
      </c>
      <c r="K215" s="162">
        <v>399.7</v>
      </c>
      <c r="L215" s="162">
        <v>1378.9</v>
      </c>
      <c r="M215" s="165" t="e">
        <v>#N/A</v>
      </c>
      <c r="N215" s="280"/>
      <c r="O215" s="165" t="e">
        <v>#N/A</v>
      </c>
      <c r="P215" s="280"/>
      <c r="Q215" s="166">
        <v>29.9247546</v>
      </c>
      <c r="R215" s="280"/>
      <c r="S215" s="165" t="e">
        <v>#N/A</v>
      </c>
      <c r="T215" s="165" t="e">
        <v>#N/A</v>
      </c>
      <c r="U215" s="164">
        <v>2816.2147546000001</v>
      </c>
    </row>
    <row r="216" spans="2:21" x14ac:dyDescent="0.3">
      <c r="B216" s="14">
        <v>2023</v>
      </c>
      <c r="C216" s="14">
        <v>7</v>
      </c>
      <c r="D216" s="14">
        <v>26</v>
      </c>
      <c r="E216" s="159">
        <v>300.39</v>
      </c>
      <c r="F216" s="159">
        <v>146.86000000000001</v>
      </c>
      <c r="G216" s="159">
        <v>51.7</v>
      </c>
      <c r="H216" s="159">
        <v>54.73</v>
      </c>
      <c r="I216" s="165" t="e">
        <v>#N/A</v>
      </c>
      <c r="J216" s="161">
        <v>36.5</v>
      </c>
      <c r="K216" s="279"/>
      <c r="L216" s="162">
        <v>1407.9</v>
      </c>
      <c r="M216" s="165" t="e">
        <v>#N/A</v>
      </c>
      <c r="N216" s="280"/>
      <c r="O216" s="165" t="e">
        <v>#N/A</v>
      </c>
      <c r="P216" s="280"/>
      <c r="Q216" s="166">
        <v>30.081451199999989</v>
      </c>
      <c r="R216" s="280"/>
      <c r="S216" s="165" t="e">
        <v>#N/A</v>
      </c>
      <c r="T216" s="165" t="e">
        <v>#N/A</v>
      </c>
      <c r="U216" s="164">
        <v>2830.9614511999994</v>
      </c>
    </row>
    <row r="217" spans="2:21" x14ac:dyDescent="0.3">
      <c r="B217" s="14">
        <v>2023</v>
      </c>
      <c r="C217" s="14">
        <v>7</v>
      </c>
      <c r="D217" s="14">
        <v>27</v>
      </c>
      <c r="E217" s="159">
        <v>295.83</v>
      </c>
      <c r="F217" s="159">
        <v>147.58000000000001</v>
      </c>
      <c r="G217" s="159">
        <v>49.22</v>
      </c>
      <c r="H217" s="159">
        <v>53.86</v>
      </c>
      <c r="I217" s="165" t="e">
        <v>#N/A</v>
      </c>
      <c r="J217" s="161">
        <v>36.5</v>
      </c>
      <c r="K217" s="162">
        <v>393.8</v>
      </c>
      <c r="L217" s="162">
        <v>1129.3</v>
      </c>
      <c r="M217" s="165" t="e">
        <v>#N/A</v>
      </c>
      <c r="N217" s="280"/>
      <c r="O217" s="165" t="e">
        <v>#N/A</v>
      </c>
      <c r="P217" s="280"/>
      <c r="Q217" s="166">
        <v>26.6619426</v>
      </c>
      <c r="R217" s="280"/>
      <c r="S217" s="165" t="e">
        <v>#N/A</v>
      </c>
      <c r="T217" s="165" t="e">
        <v>#N/A</v>
      </c>
      <c r="U217" s="164">
        <v>2509.1519426000004</v>
      </c>
    </row>
    <row r="218" spans="2:21" x14ac:dyDescent="0.3">
      <c r="B218" s="14">
        <v>2023</v>
      </c>
      <c r="C218" s="14">
        <v>7</v>
      </c>
      <c r="D218" s="14">
        <v>28</v>
      </c>
      <c r="E218" s="159">
        <v>298.43</v>
      </c>
      <c r="F218" s="159">
        <v>153.49</v>
      </c>
      <c r="G218" s="159">
        <v>45.8</v>
      </c>
      <c r="H218" s="159">
        <v>53.18</v>
      </c>
      <c r="I218" s="165" t="e">
        <v>#N/A</v>
      </c>
      <c r="J218" s="161">
        <v>36.4</v>
      </c>
      <c r="K218" s="162">
        <v>383.5</v>
      </c>
      <c r="L218" s="162">
        <v>1054.8</v>
      </c>
      <c r="M218" s="165" t="e">
        <v>#N/A</v>
      </c>
      <c r="N218" s="280"/>
      <c r="O218" s="165" t="e">
        <v>#N/A</v>
      </c>
      <c r="P218" s="280"/>
      <c r="Q218" s="166">
        <v>25.41084</v>
      </c>
      <c r="R218" s="280"/>
      <c r="S218" s="165" t="e">
        <v>#N/A</v>
      </c>
      <c r="T218" s="165" t="e">
        <v>#N/A</v>
      </c>
      <c r="U218" s="164">
        <v>2391.41084</v>
      </c>
    </row>
    <row r="219" spans="2:21" x14ac:dyDescent="0.3">
      <c r="B219" s="14">
        <v>2023</v>
      </c>
      <c r="C219" s="14">
        <v>7</v>
      </c>
      <c r="D219" s="14">
        <v>29</v>
      </c>
      <c r="E219" s="159">
        <v>308.14</v>
      </c>
      <c r="F219" s="159">
        <v>141.68</v>
      </c>
      <c r="G219" s="159">
        <v>24.93</v>
      </c>
      <c r="H219" s="159">
        <v>34.54</v>
      </c>
      <c r="I219" s="165" t="e">
        <v>#N/A</v>
      </c>
      <c r="J219" s="161">
        <v>36.299999999999997</v>
      </c>
      <c r="K219" s="279"/>
      <c r="L219" s="162">
        <v>922.8</v>
      </c>
      <c r="M219" s="165" t="e">
        <v>#N/A</v>
      </c>
      <c r="N219" s="280"/>
      <c r="O219" s="165" t="e">
        <v>#N/A</v>
      </c>
      <c r="P219" s="280"/>
      <c r="Q219" s="166">
        <v>22.9330146</v>
      </c>
      <c r="R219" s="280"/>
      <c r="S219" s="165" t="e">
        <v>#N/A</v>
      </c>
      <c r="T219" s="165" t="e">
        <v>#N/A</v>
      </c>
      <c r="U219" s="164">
        <v>2158.2230145999997</v>
      </c>
    </row>
    <row r="220" spans="2:21" x14ac:dyDescent="0.3">
      <c r="B220" s="14">
        <v>2023</v>
      </c>
      <c r="C220" s="14">
        <v>7</v>
      </c>
      <c r="D220" s="14">
        <v>30</v>
      </c>
      <c r="E220" s="159">
        <v>315.79000000000002</v>
      </c>
      <c r="F220" s="159">
        <v>132.68</v>
      </c>
      <c r="G220" s="159">
        <v>18.190000000000001</v>
      </c>
      <c r="H220" s="159">
        <v>20.64</v>
      </c>
      <c r="I220" s="165" t="e">
        <v>#N/A</v>
      </c>
      <c r="J220" s="161">
        <v>35.1</v>
      </c>
      <c r="K220" s="279"/>
      <c r="L220" s="162">
        <v>829.2</v>
      </c>
      <c r="M220" s="165" t="e">
        <v>#N/A</v>
      </c>
      <c r="N220" s="280"/>
      <c r="O220" s="165" t="e">
        <v>#N/A</v>
      </c>
      <c r="P220" s="280"/>
      <c r="Q220" s="166">
        <v>21.145986000000001</v>
      </c>
      <c r="R220" s="280"/>
      <c r="S220" s="165" t="e">
        <v>#N/A</v>
      </c>
      <c r="T220" s="165" t="e">
        <v>#N/A</v>
      </c>
      <c r="U220" s="164">
        <v>1990.0459860000001</v>
      </c>
    </row>
    <row r="221" spans="2:21" x14ac:dyDescent="0.3">
      <c r="B221" s="14">
        <v>2023</v>
      </c>
      <c r="C221" s="14">
        <v>7</v>
      </c>
      <c r="D221" s="14">
        <v>31</v>
      </c>
      <c r="E221" s="159">
        <v>305.57</v>
      </c>
      <c r="F221" s="159">
        <v>139.52000000000001</v>
      </c>
      <c r="G221" s="159">
        <v>44.63</v>
      </c>
      <c r="H221" s="159">
        <v>44.7</v>
      </c>
      <c r="I221" s="165" t="e">
        <v>#N/A</v>
      </c>
      <c r="J221" s="161">
        <v>38.6</v>
      </c>
      <c r="K221" s="162">
        <v>369.4</v>
      </c>
      <c r="L221" s="162">
        <v>1031.9000000000001</v>
      </c>
      <c r="M221" s="165" t="e">
        <v>#N/A</v>
      </c>
      <c r="N221" s="280"/>
      <c r="O221" s="165" t="e">
        <v>#N/A</v>
      </c>
      <c r="P221" s="280"/>
      <c r="Q221" s="166">
        <v>25.109260800000001</v>
      </c>
      <c r="R221" s="280"/>
      <c r="S221" s="165" t="e">
        <v>#N/A</v>
      </c>
      <c r="T221" s="165" t="e">
        <v>#N/A</v>
      </c>
      <c r="U221" s="164">
        <v>2363.0292608</v>
      </c>
    </row>
    <row r="222" spans="2:21" x14ac:dyDescent="0.3">
      <c r="B222" s="14">
        <v>2023</v>
      </c>
      <c r="C222" s="14">
        <v>8</v>
      </c>
      <c r="D222" s="14">
        <v>1</v>
      </c>
      <c r="E222" s="159">
        <v>300.17</v>
      </c>
      <c r="F222" s="159">
        <v>144.54</v>
      </c>
      <c r="G222" s="159">
        <v>49.25</v>
      </c>
      <c r="H222" s="159">
        <v>53.08</v>
      </c>
      <c r="I222" s="165" t="e">
        <v>#N/A</v>
      </c>
      <c r="J222" s="161">
        <v>37.1</v>
      </c>
      <c r="K222" s="162">
        <v>386.3</v>
      </c>
      <c r="L222" s="162">
        <v>1147.7</v>
      </c>
      <c r="M222" s="165" t="e">
        <v>#N/A</v>
      </c>
      <c r="N222" s="280"/>
      <c r="O222" s="165" t="e">
        <v>#N/A</v>
      </c>
      <c r="P222" s="280"/>
      <c r="Q222" s="166">
        <v>26.538969600000005</v>
      </c>
      <c r="R222" s="280"/>
      <c r="S222" s="165" t="e">
        <v>#N/A</v>
      </c>
      <c r="T222" s="165" t="e">
        <v>#N/A</v>
      </c>
      <c r="U222" s="164">
        <v>2497.5789696000006</v>
      </c>
    </row>
    <row r="223" spans="2:21" x14ac:dyDescent="0.3">
      <c r="B223" s="14">
        <v>2023</v>
      </c>
      <c r="C223" s="14">
        <v>8</v>
      </c>
      <c r="D223" s="14">
        <v>2</v>
      </c>
      <c r="E223" s="159">
        <v>303.79000000000002</v>
      </c>
      <c r="F223" s="159">
        <v>149.69</v>
      </c>
      <c r="G223" s="159">
        <v>49.73</v>
      </c>
      <c r="H223" s="159">
        <v>55.09</v>
      </c>
      <c r="I223" s="165" t="e">
        <v>#N/A</v>
      </c>
      <c r="J223" s="161">
        <v>38.4</v>
      </c>
      <c r="K223" s="162">
        <v>395.9</v>
      </c>
      <c r="L223" s="162">
        <v>890.1</v>
      </c>
      <c r="M223" s="165" t="e">
        <v>#N/A</v>
      </c>
      <c r="N223" s="280"/>
      <c r="O223" s="165" t="e">
        <v>#N/A</v>
      </c>
      <c r="P223" s="280"/>
      <c r="Q223" s="166">
        <v>24.015713999999999</v>
      </c>
      <c r="R223" s="280"/>
      <c r="S223" s="165" t="e">
        <v>#N/A</v>
      </c>
      <c r="T223" s="165" t="e">
        <v>#N/A</v>
      </c>
      <c r="U223" s="164">
        <v>2260.115714</v>
      </c>
    </row>
    <row r="224" spans="2:21" x14ac:dyDescent="0.3">
      <c r="B224" s="14">
        <v>2023</v>
      </c>
      <c r="C224" s="14">
        <v>8</v>
      </c>
      <c r="D224" s="14">
        <v>3</v>
      </c>
      <c r="E224" s="159">
        <v>311.99</v>
      </c>
      <c r="F224" s="159">
        <v>154.41999999999999</v>
      </c>
      <c r="G224" s="159">
        <v>49.75</v>
      </c>
      <c r="H224" s="159">
        <v>55.09</v>
      </c>
      <c r="I224" s="165" t="e">
        <v>#N/A</v>
      </c>
      <c r="J224" s="161">
        <v>39.4</v>
      </c>
      <c r="K224" s="162">
        <v>397.8</v>
      </c>
      <c r="L224" s="162">
        <v>666.2</v>
      </c>
      <c r="M224" s="165" t="e">
        <v>#N/A</v>
      </c>
      <c r="N224" s="280"/>
      <c r="O224" s="165" t="e">
        <v>#N/A</v>
      </c>
      <c r="P224" s="280"/>
      <c r="Q224" s="166">
        <v>21.377433</v>
      </c>
      <c r="R224" s="280"/>
      <c r="S224" s="165" t="e">
        <v>#N/A</v>
      </c>
      <c r="T224" s="165" t="e">
        <v>#N/A</v>
      </c>
      <c r="U224" s="164">
        <v>2011.8274330000002</v>
      </c>
    </row>
    <row r="225" spans="2:21" x14ac:dyDescent="0.3">
      <c r="B225" s="14">
        <v>2023</v>
      </c>
      <c r="C225" s="14">
        <v>8</v>
      </c>
      <c r="D225" s="14">
        <v>4</v>
      </c>
      <c r="E225" s="159">
        <v>313.94</v>
      </c>
      <c r="F225" s="159">
        <v>159.04</v>
      </c>
      <c r="G225" s="159">
        <v>46.46</v>
      </c>
      <c r="H225" s="159">
        <v>54.37</v>
      </c>
      <c r="I225" s="165" t="e">
        <v>#N/A</v>
      </c>
      <c r="J225" s="161">
        <v>38.4</v>
      </c>
      <c r="K225" s="162">
        <v>391.2</v>
      </c>
      <c r="L225" s="162">
        <v>677.1</v>
      </c>
      <c r="M225" s="165" t="e">
        <v>#N/A</v>
      </c>
      <c r="N225" s="280"/>
      <c r="O225" s="165" t="e">
        <v>#N/A</v>
      </c>
      <c r="P225" s="280"/>
      <c r="Q225" s="166">
        <v>21.123539400000002</v>
      </c>
      <c r="R225" s="280"/>
      <c r="S225" s="165" t="e">
        <v>#N/A</v>
      </c>
      <c r="T225" s="165" t="e">
        <v>#N/A</v>
      </c>
      <c r="U225" s="164">
        <v>1987.9335394000004</v>
      </c>
    </row>
    <row r="226" spans="2:21" x14ac:dyDescent="0.3">
      <c r="B226" s="14">
        <v>2023</v>
      </c>
      <c r="C226" s="14">
        <v>8</v>
      </c>
      <c r="D226" s="14">
        <v>5</v>
      </c>
      <c r="E226" s="159">
        <v>320.44</v>
      </c>
      <c r="F226" s="159">
        <v>144.41</v>
      </c>
      <c r="G226" s="159">
        <v>31.45</v>
      </c>
      <c r="H226" s="159">
        <v>33.68</v>
      </c>
      <c r="I226" s="165" t="e">
        <v>#N/A</v>
      </c>
      <c r="J226" s="161">
        <v>35.700000000000003</v>
      </c>
      <c r="K226" s="162">
        <v>366.5</v>
      </c>
      <c r="L226" s="162">
        <v>683.5</v>
      </c>
      <c r="M226" s="165" t="e">
        <v>#N/A</v>
      </c>
      <c r="N226" s="280"/>
      <c r="O226" s="165" t="e">
        <v>#N/A</v>
      </c>
      <c r="P226" s="280"/>
      <c r="Q226" s="166">
        <v>20.417599199999998</v>
      </c>
      <c r="R226" s="280"/>
      <c r="S226" s="165" t="e">
        <v>#N/A</v>
      </c>
      <c r="T226" s="165" t="e">
        <v>#N/A</v>
      </c>
      <c r="U226" s="164">
        <v>1921.4975992</v>
      </c>
    </row>
    <row r="227" spans="2:21" x14ac:dyDescent="0.3">
      <c r="B227" s="14">
        <v>2023</v>
      </c>
      <c r="C227" s="14">
        <v>8</v>
      </c>
      <c r="D227" s="14">
        <v>6</v>
      </c>
      <c r="E227" s="159">
        <v>326.89</v>
      </c>
      <c r="F227" s="159">
        <v>135.24</v>
      </c>
      <c r="G227" s="159">
        <v>18.38</v>
      </c>
      <c r="H227" s="159">
        <v>21.15</v>
      </c>
      <c r="I227" s="165" t="e">
        <v>#N/A</v>
      </c>
      <c r="J227" s="161">
        <v>35.200000000000003</v>
      </c>
      <c r="K227" s="162">
        <v>353</v>
      </c>
      <c r="L227" s="162">
        <v>720.9</v>
      </c>
      <c r="M227" s="165" t="e">
        <v>#N/A</v>
      </c>
      <c r="N227" s="280"/>
      <c r="O227" s="165" t="e">
        <v>#N/A</v>
      </c>
      <c r="P227" s="280"/>
      <c r="Q227" s="166">
        <v>20.317502399999999</v>
      </c>
      <c r="R227" s="280"/>
      <c r="S227" s="165" t="e">
        <v>#N/A</v>
      </c>
      <c r="T227" s="165" t="e">
        <v>#N/A</v>
      </c>
      <c r="U227" s="164">
        <v>1912.0775024</v>
      </c>
    </row>
    <row r="228" spans="2:21" x14ac:dyDescent="0.3">
      <c r="B228" s="14">
        <v>2023</v>
      </c>
      <c r="C228" s="14">
        <v>8</v>
      </c>
      <c r="D228" s="14">
        <v>7</v>
      </c>
      <c r="E228" s="159">
        <v>315.19</v>
      </c>
      <c r="F228" s="159">
        <v>143.43</v>
      </c>
      <c r="G228" s="159">
        <v>45.38</v>
      </c>
      <c r="H228" s="159">
        <v>45.36</v>
      </c>
      <c r="I228" s="165" t="e">
        <v>#N/A</v>
      </c>
      <c r="J228" s="161">
        <v>38.1</v>
      </c>
      <c r="K228" s="279"/>
      <c r="L228" s="162">
        <v>884</v>
      </c>
      <c r="M228" s="165" t="e">
        <v>#N/A</v>
      </c>
      <c r="N228" s="280"/>
      <c r="O228" s="165" t="e">
        <v>#N/A</v>
      </c>
      <c r="P228" s="280"/>
      <c r="Q228" s="166">
        <v>23.7414144</v>
      </c>
      <c r="R228" s="280"/>
      <c r="S228" s="165" t="e">
        <v>#N/A</v>
      </c>
      <c r="T228" s="165" t="e">
        <v>#N/A</v>
      </c>
      <c r="U228" s="164">
        <v>2234.3014143999999</v>
      </c>
    </row>
    <row r="229" spans="2:21" x14ac:dyDescent="0.3">
      <c r="B229" s="14">
        <v>2023</v>
      </c>
      <c r="C229" s="14">
        <v>8</v>
      </c>
      <c r="D229" s="14">
        <v>8</v>
      </c>
      <c r="E229" s="159">
        <v>314.52</v>
      </c>
      <c r="F229" s="159">
        <v>147.19999999999999</v>
      </c>
      <c r="G229" s="159">
        <v>49.34</v>
      </c>
      <c r="H229" s="159">
        <v>54.61</v>
      </c>
      <c r="I229" s="165" t="e">
        <v>#N/A</v>
      </c>
      <c r="J229" s="161">
        <v>39.1</v>
      </c>
      <c r="K229" s="162">
        <v>400.6</v>
      </c>
      <c r="L229" s="162">
        <v>819.7</v>
      </c>
      <c r="M229" s="165" t="e">
        <v>#N/A</v>
      </c>
      <c r="N229" s="280"/>
      <c r="O229" s="165" t="e">
        <v>#N/A</v>
      </c>
      <c r="P229" s="280"/>
      <c r="Q229" s="166">
        <v>23.271109800000005</v>
      </c>
      <c r="R229" s="280"/>
      <c r="S229" s="165" t="e">
        <v>#N/A</v>
      </c>
      <c r="T229" s="165" t="e">
        <v>#N/A</v>
      </c>
      <c r="U229" s="164">
        <v>2190.0411098000004</v>
      </c>
    </row>
    <row r="230" spans="2:21" x14ac:dyDescent="0.3">
      <c r="B230" s="14">
        <v>2023</v>
      </c>
      <c r="C230" s="14">
        <v>8</v>
      </c>
      <c r="D230" s="14">
        <v>9</v>
      </c>
      <c r="E230" s="159">
        <v>313.95</v>
      </c>
      <c r="F230" s="159">
        <v>149.34</v>
      </c>
      <c r="G230" s="159">
        <v>50.69</v>
      </c>
      <c r="H230" s="159">
        <v>57</v>
      </c>
      <c r="I230" s="165" t="e">
        <v>#N/A</v>
      </c>
      <c r="J230" s="161">
        <v>37.799999999999997</v>
      </c>
      <c r="K230" s="162">
        <v>417.1</v>
      </c>
      <c r="L230" s="162">
        <v>871.4</v>
      </c>
      <c r="M230" s="165" t="e">
        <v>#N/A</v>
      </c>
      <c r="N230" s="280"/>
      <c r="O230" s="165" t="e">
        <v>#N/A</v>
      </c>
      <c r="P230" s="280"/>
      <c r="Q230" s="166">
        <v>24.4472472</v>
      </c>
      <c r="R230" s="280"/>
      <c r="S230" s="165" t="e">
        <v>#N/A</v>
      </c>
      <c r="T230" s="165" t="e">
        <v>#N/A</v>
      </c>
      <c r="U230" s="164">
        <v>2300.7272472000004</v>
      </c>
    </row>
    <row r="231" spans="2:21" x14ac:dyDescent="0.3">
      <c r="B231" s="14">
        <v>2023</v>
      </c>
      <c r="C231" s="14">
        <v>8</v>
      </c>
      <c r="D231" s="14">
        <v>10</v>
      </c>
      <c r="E231" s="159">
        <v>319.95</v>
      </c>
      <c r="F231" s="159">
        <v>153.72999999999999</v>
      </c>
      <c r="G231" s="159">
        <v>50.09</v>
      </c>
      <c r="H231" s="159">
        <v>57.22</v>
      </c>
      <c r="I231" s="165" t="e">
        <v>#N/A</v>
      </c>
      <c r="J231" s="161">
        <v>38.4</v>
      </c>
      <c r="K231" s="162">
        <v>402.6</v>
      </c>
      <c r="L231" s="162">
        <v>860.2</v>
      </c>
      <c r="M231" s="165" t="e">
        <v>#N/A</v>
      </c>
      <c r="N231" s="280"/>
      <c r="O231" s="165" t="e">
        <v>#N/A</v>
      </c>
      <c r="P231" s="280"/>
      <c r="Q231" s="166">
        <v>24.170262599999997</v>
      </c>
      <c r="R231" s="280"/>
      <c r="S231" s="165" t="e">
        <v>#N/A</v>
      </c>
      <c r="T231" s="165" t="e">
        <v>#N/A</v>
      </c>
      <c r="U231" s="164">
        <v>2274.6602625999999</v>
      </c>
    </row>
    <row r="232" spans="2:21" x14ac:dyDescent="0.3">
      <c r="B232" s="14">
        <v>2023</v>
      </c>
      <c r="C232" s="14">
        <v>8</v>
      </c>
      <c r="D232" s="14">
        <v>11</v>
      </c>
      <c r="E232" s="159">
        <v>319.33</v>
      </c>
      <c r="F232" s="159">
        <v>158.13</v>
      </c>
      <c r="G232" s="159">
        <v>45.89</v>
      </c>
      <c r="H232" s="159">
        <v>56.19</v>
      </c>
      <c r="I232" s="165" t="e">
        <v>#N/A</v>
      </c>
      <c r="J232" s="161">
        <v>38</v>
      </c>
      <c r="K232" s="162">
        <v>399.3</v>
      </c>
      <c r="L232" s="162">
        <v>774.9</v>
      </c>
      <c r="M232" s="165" t="e">
        <v>#N/A</v>
      </c>
      <c r="N232" s="280"/>
      <c r="O232" s="165" t="e">
        <v>#N/A</v>
      </c>
      <c r="P232" s="280"/>
      <c r="Q232" s="166">
        <v>23.3481156</v>
      </c>
      <c r="R232" s="280"/>
      <c r="S232" s="165" t="e">
        <v>#N/A</v>
      </c>
      <c r="T232" s="165" t="e">
        <v>#N/A</v>
      </c>
      <c r="U232" s="164">
        <v>2197.2881155999999</v>
      </c>
    </row>
    <row r="233" spans="2:21" x14ac:dyDescent="0.3">
      <c r="B233" s="14">
        <v>2023</v>
      </c>
      <c r="C233" s="14">
        <v>8</v>
      </c>
      <c r="D233" s="14">
        <v>12</v>
      </c>
      <c r="E233" s="159">
        <v>333.15</v>
      </c>
      <c r="F233" s="159">
        <v>145.16</v>
      </c>
      <c r="G233" s="159">
        <v>24.83</v>
      </c>
      <c r="H233" s="159">
        <v>33.03</v>
      </c>
      <c r="I233" s="165" t="e">
        <v>#N/A</v>
      </c>
      <c r="J233" s="161">
        <v>34.9</v>
      </c>
      <c r="K233" s="279"/>
      <c r="L233" s="279"/>
      <c r="M233" s="165" t="e">
        <v>#N/A</v>
      </c>
      <c r="N233" s="280"/>
      <c r="O233" s="165" t="e">
        <v>#N/A</v>
      </c>
      <c r="P233" s="280"/>
      <c r="Q233" s="166">
        <v>22.098301799999994</v>
      </c>
      <c r="R233" s="280"/>
      <c r="S233" s="165" t="e">
        <v>#N/A</v>
      </c>
      <c r="T233" s="165" t="e">
        <v>#N/A</v>
      </c>
      <c r="U233" s="164">
        <v>2079.6683017999999</v>
      </c>
    </row>
    <row r="234" spans="2:21" x14ac:dyDescent="0.3">
      <c r="B234" s="14">
        <v>2023</v>
      </c>
      <c r="C234" s="14">
        <v>8</v>
      </c>
      <c r="D234" s="14">
        <v>13</v>
      </c>
      <c r="E234" s="159">
        <v>341.98</v>
      </c>
      <c r="F234" s="159">
        <v>135.85</v>
      </c>
      <c r="G234" s="159">
        <v>18.38</v>
      </c>
      <c r="H234" s="159">
        <v>20.46</v>
      </c>
      <c r="I234" s="165" t="e">
        <v>#N/A</v>
      </c>
      <c r="J234" s="161">
        <v>34.299999999999997</v>
      </c>
      <c r="K234" s="279"/>
      <c r="L234" s="162">
        <v>912.2</v>
      </c>
      <c r="M234" s="165" t="e">
        <v>#N/A</v>
      </c>
      <c r="N234" s="280"/>
      <c r="O234" s="165" t="e">
        <v>#N/A</v>
      </c>
      <c r="P234" s="280"/>
      <c r="Q234" s="166">
        <v>23.276479799999997</v>
      </c>
      <c r="R234" s="280"/>
      <c r="S234" s="165" t="e">
        <v>#N/A</v>
      </c>
      <c r="T234" s="165" t="e">
        <v>#N/A</v>
      </c>
      <c r="U234" s="164">
        <v>2190.5464797999998</v>
      </c>
    </row>
    <row r="235" spans="2:21" x14ac:dyDescent="0.3">
      <c r="B235" s="14">
        <v>2023</v>
      </c>
      <c r="C235" s="14">
        <v>8</v>
      </c>
      <c r="D235" s="14">
        <v>14</v>
      </c>
      <c r="E235" s="159">
        <v>319.8</v>
      </c>
      <c r="F235" s="159">
        <v>144.16999999999999</v>
      </c>
      <c r="G235" s="159">
        <v>44.64</v>
      </c>
      <c r="H235" s="159">
        <v>46.02</v>
      </c>
      <c r="I235" s="165" t="e">
        <v>#N/A</v>
      </c>
      <c r="J235" s="161">
        <v>37.799999999999997</v>
      </c>
      <c r="K235" s="279"/>
      <c r="L235" s="162">
        <v>1234.4000000000001</v>
      </c>
      <c r="M235" s="165" t="e">
        <v>#N/A</v>
      </c>
      <c r="N235" s="280"/>
      <c r="O235" s="165" t="e">
        <v>#N/A</v>
      </c>
      <c r="P235" s="280"/>
      <c r="Q235" s="166">
        <v>28.3539222</v>
      </c>
      <c r="R235" s="280"/>
      <c r="S235" s="165" t="e">
        <v>#N/A</v>
      </c>
      <c r="T235" s="165" t="e">
        <v>#N/A</v>
      </c>
      <c r="U235" s="164">
        <v>2668.3839222000001</v>
      </c>
    </row>
    <row r="236" spans="2:21" x14ac:dyDescent="0.3">
      <c r="B236" s="14">
        <v>2023</v>
      </c>
      <c r="C236" s="14">
        <v>8</v>
      </c>
      <c r="D236" s="14">
        <v>15</v>
      </c>
      <c r="E236" s="159">
        <v>311.19</v>
      </c>
      <c r="F236" s="159">
        <v>145.32</v>
      </c>
      <c r="G236" s="159">
        <v>49.23</v>
      </c>
      <c r="H236" s="159">
        <v>55.52</v>
      </c>
      <c r="I236" s="165" t="e">
        <v>#N/A</v>
      </c>
      <c r="J236" s="161">
        <v>38.4</v>
      </c>
      <c r="K236" s="279"/>
      <c r="L236" s="162">
        <v>1399.1</v>
      </c>
      <c r="M236" s="165" t="e">
        <v>#N/A</v>
      </c>
      <c r="N236" s="280"/>
      <c r="O236" s="165" t="e">
        <v>#N/A</v>
      </c>
      <c r="P236" s="280"/>
      <c r="Q236" s="166">
        <v>31.259414399999997</v>
      </c>
      <c r="R236" s="280"/>
      <c r="S236" s="165" t="e">
        <v>#N/A</v>
      </c>
      <c r="T236" s="165" t="e">
        <v>#N/A</v>
      </c>
      <c r="U236" s="164">
        <v>2941.8194143999999</v>
      </c>
    </row>
    <row r="237" spans="2:21" x14ac:dyDescent="0.3">
      <c r="B237" s="14">
        <v>2023</v>
      </c>
      <c r="C237" s="14">
        <v>8</v>
      </c>
      <c r="D237" s="14">
        <v>16</v>
      </c>
      <c r="E237" s="159">
        <v>305.3</v>
      </c>
      <c r="F237" s="159">
        <v>145.25</v>
      </c>
      <c r="G237" s="159">
        <v>55.96</v>
      </c>
      <c r="H237" s="159">
        <v>56.61</v>
      </c>
      <c r="I237" s="165" t="e">
        <v>#N/A</v>
      </c>
      <c r="J237" s="161">
        <v>39.299999999999997</v>
      </c>
      <c r="K237" s="279"/>
      <c r="L237" s="162">
        <v>1492.4</v>
      </c>
      <c r="M237" s="165" t="e">
        <v>#N/A</v>
      </c>
      <c r="N237" s="280"/>
      <c r="O237" s="165" t="e">
        <v>#N/A</v>
      </c>
      <c r="P237" s="280"/>
      <c r="Q237" s="166">
        <v>31.998970799999995</v>
      </c>
      <c r="R237" s="280"/>
      <c r="S237" s="165" t="e">
        <v>#N/A</v>
      </c>
      <c r="T237" s="165" t="e">
        <v>#N/A</v>
      </c>
      <c r="U237" s="164">
        <v>3011.4189707999994</v>
      </c>
    </row>
    <row r="238" spans="2:21" x14ac:dyDescent="0.3">
      <c r="B238" s="14">
        <v>2023</v>
      </c>
      <c r="C238" s="14">
        <v>8</v>
      </c>
      <c r="D238" s="14">
        <v>17</v>
      </c>
      <c r="E238" s="159">
        <v>305.76</v>
      </c>
      <c r="F238" s="159">
        <v>149.19999999999999</v>
      </c>
      <c r="G238" s="159">
        <v>57.73</v>
      </c>
      <c r="H238" s="159">
        <v>57.21</v>
      </c>
      <c r="I238" s="165" t="e">
        <v>#N/A</v>
      </c>
      <c r="J238" s="161">
        <v>38.9</v>
      </c>
      <c r="K238" s="162">
        <v>423.9</v>
      </c>
      <c r="L238" s="162">
        <v>1157.7</v>
      </c>
      <c r="M238" s="165" t="e">
        <v>#N/A</v>
      </c>
      <c r="N238" s="280"/>
      <c r="O238" s="165" t="e">
        <v>#N/A</v>
      </c>
      <c r="P238" s="280"/>
      <c r="Q238" s="166">
        <v>27.713495999999999</v>
      </c>
      <c r="R238" s="280"/>
      <c r="S238" s="165" t="e">
        <v>#N/A</v>
      </c>
      <c r="T238" s="165" t="e">
        <v>#N/A</v>
      </c>
      <c r="U238" s="164">
        <v>2608.1134959999999</v>
      </c>
    </row>
    <row r="239" spans="2:21" x14ac:dyDescent="0.3">
      <c r="B239" s="14">
        <v>2023</v>
      </c>
      <c r="C239" s="14">
        <v>8</v>
      </c>
      <c r="D239" s="14">
        <v>18</v>
      </c>
      <c r="E239" s="159">
        <v>306.10000000000002</v>
      </c>
      <c r="F239" s="159">
        <v>156.97999999999999</v>
      </c>
      <c r="G239" s="159">
        <v>46.45</v>
      </c>
      <c r="H239" s="159">
        <v>57.18</v>
      </c>
      <c r="I239" s="165" t="e">
        <v>#N/A</v>
      </c>
      <c r="J239" s="161">
        <v>38.299999999999997</v>
      </c>
      <c r="K239" s="162">
        <v>404.3</v>
      </c>
      <c r="L239" s="162">
        <v>863.4</v>
      </c>
      <c r="M239" s="165" t="e">
        <v>#N/A</v>
      </c>
      <c r="N239" s="280"/>
      <c r="O239" s="165" t="e">
        <v>#N/A</v>
      </c>
      <c r="P239" s="280"/>
      <c r="Q239" s="166">
        <v>23.554001400000001</v>
      </c>
      <c r="R239" s="280"/>
      <c r="S239" s="165" t="e">
        <v>#N/A</v>
      </c>
      <c r="T239" s="165" t="e">
        <v>#N/A</v>
      </c>
      <c r="U239" s="164">
        <v>2216.6640014</v>
      </c>
    </row>
    <row r="240" spans="2:21" x14ac:dyDescent="0.3">
      <c r="B240" s="14">
        <v>2023</v>
      </c>
      <c r="C240" s="14">
        <v>8</v>
      </c>
      <c r="D240" s="14">
        <v>19</v>
      </c>
      <c r="E240" s="159">
        <v>335.09</v>
      </c>
      <c r="F240" s="159">
        <v>146.84</v>
      </c>
      <c r="G240" s="159">
        <v>26.25</v>
      </c>
      <c r="H240" s="159">
        <v>35.520000000000003</v>
      </c>
      <c r="I240" s="165" t="e">
        <v>#N/A</v>
      </c>
      <c r="J240" s="161">
        <v>35.299999999999997</v>
      </c>
      <c r="K240" s="162">
        <v>372.3</v>
      </c>
      <c r="L240" s="162">
        <v>816</v>
      </c>
      <c r="M240" s="165" t="e">
        <v>#N/A</v>
      </c>
      <c r="N240" s="280"/>
      <c r="O240" s="165" t="e">
        <v>#N/A</v>
      </c>
      <c r="P240" s="280"/>
      <c r="Q240" s="166">
        <v>23.253173999999998</v>
      </c>
      <c r="R240" s="280"/>
      <c r="S240" s="165" t="e">
        <v>#N/A</v>
      </c>
      <c r="T240" s="165" t="e">
        <v>#N/A</v>
      </c>
      <c r="U240" s="164">
        <v>2188.3531739999999</v>
      </c>
    </row>
    <row r="241" spans="2:21" x14ac:dyDescent="0.3">
      <c r="B241" s="14">
        <v>2023</v>
      </c>
      <c r="C241" s="14">
        <v>8</v>
      </c>
      <c r="D241" s="14">
        <v>20</v>
      </c>
      <c r="E241" s="159">
        <v>359.33</v>
      </c>
      <c r="F241" s="159">
        <v>126.74</v>
      </c>
      <c r="G241" s="159">
        <v>18.95</v>
      </c>
      <c r="H241" s="159">
        <v>19.79</v>
      </c>
      <c r="I241" s="165" t="e">
        <v>#N/A</v>
      </c>
      <c r="J241" s="161">
        <v>34.9</v>
      </c>
      <c r="K241" s="279"/>
      <c r="L241" s="162">
        <v>900.5</v>
      </c>
      <c r="M241" s="165" t="e">
        <v>#N/A</v>
      </c>
      <c r="N241" s="280"/>
      <c r="O241" s="165" t="e">
        <v>#N/A</v>
      </c>
      <c r="P241" s="280"/>
      <c r="Q241" s="166">
        <v>23.358533399999999</v>
      </c>
      <c r="R241" s="280"/>
      <c r="S241" s="165" t="e">
        <v>#N/A</v>
      </c>
      <c r="T241" s="165" t="e">
        <v>#N/A</v>
      </c>
      <c r="U241" s="164">
        <v>2198.2685333999998</v>
      </c>
    </row>
    <row r="242" spans="2:21" x14ac:dyDescent="0.3">
      <c r="B242" s="14">
        <v>2023</v>
      </c>
      <c r="C242" s="14">
        <v>8</v>
      </c>
      <c r="D242" s="14">
        <v>21</v>
      </c>
      <c r="E242" s="159">
        <v>349.58</v>
      </c>
      <c r="F242" s="159">
        <v>174.73</v>
      </c>
      <c r="G242" s="159">
        <v>42.2</v>
      </c>
      <c r="H242" s="159">
        <v>41.91</v>
      </c>
      <c r="I242" s="165" t="e">
        <v>#N/A</v>
      </c>
      <c r="J242" s="161">
        <v>38.200000000000003</v>
      </c>
      <c r="K242" s="279"/>
      <c r="L242" s="162">
        <v>827.3</v>
      </c>
      <c r="M242" s="165" t="e">
        <v>#N/A</v>
      </c>
      <c r="N242" s="280"/>
      <c r="O242" s="165" t="e">
        <v>#N/A</v>
      </c>
      <c r="P242" s="280"/>
      <c r="Q242" s="166">
        <v>23.671174799999999</v>
      </c>
      <c r="R242" s="280"/>
      <c r="S242" s="165" t="e">
        <v>#N/A</v>
      </c>
      <c r="T242" s="165" t="e">
        <v>#N/A</v>
      </c>
      <c r="U242" s="164">
        <v>2227.6911748000002</v>
      </c>
    </row>
    <row r="243" spans="2:21" x14ac:dyDescent="0.3">
      <c r="B243" s="14">
        <v>2023</v>
      </c>
      <c r="C243" s="14">
        <v>8</v>
      </c>
      <c r="D243" s="14">
        <v>22</v>
      </c>
      <c r="E243" s="159">
        <v>327.25</v>
      </c>
      <c r="F243" s="159">
        <v>176.05</v>
      </c>
      <c r="G243" s="159">
        <v>50.37</v>
      </c>
      <c r="H243" s="159">
        <v>54.12</v>
      </c>
      <c r="I243" s="165" t="e">
        <v>#N/A</v>
      </c>
      <c r="J243" s="161">
        <v>39.1</v>
      </c>
      <c r="K243" s="162">
        <v>378.3</v>
      </c>
      <c r="L243" s="162">
        <v>782.8</v>
      </c>
      <c r="M243" s="165" t="e">
        <v>#N/A</v>
      </c>
      <c r="N243" s="280"/>
      <c r="O243" s="165" t="e">
        <v>#N/A</v>
      </c>
      <c r="P243" s="280"/>
      <c r="Q243" s="166">
        <v>23.2090326</v>
      </c>
      <c r="R243" s="280"/>
      <c r="S243" s="165" t="e">
        <v>#N/A</v>
      </c>
      <c r="T243" s="165" t="e">
        <v>#N/A</v>
      </c>
      <c r="U243" s="164">
        <v>2184.1990326</v>
      </c>
    </row>
    <row r="244" spans="2:21" x14ac:dyDescent="0.3">
      <c r="B244" s="14">
        <v>2023</v>
      </c>
      <c r="C244" s="14">
        <v>8</v>
      </c>
      <c r="D244" s="14">
        <v>23</v>
      </c>
      <c r="E244" s="159">
        <v>318.64999999999998</v>
      </c>
      <c r="F244" s="159">
        <v>176.32</v>
      </c>
      <c r="G244" s="159">
        <v>51.07</v>
      </c>
      <c r="H244" s="159">
        <v>57.66</v>
      </c>
      <c r="I244" s="165" t="e">
        <v>#N/A</v>
      </c>
      <c r="J244" s="161">
        <v>38.5</v>
      </c>
      <c r="K244" s="162">
        <v>389.9</v>
      </c>
      <c r="L244" s="162">
        <v>913.5</v>
      </c>
      <c r="M244" s="165" t="e">
        <v>#N/A</v>
      </c>
      <c r="N244" s="280"/>
      <c r="O244" s="165" t="e">
        <v>#N/A</v>
      </c>
      <c r="P244" s="280"/>
      <c r="Q244" s="166">
        <v>24.590304</v>
      </c>
      <c r="R244" s="280"/>
      <c r="S244" s="165" t="e">
        <v>#N/A</v>
      </c>
      <c r="T244" s="165" t="e">
        <v>#N/A</v>
      </c>
      <c r="U244" s="164">
        <v>2314.1903039999997</v>
      </c>
    </row>
    <row r="245" spans="2:21" x14ac:dyDescent="0.3">
      <c r="B245" s="14">
        <v>2023</v>
      </c>
      <c r="C245" s="14">
        <v>8</v>
      </c>
      <c r="D245" s="14">
        <v>24</v>
      </c>
      <c r="E245" s="159">
        <v>317.04000000000002</v>
      </c>
      <c r="F245" s="159">
        <v>179.96</v>
      </c>
      <c r="G245" s="159">
        <v>50.53</v>
      </c>
      <c r="H245" s="159">
        <v>59.72</v>
      </c>
      <c r="I245" s="165" t="e">
        <v>#N/A</v>
      </c>
      <c r="J245" s="161">
        <v>38.1</v>
      </c>
      <c r="K245" s="162">
        <v>420.5</v>
      </c>
      <c r="L245" s="162">
        <v>945.7</v>
      </c>
      <c r="M245" s="165" t="e">
        <v>#N/A</v>
      </c>
      <c r="N245" s="280"/>
      <c r="O245" s="165" t="e">
        <v>#N/A</v>
      </c>
      <c r="P245" s="280"/>
      <c r="Q245" s="166">
        <v>25.256720999999999</v>
      </c>
      <c r="R245" s="280"/>
      <c r="S245" s="165" t="e">
        <v>#N/A</v>
      </c>
      <c r="T245" s="165" t="e">
        <v>#N/A</v>
      </c>
      <c r="U245" s="164">
        <v>2376.9067210000003</v>
      </c>
    </row>
    <row r="246" spans="2:21" x14ac:dyDescent="0.3">
      <c r="B246" s="14">
        <v>2023</v>
      </c>
      <c r="C246" s="14">
        <v>8</v>
      </c>
      <c r="D246" s="14">
        <v>25</v>
      </c>
      <c r="E246" s="159">
        <v>318.02</v>
      </c>
      <c r="F246" s="159">
        <v>188.14</v>
      </c>
      <c r="G246" s="159">
        <v>48.08</v>
      </c>
      <c r="H246" s="159">
        <v>57.89</v>
      </c>
      <c r="I246" s="165" t="e">
        <v>#N/A</v>
      </c>
      <c r="J246" s="161">
        <v>37.700000000000003</v>
      </c>
      <c r="K246" s="162">
        <v>411.6</v>
      </c>
      <c r="L246" s="162">
        <v>888</v>
      </c>
      <c r="M246" s="165" t="e">
        <v>#N/A</v>
      </c>
      <c r="N246" s="280"/>
      <c r="O246" s="165" t="e">
        <v>#N/A</v>
      </c>
      <c r="P246" s="280"/>
      <c r="Q246" s="166">
        <v>24.618550199999998</v>
      </c>
      <c r="R246" s="280"/>
      <c r="S246" s="165" t="e">
        <v>#N/A</v>
      </c>
      <c r="T246" s="165" t="e">
        <v>#N/A</v>
      </c>
      <c r="U246" s="164">
        <v>2316.8485501999999</v>
      </c>
    </row>
    <row r="247" spans="2:21" x14ac:dyDescent="0.3">
      <c r="B247" s="14">
        <v>2023</v>
      </c>
      <c r="C247" s="14">
        <v>8</v>
      </c>
      <c r="D247" s="14">
        <v>26</v>
      </c>
      <c r="E247" s="159">
        <v>338.04</v>
      </c>
      <c r="F247" s="159">
        <v>175.34</v>
      </c>
      <c r="G247" s="159">
        <v>26.68</v>
      </c>
      <c r="H247" s="159">
        <v>35.270000000000003</v>
      </c>
      <c r="I247" s="165" t="e">
        <v>#N/A</v>
      </c>
      <c r="J247" s="161">
        <v>35.799999999999997</v>
      </c>
      <c r="K247" s="279"/>
      <c r="L247" s="162">
        <v>856.5</v>
      </c>
      <c r="M247" s="165" t="e">
        <v>#N/A</v>
      </c>
      <c r="N247" s="280"/>
      <c r="O247" s="165" t="e">
        <v>#N/A</v>
      </c>
      <c r="P247" s="280"/>
      <c r="Q247" s="166">
        <v>23.384524199999998</v>
      </c>
      <c r="R247" s="280"/>
      <c r="S247" s="165" t="e">
        <v>#N/A</v>
      </c>
      <c r="T247" s="165" t="e">
        <v>#N/A</v>
      </c>
      <c r="U247" s="164">
        <v>2200.7145241999997</v>
      </c>
    </row>
    <row r="248" spans="2:21" x14ac:dyDescent="0.3">
      <c r="B248" s="14">
        <v>2023</v>
      </c>
      <c r="C248" s="14">
        <v>8</v>
      </c>
      <c r="D248" s="14">
        <v>27</v>
      </c>
      <c r="E248" s="159">
        <v>343.94</v>
      </c>
      <c r="F248" s="159">
        <v>169.54</v>
      </c>
      <c r="G248" s="159">
        <v>19.05</v>
      </c>
      <c r="H248" s="159">
        <v>21.08</v>
      </c>
      <c r="I248" s="165" t="e">
        <v>#N/A</v>
      </c>
      <c r="J248" s="161">
        <v>35.799999999999997</v>
      </c>
      <c r="K248" s="162">
        <v>348.9</v>
      </c>
      <c r="L248" s="162">
        <v>933.2</v>
      </c>
      <c r="M248" s="165" t="e">
        <v>#N/A</v>
      </c>
      <c r="N248" s="280"/>
      <c r="O248" s="165" t="e">
        <v>#N/A</v>
      </c>
      <c r="P248" s="280"/>
      <c r="Q248" s="166">
        <v>23.918087400000001</v>
      </c>
      <c r="R248" s="280"/>
      <c r="S248" s="165" t="e">
        <v>#N/A</v>
      </c>
      <c r="T248" s="165" t="e">
        <v>#N/A</v>
      </c>
      <c r="U248" s="164">
        <v>2250.9280874000001</v>
      </c>
    </row>
    <row r="249" spans="2:21" x14ac:dyDescent="0.3">
      <c r="B249" s="14">
        <v>2023</v>
      </c>
      <c r="C249" s="14">
        <v>8</v>
      </c>
      <c r="D249" s="14">
        <v>28</v>
      </c>
      <c r="E249" s="159">
        <v>311.29000000000002</v>
      </c>
      <c r="F249" s="159">
        <v>164.31</v>
      </c>
      <c r="G249" s="159">
        <v>44.66</v>
      </c>
      <c r="H249" s="159">
        <v>46.89</v>
      </c>
      <c r="I249" s="165" t="e">
        <v>#N/A</v>
      </c>
      <c r="J249" s="161">
        <v>38</v>
      </c>
      <c r="K249" s="162">
        <v>382.6</v>
      </c>
      <c r="L249" s="162">
        <v>1274.5</v>
      </c>
      <c r="M249" s="165" t="e">
        <v>#N/A</v>
      </c>
      <c r="N249" s="280"/>
      <c r="O249" s="165" t="e">
        <v>#N/A</v>
      </c>
      <c r="P249" s="280"/>
      <c r="Q249" s="166">
        <v>28.873952999999997</v>
      </c>
      <c r="R249" s="280"/>
      <c r="S249" s="165" t="e">
        <v>#N/A</v>
      </c>
      <c r="T249" s="165" t="e">
        <v>#N/A</v>
      </c>
      <c r="U249" s="164">
        <v>2717.3239529999996</v>
      </c>
    </row>
    <row r="250" spans="2:21" x14ac:dyDescent="0.3">
      <c r="B250" s="14">
        <v>2023</v>
      </c>
      <c r="C250" s="14">
        <v>8</v>
      </c>
      <c r="D250" s="14">
        <v>29</v>
      </c>
      <c r="E250" s="159">
        <v>301.94</v>
      </c>
      <c r="F250" s="159">
        <v>157.22</v>
      </c>
      <c r="G250" s="159">
        <v>49.56</v>
      </c>
      <c r="H250" s="159">
        <v>57.11</v>
      </c>
      <c r="I250" s="165" t="e">
        <v>#N/A</v>
      </c>
      <c r="J250" s="161">
        <v>37.799999999999997</v>
      </c>
      <c r="K250" s="162">
        <v>399.7</v>
      </c>
      <c r="L250" s="162">
        <v>1129.5999999999999</v>
      </c>
      <c r="M250" s="165" t="e">
        <v>#N/A</v>
      </c>
      <c r="N250" s="280"/>
      <c r="O250" s="165" t="e">
        <v>#N/A</v>
      </c>
      <c r="P250" s="280"/>
      <c r="Q250" s="166">
        <v>26.998534199999995</v>
      </c>
      <c r="R250" s="280"/>
      <c r="S250" s="165" t="e">
        <v>#N/A</v>
      </c>
      <c r="T250" s="165" t="e">
        <v>#N/A</v>
      </c>
      <c r="U250" s="164">
        <v>2540.8285341999995</v>
      </c>
    </row>
    <row r="251" spans="2:21" x14ac:dyDescent="0.3">
      <c r="B251" s="14">
        <v>2023</v>
      </c>
      <c r="C251" s="14">
        <v>8</v>
      </c>
      <c r="D251" s="14">
        <v>30</v>
      </c>
      <c r="E251" s="159">
        <v>302.43</v>
      </c>
      <c r="F251" s="159">
        <v>169.89</v>
      </c>
      <c r="G251" s="159">
        <v>50.89</v>
      </c>
      <c r="H251" s="159">
        <v>58.96</v>
      </c>
      <c r="I251" s="165" t="e">
        <v>#N/A</v>
      </c>
      <c r="J251" s="161">
        <v>37.4</v>
      </c>
      <c r="K251" s="162">
        <v>394.6</v>
      </c>
      <c r="L251" s="162">
        <v>1065</v>
      </c>
      <c r="M251" s="165" t="e">
        <v>#N/A</v>
      </c>
      <c r="N251" s="280"/>
      <c r="O251" s="165" t="e">
        <v>#N/A</v>
      </c>
      <c r="P251" s="280"/>
      <c r="Q251" s="166">
        <v>26.242867799999996</v>
      </c>
      <c r="R251" s="280"/>
      <c r="S251" s="165" t="e">
        <v>#N/A</v>
      </c>
      <c r="T251" s="165" t="e">
        <v>#N/A</v>
      </c>
      <c r="U251" s="164">
        <v>2469.7128677999999</v>
      </c>
    </row>
    <row r="252" spans="2:21" x14ac:dyDescent="0.3">
      <c r="B252" s="14">
        <v>2023</v>
      </c>
      <c r="C252" s="14">
        <v>8</v>
      </c>
      <c r="D252" s="14">
        <v>31</v>
      </c>
      <c r="E252" s="159">
        <v>304.27999999999997</v>
      </c>
      <c r="F252" s="159">
        <v>181.02</v>
      </c>
      <c r="G252" s="159">
        <v>51.99</v>
      </c>
      <c r="H252" s="159">
        <v>61.89</v>
      </c>
      <c r="I252" s="165" t="e">
        <v>#N/A</v>
      </c>
      <c r="J252" s="161">
        <v>38.6</v>
      </c>
      <c r="K252" s="162">
        <v>421.2</v>
      </c>
      <c r="L252" s="162">
        <v>957.2</v>
      </c>
      <c r="M252" s="165" t="e">
        <v>#N/A</v>
      </c>
      <c r="N252" s="280"/>
      <c r="O252" s="165" t="e">
        <v>#N/A</v>
      </c>
      <c r="P252" s="280"/>
      <c r="Q252" s="166">
        <v>25.867075199999999</v>
      </c>
      <c r="R252" s="280"/>
      <c r="S252" s="165" t="e">
        <v>#N/A</v>
      </c>
      <c r="T252" s="165" t="e">
        <v>#N/A</v>
      </c>
      <c r="U252" s="164">
        <v>2434.3470751999998</v>
      </c>
    </row>
    <row r="253" spans="2:21" x14ac:dyDescent="0.3">
      <c r="B253" s="14">
        <v>2023</v>
      </c>
      <c r="C253" s="14">
        <v>9</v>
      </c>
      <c r="D253" s="14">
        <v>1</v>
      </c>
      <c r="E253" s="159">
        <v>310.04000000000002</v>
      </c>
      <c r="F253" s="159">
        <v>189.54</v>
      </c>
      <c r="G253" s="159">
        <v>45.89</v>
      </c>
      <c r="H253" s="159">
        <v>60.21</v>
      </c>
      <c r="I253" s="165" t="e">
        <v>#N/A</v>
      </c>
      <c r="J253" s="161">
        <v>39.1</v>
      </c>
      <c r="K253" s="162">
        <v>413.7</v>
      </c>
      <c r="L253" s="162">
        <v>799.6</v>
      </c>
      <c r="M253" s="165" t="e">
        <v>#N/A</v>
      </c>
      <c r="N253" s="280"/>
      <c r="O253" s="165" t="e">
        <v>#N/A</v>
      </c>
      <c r="P253" s="280"/>
      <c r="Q253" s="166">
        <v>23.922061200000002</v>
      </c>
      <c r="R253" s="280"/>
      <c r="S253" s="165" t="e">
        <v>#N/A</v>
      </c>
      <c r="T253" s="165" t="e">
        <v>#N/A</v>
      </c>
      <c r="U253" s="164">
        <v>2251.3020612</v>
      </c>
    </row>
    <row r="254" spans="2:21" x14ac:dyDescent="0.3">
      <c r="B254" s="14">
        <v>2023</v>
      </c>
      <c r="C254" s="14">
        <v>9</v>
      </c>
      <c r="D254" s="14">
        <v>2</v>
      </c>
      <c r="E254" s="159">
        <v>334.91</v>
      </c>
      <c r="F254" s="159">
        <v>179.25</v>
      </c>
      <c r="G254" s="159">
        <v>22.35</v>
      </c>
      <c r="H254" s="159">
        <v>37.22</v>
      </c>
      <c r="I254" s="165" t="e">
        <v>#N/A</v>
      </c>
      <c r="J254" s="161">
        <v>37.299999999999997</v>
      </c>
      <c r="K254" s="162">
        <v>387.7</v>
      </c>
      <c r="L254" s="162">
        <v>686.3</v>
      </c>
      <c r="M254" s="165" t="e">
        <v>#N/A</v>
      </c>
      <c r="N254" s="280"/>
      <c r="O254" s="165" t="e">
        <v>#N/A</v>
      </c>
      <c r="P254" s="280"/>
      <c r="Q254" s="166">
        <v>21.697270199999998</v>
      </c>
      <c r="R254" s="280"/>
      <c r="S254" s="165" t="e">
        <v>#N/A</v>
      </c>
      <c r="T254" s="165" t="e">
        <v>#N/A</v>
      </c>
      <c r="U254" s="164">
        <v>2041.9272702000001</v>
      </c>
    </row>
    <row r="255" spans="2:21" x14ac:dyDescent="0.3">
      <c r="B255" s="14">
        <v>2023</v>
      </c>
      <c r="C255" s="14">
        <v>9</v>
      </c>
      <c r="D255" s="14">
        <v>3</v>
      </c>
      <c r="E255" s="159">
        <v>343.05</v>
      </c>
      <c r="F255" s="159">
        <v>161.99</v>
      </c>
      <c r="G255" s="159">
        <v>16.47</v>
      </c>
      <c r="H255" s="159">
        <v>21.86</v>
      </c>
      <c r="I255" s="165" t="e">
        <v>#N/A</v>
      </c>
      <c r="J255" s="161">
        <v>37.1</v>
      </c>
      <c r="K255" s="162">
        <v>359.5</v>
      </c>
      <c r="L255" s="162">
        <v>604.6</v>
      </c>
      <c r="M255" s="165" t="e">
        <v>#N/A</v>
      </c>
      <c r="N255" s="280"/>
      <c r="O255" s="165" t="e">
        <v>#N/A</v>
      </c>
      <c r="P255" s="280"/>
      <c r="Q255" s="166">
        <v>19.969633800000004</v>
      </c>
      <c r="R255" s="280"/>
      <c r="S255" s="165" t="e">
        <v>#N/A</v>
      </c>
      <c r="T255" s="165" t="e">
        <v>#N/A</v>
      </c>
      <c r="U255" s="164">
        <v>1879.3396338000005</v>
      </c>
    </row>
    <row r="256" spans="2:21" x14ac:dyDescent="0.3">
      <c r="B256" s="14">
        <v>2023</v>
      </c>
      <c r="C256" s="14">
        <v>9</v>
      </c>
      <c r="D256" s="14">
        <v>4</v>
      </c>
      <c r="E256" s="159">
        <v>387.13</v>
      </c>
      <c r="F256" s="159">
        <v>175.93</v>
      </c>
      <c r="G256" s="159">
        <v>19.47</v>
      </c>
      <c r="H256" s="159">
        <v>20.6</v>
      </c>
      <c r="I256" s="165" t="e">
        <v>#N/A</v>
      </c>
      <c r="J256" s="161">
        <v>39.799999999999997</v>
      </c>
      <c r="K256" s="279"/>
      <c r="L256" s="162">
        <v>457.1</v>
      </c>
      <c r="M256" s="165" t="e">
        <v>#N/A</v>
      </c>
      <c r="N256" s="280"/>
      <c r="O256" s="165" t="e">
        <v>#N/A</v>
      </c>
      <c r="P256" s="280"/>
      <c r="Q256" s="166">
        <v>18.861910200000001</v>
      </c>
      <c r="R256" s="280"/>
      <c r="S256" s="165" t="e">
        <v>#N/A</v>
      </c>
      <c r="T256" s="165" t="e">
        <v>#N/A</v>
      </c>
      <c r="U256" s="164">
        <v>1775.0919102000003</v>
      </c>
    </row>
    <row r="257" spans="2:21" x14ac:dyDescent="0.3">
      <c r="B257" s="14">
        <v>2023</v>
      </c>
      <c r="C257" s="14">
        <v>9</v>
      </c>
      <c r="D257" s="14">
        <v>5</v>
      </c>
      <c r="E257" s="159">
        <v>340.34</v>
      </c>
      <c r="F257" s="159">
        <v>193.07</v>
      </c>
      <c r="G257" s="159">
        <v>58.44</v>
      </c>
      <c r="H257" s="159">
        <v>48.73</v>
      </c>
      <c r="I257" s="165" t="e">
        <v>#N/A</v>
      </c>
      <c r="J257" s="161">
        <v>44.1</v>
      </c>
      <c r="K257" s="162">
        <v>400.9</v>
      </c>
      <c r="L257" s="162">
        <v>532.20000000000005</v>
      </c>
      <c r="M257" s="165" t="e">
        <v>#N/A</v>
      </c>
      <c r="N257" s="280"/>
      <c r="O257" s="165" t="e">
        <v>#N/A</v>
      </c>
      <c r="P257" s="280"/>
      <c r="Q257" s="166">
        <v>21.933013200000001</v>
      </c>
      <c r="R257" s="280"/>
      <c r="S257" s="165" t="e">
        <v>#N/A</v>
      </c>
      <c r="T257" s="165" t="e">
        <v>#N/A</v>
      </c>
      <c r="U257" s="164">
        <v>2064.1130132000003</v>
      </c>
    </row>
    <row r="258" spans="2:21" x14ac:dyDescent="0.3">
      <c r="B258" s="14">
        <v>2023</v>
      </c>
      <c r="C258" s="14">
        <v>9</v>
      </c>
      <c r="D258" s="14">
        <v>6</v>
      </c>
      <c r="E258" s="159">
        <v>329.03</v>
      </c>
      <c r="F258" s="159">
        <v>192.45</v>
      </c>
      <c r="G258" s="159">
        <v>55.5</v>
      </c>
      <c r="H258" s="159">
        <v>58.31</v>
      </c>
      <c r="I258" s="165" t="e">
        <v>#N/A</v>
      </c>
      <c r="J258" s="161">
        <v>43.8</v>
      </c>
      <c r="K258" s="162">
        <v>404.8</v>
      </c>
      <c r="L258" s="162">
        <v>568.20000000000005</v>
      </c>
      <c r="M258" s="165" t="e">
        <v>#N/A</v>
      </c>
      <c r="N258" s="280"/>
      <c r="O258" s="165" t="e">
        <v>#N/A</v>
      </c>
      <c r="P258" s="280"/>
      <c r="Q258" s="166">
        <v>22.021188599999999</v>
      </c>
      <c r="R258" s="280"/>
      <c r="S258" s="165" t="e">
        <v>#N/A</v>
      </c>
      <c r="T258" s="165" t="e">
        <v>#N/A</v>
      </c>
      <c r="U258" s="164">
        <v>2072.4111886000001</v>
      </c>
    </row>
    <row r="259" spans="2:21" x14ac:dyDescent="0.3">
      <c r="B259" s="14">
        <v>2023</v>
      </c>
      <c r="C259" s="14">
        <v>9</v>
      </c>
      <c r="D259" s="14">
        <v>7</v>
      </c>
      <c r="E259" s="159">
        <v>327.10000000000002</v>
      </c>
      <c r="F259" s="159">
        <v>176.08</v>
      </c>
      <c r="G259" s="159">
        <v>56.51</v>
      </c>
      <c r="H259" s="159">
        <v>61.05</v>
      </c>
      <c r="I259" s="165" t="e">
        <v>#N/A</v>
      </c>
      <c r="J259" s="161">
        <v>45.2</v>
      </c>
      <c r="K259" s="162">
        <v>395.3</v>
      </c>
      <c r="L259" s="162">
        <v>642.79999999999995</v>
      </c>
      <c r="M259" s="165" t="e">
        <v>#N/A</v>
      </c>
      <c r="N259" s="280"/>
      <c r="O259" s="165" t="e">
        <v>#N/A</v>
      </c>
      <c r="P259" s="280"/>
      <c r="Q259" s="166">
        <v>22.450251600000001</v>
      </c>
      <c r="R259" s="280"/>
      <c r="S259" s="165" t="e">
        <v>#N/A</v>
      </c>
      <c r="T259" s="165" t="e">
        <v>#N/A</v>
      </c>
      <c r="U259" s="164">
        <v>2112.7902515999999</v>
      </c>
    </row>
    <row r="260" spans="2:21" x14ac:dyDescent="0.3">
      <c r="B260" s="14">
        <v>2023</v>
      </c>
      <c r="C260" s="14">
        <v>9</v>
      </c>
      <c r="D260" s="14">
        <v>8</v>
      </c>
      <c r="E260" s="159">
        <v>313.17</v>
      </c>
      <c r="F260" s="159">
        <v>192.22</v>
      </c>
      <c r="G260" s="159">
        <v>50.25</v>
      </c>
      <c r="H260" s="159">
        <v>59.43</v>
      </c>
      <c r="I260" s="165" t="e">
        <v>#N/A</v>
      </c>
      <c r="J260" s="161">
        <v>43.9</v>
      </c>
      <c r="K260" s="162">
        <v>392.2</v>
      </c>
      <c r="L260" s="162">
        <v>804.7</v>
      </c>
      <c r="M260" s="165" t="e">
        <v>#N/A</v>
      </c>
      <c r="N260" s="280"/>
      <c r="O260" s="165" t="e">
        <v>#N/A</v>
      </c>
      <c r="P260" s="280"/>
      <c r="Q260" s="166">
        <v>24.258115799999999</v>
      </c>
      <c r="R260" s="280"/>
      <c r="S260" s="165" t="e">
        <v>#N/A</v>
      </c>
      <c r="T260" s="165" t="e">
        <v>#N/A</v>
      </c>
      <c r="U260" s="164">
        <v>2282.9281157999999</v>
      </c>
    </row>
    <row r="261" spans="2:21" x14ac:dyDescent="0.3">
      <c r="B261" s="14">
        <v>2023</v>
      </c>
      <c r="C261" s="14">
        <v>9</v>
      </c>
      <c r="D261" s="14">
        <v>9</v>
      </c>
      <c r="E261" s="159">
        <v>327.73</v>
      </c>
      <c r="F261" s="159">
        <v>185.26</v>
      </c>
      <c r="G261" s="159">
        <v>30.38</v>
      </c>
      <c r="H261" s="159">
        <v>43.53</v>
      </c>
      <c r="I261" s="165" t="e">
        <v>#N/A</v>
      </c>
      <c r="J261" s="161">
        <v>38.799999999999997</v>
      </c>
      <c r="K261" s="162">
        <v>367.6</v>
      </c>
      <c r="L261" s="162">
        <v>825.9</v>
      </c>
      <c r="M261" s="165" t="e">
        <v>#N/A</v>
      </c>
      <c r="N261" s="280"/>
      <c r="O261" s="165" t="e">
        <v>#N/A</v>
      </c>
      <c r="P261" s="280"/>
      <c r="Q261" s="166">
        <v>23.12322</v>
      </c>
      <c r="R261" s="280"/>
      <c r="S261" s="165" t="e">
        <v>#N/A</v>
      </c>
      <c r="T261" s="165" t="e">
        <v>#N/A</v>
      </c>
      <c r="U261" s="164">
        <v>2176.1232199999999</v>
      </c>
    </row>
    <row r="262" spans="2:21" x14ac:dyDescent="0.3">
      <c r="B262" s="14">
        <v>2023</v>
      </c>
      <c r="C262" s="14">
        <v>9</v>
      </c>
      <c r="D262" s="14">
        <v>10</v>
      </c>
      <c r="E262" s="159">
        <v>336.5</v>
      </c>
      <c r="F262" s="159">
        <v>174.89</v>
      </c>
      <c r="G262" s="159">
        <v>20.5</v>
      </c>
      <c r="H262" s="159">
        <v>25.02</v>
      </c>
      <c r="I262" s="165" t="e">
        <v>#N/A</v>
      </c>
      <c r="J262" s="161">
        <v>38.799999999999997</v>
      </c>
      <c r="K262" s="279"/>
      <c r="L262" s="162">
        <v>911.6</v>
      </c>
      <c r="M262" s="165" t="e">
        <v>#N/A</v>
      </c>
      <c r="N262" s="280"/>
      <c r="O262" s="165" t="e">
        <v>#N/A</v>
      </c>
      <c r="P262" s="280"/>
      <c r="Q262" s="166">
        <v>23.913791400000001</v>
      </c>
      <c r="R262" s="280"/>
      <c r="S262" s="165" t="e">
        <v>#N/A</v>
      </c>
      <c r="T262" s="165" t="e">
        <v>#N/A</v>
      </c>
      <c r="U262" s="164">
        <v>2250.5237913999999</v>
      </c>
    </row>
    <row r="263" spans="2:21" x14ac:dyDescent="0.3">
      <c r="B263" s="14">
        <v>2023</v>
      </c>
      <c r="C263" s="14">
        <v>9</v>
      </c>
      <c r="D263" s="14">
        <v>11</v>
      </c>
      <c r="E263" s="159">
        <v>319.31</v>
      </c>
      <c r="F263" s="159">
        <v>183</v>
      </c>
      <c r="G263" s="159">
        <v>49.22</v>
      </c>
      <c r="H263" s="159">
        <v>51.41</v>
      </c>
      <c r="I263" s="165" t="e">
        <v>#N/A</v>
      </c>
      <c r="J263" s="161">
        <v>41.9</v>
      </c>
      <c r="K263" s="279"/>
      <c r="L263" s="162">
        <v>888.6</v>
      </c>
      <c r="M263" s="165" t="e">
        <v>#N/A</v>
      </c>
      <c r="N263" s="280"/>
      <c r="O263" s="165" t="e">
        <v>#N/A</v>
      </c>
      <c r="P263" s="280"/>
      <c r="Q263" s="166">
        <v>24.8151996</v>
      </c>
      <c r="R263" s="280"/>
      <c r="S263" s="165" t="e">
        <v>#N/A</v>
      </c>
      <c r="T263" s="165" t="e">
        <v>#N/A</v>
      </c>
      <c r="U263" s="164">
        <v>2335.3551995999997</v>
      </c>
    </row>
    <row r="264" spans="2:21" x14ac:dyDescent="0.3">
      <c r="B264" s="14">
        <v>2023</v>
      </c>
      <c r="C264" s="14">
        <v>9</v>
      </c>
      <c r="D264" s="14">
        <v>12</v>
      </c>
      <c r="E264" s="159">
        <v>320.75</v>
      </c>
      <c r="F264" s="159">
        <v>193.86</v>
      </c>
      <c r="G264" s="159">
        <v>55.85</v>
      </c>
      <c r="H264" s="159">
        <v>62.01</v>
      </c>
      <c r="I264" s="165" t="e">
        <v>#N/A</v>
      </c>
      <c r="J264" s="161">
        <v>43.9</v>
      </c>
      <c r="K264" s="162">
        <v>412.8</v>
      </c>
      <c r="L264" s="162">
        <v>761.3</v>
      </c>
      <c r="M264" s="165" t="e">
        <v>#N/A</v>
      </c>
      <c r="N264" s="280"/>
      <c r="O264" s="165" t="e">
        <v>#N/A</v>
      </c>
      <c r="P264" s="280"/>
      <c r="Q264" s="166">
        <v>23.226001800000002</v>
      </c>
      <c r="R264" s="280"/>
      <c r="S264" s="165" t="e">
        <v>#N/A</v>
      </c>
      <c r="T264" s="165" t="e">
        <v>#N/A</v>
      </c>
      <c r="U264" s="164">
        <v>2185.7960017999999</v>
      </c>
    </row>
    <row r="265" spans="2:21" x14ac:dyDescent="0.3">
      <c r="B265" s="14">
        <v>2023</v>
      </c>
      <c r="C265" s="14">
        <v>9</v>
      </c>
      <c r="D265" s="14">
        <v>13</v>
      </c>
      <c r="E265" s="159">
        <v>330.24</v>
      </c>
      <c r="F265" s="159">
        <v>195.33</v>
      </c>
      <c r="G265" s="159">
        <v>56.89</v>
      </c>
      <c r="H265" s="159">
        <v>64.03</v>
      </c>
      <c r="I265" s="165" t="e">
        <v>#N/A</v>
      </c>
      <c r="J265" s="161">
        <v>45.6</v>
      </c>
      <c r="K265" s="162">
        <v>405.2</v>
      </c>
      <c r="L265" s="162">
        <v>655.4</v>
      </c>
      <c r="M265" s="165" t="e">
        <v>#N/A</v>
      </c>
      <c r="N265" s="280"/>
      <c r="O265" s="165" t="e">
        <v>#N/A</v>
      </c>
      <c r="P265" s="280"/>
      <c r="Q265" s="166">
        <v>21.8880126</v>
      </c>
      <c r="R265" s="280"/>
      <c r="S265" s="165" t="e">
        <v>#N/A</v>
      </c>
      <c r="T265" s="165" t="e">
        <v>#N/A</v>
      </c>
      <c r="U265" s="164">
        <v>2059.8780125999997</v>
      </c>
    </row>
    <row r="266" spans="2:21" x14ac:dyDescent="0.3">
      <c r="B266" s="14">
        <v>2023</v>
      </c>
      <c r="C266" s="14">
        <v>9</v>
      </c>
      <c r="D266" s="14">
        <v>14</v>
      </c>
      <c r="E266" s="159">
        <v>329.74</v>
      </c>
      <c r="F266" s="159">
        <v>203.01</v>
      </c>
      <c r="G266" s="159">
        <v>54.5</v>
      </c>
      <c r="H266" s="159">
        <v>63.15</v>
      </c>
      <c r="I266" s="165" t="e">
        <v>#N/A</v>
      </c>
      <c r="J266" s="161">
        <v>45.8</v>
      </c>
      <c r="K266" s="162">
        <v>419.3</v>
      </c>
      <c r="L266" s="162">
        <v>690</v>
      </c>
      <c r="M266" s="165" t="e">
        <v>#N/A</v>
      </c>
      <c r="N266" s="280"/>
      <c r="O266" s="165" t="e">
        <v>#N/A</v>
      </c>
      <c r="P266" s="280"/>
      <c r="Q266" s="166">
        <v>23.266062000000002</v>
      </c>
      <c r="R266" s="280"/>
      <c r="S266" s="165" t="e">
        <v>#N/A</v>
      </c>
      <c r="T266" s="165" t="e">
        <v>#N/A</v>
      </c>
      <c r="U266" s="164">
        <v>2189.5660619999999</v>
      </c>
    </row>
    <row r="267" spans="2:21" x14ac:dyDescent="0.3">
      <c r="B267" s="14">
        <v>2023</v>
      </c>
      <c r="C267" s="14">
        <v>9</v>
      </c>
      <c r="D267" s="14">
        <v>15</v>
      </c>
      <c r="E267" s="159">
        <v>331.22</v>
      </c>
      <c r="F267" s="159">
        <v>208.18</v>
      </c>
      <c r="G267" s="159">
        <v>50.67</v>
      </c>
      <c r="H267" s="159">
        <v>60.38</v>
      </c>
      <c r="I267" s="165" t="e">
        <v>#N/A</v>
      </c>
      <c r="J267" s="161">
        <v>44.8</v>
      </c>
      <c r="K267" s="162">
        <v>428.8</v>
      </c>
      <c r="L267" s="162">
        <v>728.7</v>
      </c>
      <c r="M267" s="165" t="e">
        <v>#N/A</v>
      </c>
      <c r="N267" s="280"/>
      <c r="O267" s="165" t="e">
        <v>#N/A</v>
      </c>
      <c r="P267" s="280"/>
      <c r="Q267" s="166">
        <v>23.748825</v>
      </c>
      <c r="R267" s="280"/>
      <c r="S267" s="165" t="e">
        <v>#N/A</v>
      </c>
      <c r="T267" s="165" t="e">
        <v>#N/A</v>
      </c>
      <c r="U267" s="164">
        <v>2234.9988249999997</v>
      </c>
    </row>
    <row r="268" spans="2:21" x14ac:dyDescent="0.3">
      <c r="B268" s="14">
        <v>2023</v>
      </c>
      <c r="C268" s="14">
        <v>9</v>
      </c>
      <c r="D268" s="14">
        <v>16</v>
      </c>
      <c r="E268" s="159">
        <v>361.79</v>
      </c>
      <c r="F268" s="159">
        <v>198.6</v>
      </c>
      <c r="G268" s="159">
        <v>31.45</v>
      </c>
      <c r="H268" s="159">
        <v>37.520000000000003</v>
      </c>
      <c r="I268" s="165" t="e">
        <v>#N/A</v>
      </c>
      <c r="J268" s="161">
        <v>43</v>
      </c>
      <c r="K268" s="162">
        <v>402.9</v>
      </c>
      <c r="L268" s="162">
        <v>653.20000000000005</v>
      </c>
      <c r="M268" s="165" t="e">
        <v>#N/A</v>
      </c>
      <c r="N268" s="280"/>
      <c r="O268" s="165" t="e">
        <v>#N/A</v>
      </c>
      <c r="P268" s="280"/>
      <c r="Q268" s="166">
        <v>22.123970400000001</v>
      </c>
      <c r="R268" s="280"/>
      <c r="S268" s="165" t="e">
        <v>#N/A</v>
      </c>
      <c r="T268" s="165" t="e">
        <v>#N/A</v>
      </c>
      <c r="U268" s="164">
        <v>2082.0839704</v>
      </c>
    </row>
    <row r="269" spans="2:21" x14ac:dyDescent="0.3">
      <c r="B269" s="14">
        <v>2023</v>
      </c>
      <c r="C269" s="14">
        <v>9</v>
      </c>
      <c r="D269" s="14">
        <v>17</v>
      </c>
      <c r="E269" s="159">
        <v>378.49</v>
      </c>
      <c r="F269" s="159">
        <v>191.01</v>
      </c>
      <c r="G269" s="159">
        <v>23.65</v>
      </c>
      <c r="H269" s="159">
        <v>22.44</v>
      </c>
      <c r="I269" s="165" t="e">
        <v>#N/A</v>
      </c>
      <c r="J269" s="161">
        <v>42.6</v>
      </c>
      <c r="K269" s="162">
        <v>366.3</v>
      </c>
      <c r="L269" s="162">
        <v>524.4</v>
      </c>
      <c r="M269" s="165" t="e">
        <v>#N/A</v>
      </c>
      <c r="N269" s="280"/>
      <c r="O269" s="165" t="e">
        <v>#N/A</v>
      </c>
      <c r="P269" s="280"/>
      <c r="Q269" s="166">
        <v>19.7797506</v>
      </c>
      <c r="R269" s="280"/>
      <c r="S269" s="165" t="e">
        <v>#N/A</v>
      </c>
      <c r="T269" s="165" t="e">
        <v>#N/A</v>
      </c>
      <c r="U269" s="164">
        <v>1861.4697506</v>
      </c>
    </row>
    <row r="270" spans="2:21" x14ac:dyDescent="0.3">
      <c r="B270" s="14">
        <v>2023</v>
      </c>
      <c r="C270" s="14">
        <v>9</v>
      </c>
      <c r="D270" s="14">
        <v>18</v>
      </c>
      <c r="E270" s="159">
        <v>352.02</v>
      </c>
      <c r="F270" s="159">
        <v>200.43</v>
      </c>
      <c r="G270" s="159">
        <v>50.41</v>
      </c>
      <c r="H270" s="159">
        <v>49.42</v>
      </c>
      <c r="I270" s="165" t="e">
        <v>#N/A</v>
      </c>
      <c r="J270" s="161">
        <v>45.5</v>
      </c>
      <c r="K270" s="162">
        <v>401.5</v>
      </c>
      <c r="L270" s="162">
        <v>496.9</v>
      </c>
      <c r="M270" s="165" t="e">
        <v>#N/A</v>
      </c>
      <c r="N270" s="280"/>
      <c r="O270" s="165" t="e">
        <v>#N/A</v>
      </c>
      <c r="P270" s="280"/>
      <c r="Q270" s="166">
        <v>20.317717199999997</v>
      </c>
      <c r="R270" s="280"/>
      <c r="S270" s="165" t="e">
        <v>#N/A</v>
      </c>
      <c r="T270" s="165" t="e">
        <v>#N/A</v>
      </c>
      <c r="U270" s="164">
        <v>1912.0977171999998</v>
      </c>
    </row>
    <row r="271" spans="2:21" x14ac:dyDescent="0.3">
      <c r="B271" s="14">
        <v>2023</v>
      </c>
      <c r="C271" s="14">
        <v>9</v>
      </c>
      <c r="D271" s="14">
        <v>19</v>
      </c>
      <c r="E271" s="159">
        <v>351.52</v>
      </c>
      <c r="F271" s="159">
        <v>208.46</v>
      </c>
      <c r="G271" s="159">
        <v>57.21</v>
      </c>
      <c r="H271" s="159">
        <v>60.8</v>
      </c>
      <c r="I271" s="165" t="e">
        <v>#N/A</v>
      </c>
      <c r="J271" s="161">
        <v>46.4</v>
      </c>
      <c r="K271" s="162">
        <v>417.9</v>
      </c>
      <c r="L271" s="162">
        <v>536.1</v>
      </c>
      <c r="M271" s="165" t="e">
        <v>#N/A</v>
      </c>
      <c r="N271" s="280"/>
      <c r="O271" s="165" t="e">
        <v>#N/A</v>
      </c>
      <c r="P271" s="280"/>
      <c r="Q271" s="166">
        <v>21.280128599999994</v>
      </c>
      <c r="R271" s="280"/>
      <c r="S271" s="165" t="e">
        <v>#N/A</v>
      </c>
      <c r="T271" s="165" t="e">
        <v>#N/A</v>
      </c>
      <c r="U271" s="164">
        <v>2002.6701285999995</v>
      </c>
    </row>
    <row r="272" spans="2:21" x14ac:dyDescent="0.3">
      <c r="B272" s="14">
        <v>2023</v>
      </c>
      <c r="C272" s="14">
        <v>9</v>
      </c>
      <c r="D272" s="14">
        <v>20</v>
      </c>
      <c r="E272" s="159">
        <v>351</v>
      </c>
      <c r="F272" s="159">
        <v>209.38</v>
      </c>
      <c r="G272" s="159">
        <v>59.17</v>
      </c>
      <c r="H272" s="159">
        <v>60.68</v>
      </c>
      <c r="I272" s="165" t="e">
        <v>#N/A</v>
      </c>
      <c r="J272" s="161">
        <v>46.7</v>
      </c>
      <c r="K272" s="162">
        <v>421.4</v>
      </c>
      <c r="L272" s="162">
        <v>550</v>
      </c>
      <c r="M272" s="165" t="e">
        <v>#N/A</v>
      </c>
      <c r="N272" s="280"/>
      <c r="O272" s="165" t="e">
        <v>#N/A</v>
      </c>
      <c r="P272" s="280"/>
      <c r="Q272" s="166">
        <v>20.999170199999998</v>
      </c>
      <c r="R272" s="280"/>
      <c r="S272" s="165" t="e">
        <v>#N/A</v>
      </c>
      <c r="T272" s="165" t="e">
        <v>#N/A</v>
      </c>
      <c r="U272" s="164">
        <v>1976.2291701999998</v>
      </c>
    </row>
    <row r="273" spans="2:21" x14ac:dyDescent="0.3">
      <c r="B273" s="14">
        <v>2023</v>
      </c>
      <c r="C273" s="14">
        <v>9</v>
      </c>
      <c r="D273" s="14">
        <v>21</v>
      </c>
      <c r="E273" s="159">
        <v>356.76</v>
      </c>
      <c r="F273" s="159">
        <v>216.39</v>
      </c>
      <c r="G273" s="159">
        <v>61.4</v>
      </c>
      <c r="H273" s="159">
        <v>60.75</v>
      </c>
      <c r="I273" s="165" t="e">
        <v>#N/A</v>
      </c>
      <c r="J273" s="161">
        <v>48.3</v>
      </c>
      <c r="K273" s="162">
        <v>437.1</v>
      </c>
      <c r="L273" s="162">
        <v>523.4</v>
      </c>
      <c r="M273" s="165" t="e">
        <v>#N/A</v>
      </c>
      <c r="N273" s="280"/>
      <c r="O273" s="165" t="e">
        <v>#N/A</v>
      </c>
      <c r="P273" s="280"/>
      <c r="Q273" s="166">
        <v>21.176057999999998</v>
      </c>
      <c r="R273" s="280"/>
      <c r="S273" s="165" t="e">
        <v>#N/A</v>
      </c>
      <c r="T273" s="165" t="e">
        <v>#N/A</v>
      </c>
      <c r="U273" s="164">
        <v>1992.8760579999998</v>
      </c>
    </row>
    <row r="274" spans="2:21" x14ac:dyDescent="0.3">
      <c r="B274" s="14">
        <v>2023</v>
      </c>
      <c r="C274" s="14">
        <v>9</v>
      </c>
      <c r="D274" s="14">
        <v>22</v>
      </c>
      <c r="E274" s="159">
        <v>365.68</v>
      </c>
      <c r="F274" s="159">
        <v>226.56</v>
      </c>
      <c r="G274" s="159">
        <v>53.1</v>
      </c>
      <c r="H274" s="159">
        <v>58.4</v>
      </c>
      <c r="I274" s="165" t="e">
        <v>#N/A</v>
      </c>
      <c r="J274" s="161">
        <v>49.2</v>
      </c>
      <c r="K274" s="162">
        <v>441.6</v>
      </c>
      <c r="L274" s="162">
        <v>435.9</v>
      </c>
      <c r="M274" s="165" t="e">
        <v>#N/A</v>
      </c>
      <c r="N274" s="280"/>
      <c r="O274" s="165" t="e">
        <v>#N/A</v>
      </c>
      <c r="P274" s="280"/>
      <c r="Q274" s="166">
        <v>20.565381599999998</v>
      </c>
      <c r="R274" s="280"/>
      <c r="S274" s="165" t="e">
        <v>#N/A</v>
      </c>
      <c r="T274" s="165" t="e">
        <v>#N/A</v>
      </c>
      <c r="U274" s="164">
        <v>1935.4053815999998</v>
      </c>
    </row>
    <row r="275" spans="2:21" x14ac:dyDescent="0.3">
      <c r="B275" s="14">
        <v>2023</v>
      </c>
      <c r="C275" s="14">
        <v>9</v>
      </c>
      <c r="D275" s="14">
        <v>23</v>
      </c>
      <c r="E275" s="159">
        <v>379.86</v>
      </c>
      <c r="F275" s="159">
        <v>207.04</v>
      </c>
      <c r="G275" s="159">
        <v>33.22</v>
      </c>
      <c r="H275" s="159">
        <v>35.01</v>
      </c>
      <c r="I275" s="165" t="e">
        <v>#N/A</v>
      </c>
      <c r="J275" s="161">
        <v>45</v>
      </c>
      <c r="K275" s="279"/>
      <c r="L275" s="162">
        <v>449</v>
      </c>
      <c r="M275" s="165" t="e">
        <v>#N/A</v>
      </c>
      <c r="N275" s="280"/>
      <c r="O275" s="165" t="e">
        <v>#N/A</v>
      </c>
      <c r="P275" s="280"/>
      <c r="Q275" s="166">
        <v>19.463350200000001</v>
      </c>
      <c r="R275" s="280"/>
      <c r="S275" s="165" t="e">
        <v>#N/A</v>
      </c>
      <c r="T275" s="165" t="e">
        <v>#N/A</v>
      </c>
      <c r="U275" s="164">
        <v>1831.6933501999999</v>
      </c>
    </row>
    <row r="276" spans="2:21" x14ac:dyDescent="0.3">
      <c r="B276" s="14">
        <v>2023</v>
      </c>
      <c r="C276" s="14">
        <v>9</v>
      </c>
      <c r="D276" s="14">
        <v>24</v>
      </c>
      <c r="E276" s="159">
        <v>391.77</v>
      </c>
      <c r="F276" s="159">
        <v>179.79</v>
      </c>
      <c r="G276" s="159">
        <v>24.1</v>
      </c>
      <c r="H276" s="159">
        <v>22.71</v>
      </c>
      <c r="I276" s="165" t="e">
        <v>#N/A</v>
      </c>
      <c r="J276" s="161">
        <v>41.1</v>
      </c>
      <c r="K276" s="162">
        <v>381.7</v>
      </c>
      <c r="L276" s="162">
        <v>475.5</v>
      </c>
      <c r="M276" s="165" t="e">
        <v>#N/A</v>
      </c>
      <c r="N276" s="280"/>
      <c r="O276" s="165" t="e">
        <v>#N/A</v>
      </c>
      <c r="P276" s="280"/>
      <c r="Q276" s="166">
        <v>19.124395799999999</v>
      </c>
      <c r="R276" s="280"/>
      <c r="S276" s="165" t="e">
        <v>#N/A</v>
      </c>
      <c r="T276" s="165" t="e">
        <v>#N/A</v>
      </c>
      <c r="U276" s="164">
        <v>1799.7943958000001</v>
      </c>
    </row>
    <row r="277" spans="2:21" x14ac:dyDescent="0.3">
      <c r="B277" s="14">
        <v>2023</v>
      </c>
      <c r="C277" s="14">
        <v>9</v>
      </c>
      <c r="D277" s="14">
        <v>25</v>
      </c>
      <c r="E277" s="159">
        <v>371.1</v>
      </c>
      <c r="F277" s="159">
        <v>174.95</v>
      </c>
      <c r="G277" s="159">
        <v>52.16</v>
      </c>
      <c r="H277" s="159">
        <v>48.36</v>
      </c>
      <c r="I277" s="165" t="e">
        <v>#N/A</v>
      </c>
      <c r="J277" s="161">
        <v>47</v>
      </c>
      <c r="K277" s="162">
        <v>402.4</v>
      </c>
      <c r="L277" s="162">
        <v>538.4</v>
      </c>
      <c r="M277" s="165" t="e">
        <v>#N/A</v>
      </c>
      <c r="N277" s="280"/>
      <c r="O277" s="165" t="e">
        <v>#N/A</v>
      </c>
      <c r="P277" s="280"/>
      <c r="Q277" s="166">
        <v>20.5893318</v>
      </c>
      <c r="R277" s="280"/>
      <c r="S277" s="165" t="e">
        <v>#N/A</v>
      </c>
      <c r="T277" s="165" t="e">
        <v>#N/A</v>
      </c>
      <c r="U277" s="164">
        <v>1937.6593318</v>
      </c>
    </row>
    <row r="278" spans="2:21" x14ac:dyDescent="0.3">
      <c r="B278" s="14">
        <v>2023</v>
      </c>
      <c r="C278" s="14">
        <v>9</v>
      </c>
      <c r="D278" s="14">
        <v>26</v>
      </c>
      <c r="E278" s="159">
        <v>361.87</v>
      </c>
      <c r="F278" s="159">
        <v>177.45</v>
      </c>
      <c r="G278" s="159">
        <v>58.32</v>
      </c>
      <c r="H278" s="159">
        <v>58.25</v>
      </c>
      <c r="I278" s="165" t="e">
        <v>#N/A</v>
      </c>
      <c r="J278" s="161">
        <v>49.4</v>
      </c>
      <c r="K278" s="162">
        <v>413.2</v>
      </c>
      <c r="L278" s="162">
        <v>532.1</v>
      </c>
      <c r="M278" s="165" t="e">
        <v>#N/A</v>
      </c>
      <c r="N278" s="280"/>
      <c r="O278" s="165" t="e">
        <v>#N/A</v>
      </c>
      <c r="P278" s="280"/>
      <c r="Q278" s="166">
        <v>20.867712600000001</v>
      </c>
      <c r="R278" s="280"/>
      <c r="S278" s="165" t="e">
        <v>#N/A</v>
      </c>
      <c r="T278" s="165" t="e">
        <v>#N/A</v>
      </c>
      <c r="U278" s="164">
        <v>1963.8577126000002</v>
      </c>
    </row>
    <row r="279" spans="2:21" x14ac:dyDescent="0.3">
      <c r="B279" s="14">
        <v>2023</v>
      </c>
      <c r="C279" s="14">
        <v>9</v>
      </c>
      <c r="D279" s="14">
        <v>27</v>
      </c>
      <c r="E279" s="159">
        <v>356.45</v>
      </c>
      <c r="F279" s="159">
        <v>177.77</v>
      </c>
      <c r="G279" s="159">
        <v>59.67</v>
      </c>
      <c r="H279" s="159">
        <v>60.15</v>
      </c>
      <c r="I279" s="165" t="e">
        <v>#N/A</v>
      </c>
      <c r="J279" s="161">
        <v>48.3</v>
      </c>
      <c r="K279" s="162">
        <v>409.6</v>
      </c>
      <c r="L279" s="162">
        <v>567.4</v>
      </c>
      <c r="M279" s="165" t="e">
        <v>#N/A</v>
      </c>
      <c r="N279" s="280"/>
      <c r="O279" s="165" t="e">
        <v>#N/A</v>
      </c>
      <c r="P279" s="280"/>
      <c r="Q279" s="166">
        <v>21.197967599999998</v>
      </c>
      <c r="R279" s="280"/>
      <c r="S279" s="165" t="e">
        <v>#N/A</v>
      </c>
      <c r="T279" s="165" t="e">
        <v>#N/A</v>
      </c>
      <c r="U279" s="164">
        <v>1994.9379676000001</v>
      </c>
    </row>
    <row r="280" spans="2:21" x14ac:dyDescent="0.3">
      <c r="B280" s="14">
        <v>2023</v>
      </c>
      <c r="C280" s="14">
        <v>9</v>
      </c>
      <c r="D280" s="14">
        <v>28</v>
      </c>
      <c r="E280" s="159">
        <v>352.71</v>
      </c>
      <c r="F280" s="159">
        <v>183.43</v>
      </c>
      <c r="G280" s="159">
        <v>57.95</v>
      </c>
      <c r="H280" s="159">
        <v>62.18</v>
      </c>
      <c r="I280" s="165" t="e">
        <v>#N/A</v>
      </c>
      <c r="J280" s="161">
        <v>47.4</v>
      </c>
      <c r="K280" s="162">
        <v>415</v>
      </c>
      <c r="L280" s="162">
        <v>479.1</v>
      </c>
      <c r="M280" s="165" t="e">
        <v>#N/A</v>
      </c>
      <c r="N280" s="280"/>
      <c r="O280" s="165" t="e">
        <v>#N/A</v>
      </c>
      <c r="P280" s="280"/>
      <c r="Q280" s="166">
        <v>20.617255799999999</v>
      </c>
      <c r="R280" s="280"/>
      <c r="S280" s="165" t="e">
        <v>#N/A</v>
      </c>
      <c r="T280" s="165" t="e">
        <v>#N/A</v>
      </c>
      <c r="U280" s="164">
        <v>1940.2872557999999</v>
      </c>
    </row>
    <row r="281" spans="2:21" x14ac:dyDescent="0.3">
      <c r="B281" s="14">
        <v>2023</v>
      </c>
      <c r="C281" s="14">
        <v>9</v>
      </c>
      <c r="D281" s="14">
        <v>29</v>
      </c>
      <c r="E281" s="159">
        <v>356.81</v>
      </c>
      <c r="F281" s="159">
        <v>193.88</v>
      </c>
      <c r="G281" s="159">
        <v>53.27</v>
      </c>
      <c r="H281" s="159">
        <v>61.33</v>
      </c>
      <c r="I281" s="165" t="e">
        <v>#N/A</v>
      </c>
      <c r="J281" s="161">
        <v>45.9</v>
      </c>
      <c r="K281" s="162">
        <v>404.5</v>
      </c>
      <c r="L281" s="162">
        <v>459.9</v>
      </c>
      <c r="M281" s="165" t="e">
        <v>#N/A</v>
      </c>
      <c r="N281" s="280"/>
      <c r="O281" s="165" t="e">
        <v>#N/A</v>
      </c>
      <c r="P281" s="280"/>
      <c r="Q281" s="166">
        <v>20.382264599999999</v>
      </c>
      <c r="R281" s="280"/>
      <c r="S281" s="165" t="e">
        <v>#N/A</v>
      </c>
      <c r="T281" s="165" t="e">
        <v>#N/A</v>
      </c>
      <c r="U281" s="164">
        <v>1918.1722646000001</v>
      </c>
    </row>
    <row r="282" spans="2:21" x14ac:dyDescent="0.3">
      <c r="B282" s="14">
        <v>2023</v>
      </c>
      <c r="C282" s="14">
        <v>9</v>
      </c>
      <c r="D282" s="14">
        <v>30</v>
      </c>
      <c r="E282" s="159">
        <v>400.6</v>
      </c>
      <c r="F282" s="159">
        <v>186.42</v>
      </c>
      <c r="G282" s="159">
        <v>30.6</v>
      </c>
      <c r="H282" s="159">
        <v>37.07</v>
      </c>
      <c r="I282" s="165" t="e">
        <v>#N/A</v>
      </c>
      <c r="J282" s="161">
        <v>46.5</v>
      </c>
      <c r="K282" s="162">
        <v>386.9</v>
      </c>
      <c r="L282" s="279"/>
      <c r="M282" s="165" t="e">
        <v>#N/A</v>
      </c>
      <c r="N282" s="280"/>
      <c r="O282" s="165" t="e">
        <v>#N/A</v>
      </c>
      <c r="P282" s="280"/>
      <c r="Q282" s="166">
        <v>19.606836600000001</v>
      </c>
      <c r="R282" s="280"/>
      <c r="S282" s="165" t="e">
        <v>#N/A</v>
      </c>
      <c r="T282" s="165" t="e">
        <v>#N/A</v>
      </c>
      <c r="U282" s="164">
        <v>1845.1968366000001</v>
      </c>
    </row>
    <row r="283" spans="2:21" x14ac:dyDescent="0.3">
      <c r="B283" s="14">
        <v>2023</v>
      </c>
      <c r="C283" s="14">
        <v>10</v>
      </c>
      <c r="D283" s="14">
        <v>1</v>
      </c>
      <c r="E283" s="159">
        <v>441.22</v>
      </c>
      <c r="F283" s="159">
        <v>180.34</v>
      </c>
      <c r="G283" s="159">
        <v>24.11</v>
      </c>
      <c r="H283" s="159">
        <v>22.9</v>
      </c>
      <c r="I283" s="165" t="e">
        <v>#N/A</v>
      </c>
      <c r="J283" s="161">
        <v>44.6</v>
      </c>
      <c r="K283" s="162">
        <v>383.5</v>
      </c>
      <c r="L283" s="162">
        <v>458.1</v>
      </c>
      <c r="M283" s="165" t="e">
        <v>#N/A</v>
      </c>
      <c r="N283" s="280"/>
      <c r="O283" s="165" t="e">
        <v>#N/A</v>
      </c>
      <c r="P283" s="280"/>
      <c r="Q283" s="166">
        <v>19.6141398</v>
      </c>
      <c r="R283" s="280"/>
      <c r="S283" s="165" t="e">
        <v>#N/A</v>
      </c>
      <c r="T283" s="165" t="e">
        <v>#N/A</v>
      </c>
      <c r="U283" s="164">
        <v>1845.8841398</v>
      </c>
    </row>
    <row r="284" spans="2:21" x14ac:dyDescent="0.3">
      <c r="B284" s="14">
        <v>2023</v>
      </c>
      <c r="C284" s="14">
        <v>10</v>
      </c>
      <c r="D284" s="14">
        <v>2</v>
      </c>
      <c r="E284" s="159">
        <v>428.69</v>
      </c>
      <c r="F284" s="159">
        <v>194.02</v>
      </c>
      <c r="G284" s="159">
        <v>52.61</v>
      </c>
      <c r="H284" s="159">
        <v>49.66</v>
      </c>
      <c r="I284" s="165" t="e">
        <v>#N/A</v>
      </c>
      <c r="J284" s="161">
        <v>49.9</v>
      </c>
      <c r="K284" s="162">
        <v>414.8</v>
      </c>
      <c r="L284" s="279"/>
      <c r="M284" s="165" t="e">
        <v>#N/A</v>
      </c>
      <c r="N284" s="280"/>
      <c r="O284" s="165" t="e">
        <v>#N/A</v>
      </c>
      <c r="P284" s="280"/>
      <c r="Q284" s="166">
        <v>21.2671332</v>
      </c>
      <c r="R284" s="280"/>
      <c r="S284" s="165" t="e">
        <v>#N/A</v>
      </c>
      <c r="T284" s="165" t="e">
        <v>#N/A</v>
      </c>
      <c r="U284" s="164">
        <v>2001.4471332000001</v>
      </c>
    </row>
    <row r="285" spans="2:21" x14ac:dyDescent="0.3">
      <c r="B285" s="14">
        <v>2023</v>
      </c>
      <c r="C285" s="14">
        <v>10</v>
      </c>
      <c r="D285" s="14">
        <v>3</v>
      </c>
      <c r="E285" s="159">
        <v>393.85</v>
      </c>
      <c r="F285" s="159">
        <v>189.05</v>
      </c>
      <c r="G285" s="159">
        <v>58.28</v>
      </c>
      <c r="H285" s="159">
        <v>59.17</v>
      </c>
      <c r="I285" s="165" t="e">
        <v>#N/A</v>
      </c>
      <c r="J285" s="161">
        <v>48.6</v>
      </c>
      <c r="K285" s="162">
        <v>413.3</v>
      </c>
      <c r="L285" s="162">
        <v>599.79999999999995</v>
      </c>
      <c r="M285" s="165" t="e">
        <v>#N/A</v>
      </c>
      <c r="N285" s="280"/>
      <c r="O285" s="165" t="e">
        <v>#N/A</v>
      </c>
      <c r="P285" s="280"/>
      <c r="Q285" s="166">
        <v>23.660756999999997</v>
      </c>
      <c r="R285" s="280"/>
      <c r="S285" s="165" t="e">
        <v>#N/A</v>
      </c>
      <c r="T285" s="165" t="e">
        <v>#N/A</v>
      </c>
      <c r="U285" s="164">
        <v>2226.7107569999998</v>
      </c>
    </row>
    <row r="286" spans="2:21" x14ac:dyDescent="0.3">
      <c r="B286" s="14">
        <v>2023</v>
      </c>
      <c r="C286" s="14">
        <v>10</v>
      </c>
      <c r="D286" s="14">
        <v>4</v>
      </c>
      <c r="E286" s="159">
        <v>369.63</v>
      </c>
      <c r="F286" s="159">
        <v>191.96</v>
      </c>
      <c r="G286" s="159">
        <v>57.19</v>
      </c>
      <c r="H286" s="159">
        <v>58.13</v>
      </c>
      <c r="I286" s="165" t="e">
        <v>#N/A</v>
      </c>
      <c r="J286" s="161">
        <v>47.5</v>
      </c>
      <c r="K286" s="162">
        <v>383.3</v>
      </c>
      <c r="L286" s="162">
        <v>560.29999999999995</v>
      </c>
      <c r="M286" s="165" t="e">
        <v>#N/A</v>
      </c>
      <c r="N286" s="280"/>
      <c r="O286" s="165" t="e">
        <v>#N/A</v>
      </c>
      <c r="P286" s="280"/>
      <c r="Q286" s="166">
        <v>23.140511400000001</v>
      </c>
      <c r="R286" s="280"/>
      <c r="S286" s="165" t="e">
        <v>#N/A</v>
      </c>
      <c r="T286" s="165" t="e">
        <v>#N/A</v>
      </c>
      <c r="U286" s="164">
        <v>2177.7505114000001</v>
      </c>
    </row>
    <row r="287" spans="2:21" x14ac:dyDescent="0.3">
      <c r="B287" s="14">
        <v>2023</v>
      </c>
      <c r="C287" s="14">
        <v>10</v>
      </c>
      <c r="D287" s="14">
        <v>5</v>
      </c>
      <c r="E287" s="159">
        <v>353.17</v>
      </c>
      <c r="F287" s="159">
        <v>193</v>
      </c>
      <c r="G287" s="159">
        <v>56.41</v>
      </c>
      <c r="H287" s="159">
        <v>60.6</v>
      </c>
      <c r="I287" s="165" t="e">
        <v>#N/A</v>
      </c>
      <c r="J287" s="161">
        <v>45.4</v>
      </c>
      <c r="K287" s="162">
        <v>361.3</v>
      </c>
      <c r="L287" s="162">
        <v>711.5</v>
      </c>
      <c r="M287" s="165" t="e">
        <v>#N/A</v>
      </c>
      <c r="N287" s="280"/>
      <c r="O287" s="165" t="e">
        <v>#N/A</v>
      </c>
      <c r="P287" s="280"/>
      <c r="Q287" s="166">
        <v>24.111085199999998</v>
      </c>
      <c r="R287" s="280"/>
      <c r="S287" s="165" t="e">
        <v>#N/A</v>
      </c>
      <c r="T287" s="165" t="e">
        <v>#N/A</v>
      </c>
      <c r="U287" s="164">
        <v>2269.0910852000002</v>
      </c>
    </row>
    <row r="288" spans="2:21" x14ac:dyDescent="0.3">
      <c r="B288" s="14">
        <v>2023</v>
      </c>
      <c r="C288" s="14">
        <v>10</v>
      </c>
      <c r="D288" s="14">
        <v>6</v>
      </c>
      <c r="E288" s="159">
        <v>347.16</v>
      </c>
      <c r="F288" s="159">
        <v>199.52</v>
      </c>
      <c r="G288" s="159">
        <v>52.42</v>
      </c>
      <c r="H288" s="159">
        <v>59.78</v>
      </c>
      <c r="I288" s="165" t="e">
        <v>#N/A</v>
      </c>
      <c r="J288" s="161">
        <v>41.3</v>
      </c>
      <c r="K288" s="162">
        <v>363.6</v>
      </c>
      <c r="L288" s="162">
        <v>715.9</v>
      </c>
      <c r="M288" s="165" t="e">
        <v>#N/A</v>
      </c>
      <c r="N288" s="280"/>
      <c r="O288" s="165" t="e">
        <v>#N/A</v>
      </c>
      <c r="P288" s="280"/>
      <c r="Q288" s="166">
        <v>23.241145199999998</v>
      </c>
      <c r="R288" s="280"/>
      <c r="S288" s="165" t="e">
        <v>#N/A</v>
      </c>
      <c r="T288" s="165" t="e">
        <v>#N/A</v>
      </c>
      <c r="U288" s="164">
        <v>2187.2211451999997</v>
      </c>
    </row>
    <row r="289" spans="2:21" x14ac:dyDescent="0.3">
      <c r="B289" s="14">
        <v>2023</v>
      </c>
      <c r="C289" s="14">
        <v>10</v>
      </c>
      <c r="D289" s="14">
        <v>7</v>
      </c>
      <c r="E289" s="159">
        <v>371.94</v>
      </c>
      <c r="F289" s="159">
        <v>189.79</v>
      </c>
      <c r="G289" s="159">
        <v>30.84</v>
      </c>
      <c r="H289" s="159">
        <v>39.29</v>
      </c>
      <c r="I289" s="165" t="e">
        <v>#N/A</v>
      </c>
      <c r="J289" s="161">
        <v>34.9</v>
      </c>
      <c r="K289" s="162">
        <v>327.7</v>
      </c>
      <c r="L289" s="162">
        <v>724</v>
      </c>
      <c r="M289" s="165" t="e">
        <v>#N/A</v>
      </c>
      <c r="N289" s="280"/>
      <c r="O289" s="165" t="e">
        <v>#N/A</v>
      </c>
      <c r="P289" s="280"/>
      <c r="Q289" s="166">
        <v>22.437578399999996</v>
      </c>
      <c r="R289" s="280"/>
      <c r="S289" s="165" t="e">
        <v>#N/A</v>
      </c>
      <c r="T289" s="165" t="e">
        <v>#N/A</v>
      </c>
      <c r="U289" s="164">
        <v>2111.5975783999997</v>
      </c>
    </row>
    <row r="290" spans="2:21" x14ac:dyDescent="0.3">
      <c r="B290" s="14">
        <v>2023</v>
      </c>
      <c r="C290" s="14">
        <v>10</v>
      </c>
      <c r="D290" s="14">
        <v>8</v>
      </c>
      <c r="E290" s="159">
        <v>382.03</v>
      </c>
      <c r="F290" s="159">
        <v>179.81</v>
      </c>
      <c r="G290" s="159">
        <v>22.11</v>
      </c>
      <c r="H290" s="159">
        <v>23.81</v>
      </c>
      <c r="I290" s="165" t="e">
        <v>#N/A</v>
      </c>
      <c r="J290" s="161">
        <v>34.5</v>
      </c>
      <c r="K290" s="279"/>
      <c r="L290" s="162">
        <v>716.1</v>
      </c>
      <c r="M290" s="165" t="e">
        <v>#N/A</v>
      </c>
      <c r="N290" s="280"/>
      <c r="O290" s="165" t="e">
        <v>#N/A</v>
      </c>
      <c r="P290" s="280"/>
      <c r="Q290" s="166">
        <v>21.336728399999998</v>
      </c>
      <c r="R290" s="280"/>
      <c r="S290" s="165" t="e">
        <v>#N/A</v>
      </c>
      <c r="T290" s="165" t="e">
        <v>#N/A</v>
      </c>
      <c r="U290" s="164">
        <v>2007.9967284000002</v>
      </c>
    </row>
    <row r="291" spans="2:21" x14ac:dyDescent="0.3">
      <c r="B291" s="14">
        <v>2023</v>
      </c>
      <c r="C291" s="14">
        <v>10</v>
      </c>
      <c r="D291" s="14">
        <v>9</v>
      </c>
      <c r="E291" s="159">
        <v>368.83</v>
      </c>
      <c r="F291" s="159">
        <v>191.68</v>
      </c>
      <c r="G291" s="159">
        <v>51.32</v>
      </c>
      <c r="H291" s="159">
        <v>50.4</v>
      </c>
      <c r="I291" s="165" t="e">
        <v>#N/A</v>
      </c>
      <c r="J291" s="161">
        <v>40.1</v>
      </c>
      <c r="K291" s="162">
        <v>359.9</v>
      </c>
      <c r="L291" s="162">
        <v>609.79999999999995</v>
      </c>
      <c r="M291" s="165" t="e">
        <v>#N/A</v>
      </c>
      <c r="N291" s="280"/>
      <c r="O291" s="165" t="e">
        <v>#N/A</v>
      </c>
      <c r="P291" s="280"/>
      <c r="Q291" s="166">
        <v>21.622090199999999</v>
      </c>
      <c r="R291" s="280"/>
      <c r="S291" s="165" t="e">
        <v>#N/A</v>
      </c>
      <c r="T291" s="165" t="e">
        <v>#N/A</v>
      </c>
      <c r="U291" s="164">
        <v>2034.8520902</v>
      </c>
    </row>
    <row r="292" spans="2:21" x14ac:dyDescent="0.3">
      <c r="B292" s="14">
        <v>2023</v>
      </c>
      <c r="C292" s="14">
        <v>10</v>
      </c>
      <c r="D292" s="14">
        <v>10</v>
      </c>
      <c r="E292" s="159">
        <v>369.21</v>
      </c>
      <c r="F292" s="159">
        <v>207.11</v>
      </c>
      <c r="G292" s="159">
        <v>58.5</v>
      </c>
      <c r="H292" s="159">
        <v>62.14</v>
      </c>
      <c r="I292" s="165" t="e">
        <v>#N/A</v>
      </c>
      <c r="J292" s="161">
        <v>41.2</v>
      </c>
      <c r="K292" s="162">
        <v>373.1</v>
      </c>
      <c r="L292" s="162">
        <v>532.70000000000005</v>
      </c>
      <c r="M292" s="165" t="e">
        <v>#N/A</v>
      </c>
      <c r="N292" s="280"/>
      <c r="O292" s="165" t="e">
        <v>#N/A</v>
      </c>
      <c r="P292" s="280"/>
      <c r="Q292" s="166">
        <v>20.743880400000002</v>
      </c>
      <c r="R292" s="280"/>
      <c r="S292" s="165" t="e">
        <v>#N/A</v>
      </c>
      <c r="T292" s="165" t="e">
        <v>#N/A</v>
      </c>
      <c r="U292" s="164">
        <v>1952.2038804000003</v>
      </c>
    </row>
    <row r="293" spans="2:21" x14ac:dyDescent="0.3">
      <c r="B293" s="14">
        <v>2023</v>
      </c>
      <c r="C293" s="14">
        <v>10</v>
      </c>
      <c r="D293" s="14">
        <v>11</v>
      </c>
      <c r="E293" s="159">
        <v>371.98</v>
      </c>
      <c r="F293" s="159">
        <v>212.47</v>
      </c>
      <c r="G293" s="159">
        <v>60.66</v>
      </c>
      <c r="H293" s="159">
        <v>63.19</v>
      </c>
      <c r="I293" s="165" t="e">
        <v>#N/A</v>
      </c>
      <c r="J293" s="161">
        <v>41.5</v>
      </c>
      <c r="K293" s="162">
        <v>359.8</v>
      </c>
      <c r="L293" s="162">
        <v>478.1</v>
      </c>
      <c r="M293" s="165" t="e">
        <v>#N/A</v>
      </c>
      <c r="N293" s="280"/>
      <c r="O293" s="165" t="e">
        <v>#N/A</v>
      </c>
      <c r="P293" s="280"/>
      <c r="Q293" s="166">
        <v>20.394185999999994</v>
      </c>
      <c r="R293" s="280"/>
      <c r="S293" s="165" t="e">
        <v>#N/A</v>
      </c>
      <c r="T293" s="165" t="e">
        <v>#N/A</v>
      </c>
      <c r="U293" s="164">
        <v>1919.2941859999996</v>
      </c>
    </row>
    <row r="294" spans="2:21" x14ac:dyDescent="0.3">
      <c r="B294" s="14">
        <v>2023</v>
      </c>
      <c r="C294" s="14">
        <v>10</v>
      </c>
      <c r="D294" s="14">
        <v>12</v>
      </c>
      <c r="E294" s="159">
        <v>384.08</v>
      </c>
      <c r="F294" s="159">
        <v>216.77</v>
      </c>
      <c r="G294" s="159">
        <v>61.49</v>
      </c>
      <c r="H294" s="159">
        <v>63.32</v>
      </c>
      <c r="I294" s="165" t="e">
        <v>#N/A</v>
      </c>
      <c r="J294" s="161">
        <v>43.4</v>
      </c>
      <c r="K294" s="162">
        <v>356.5</v>
      </c>
      <c r="L294" s="162">
        <v>481.6</v>
      </c>
      <c r="M294" s="165" t="e">
        <v>#N/A</v>
      </c>
      <c r="N294" s="280"/>
      <c r="O294" s="165" t="e">
        <v>#N/A</v>
      </c>
      <c r="P294" s="280"/>
      <c r="Q294" s="166">
        <v>20.268098399999996</v>
      </c>
      <c r="R294" s="280"/>
      <c r="S294" s="165" t="e">
        <v>#N/A</v>
      </c>
      <c r="T294" s="165" t="e">
        <v>#N/A</v>
      </c>
      <c r="U294" s="164">
        <v>1907.4280984</v>
      </c>
    </row>
    <row r="295" spans="2:21" x14ac:dyDescent="0.3">
      <c r="B295" s="14">
        <v>2023</v>
      </c>
      <c r="C295" s="14">
        <v>10</v>
      </c>
      <c r="D295" s="14">
        <v>13</v>
      </c>
      <c r="E295" s="159">
        <v>378.62</v>
      </c>
      <c r="F295" s="159">
        <v>215.88</v>
      </c>
      <c r="G295" s="159">
        <v>54.62</v>
      </c>
      <c r="H295" s="159">
        <v>60.01</v>
      </c>
      <c r="I295" s="165" t="e">
        <v>#N/A</v>
      </c>
      <c r="J295" s="161">
        <v>42.7</v>
      </c>
      <c r="K295" s="162">
        <v>346.2</v>
      </c>
      <c r="L295" s="162">
        <v>502.2</v>
      </c>
      <c r="M295" s="165" t="e">
        <v>#N/A</v>
      </c>
      <c r="N295" s="280"/>
      <c r="O295" s="165" t="e">
        <v>#N/A</v>
      </c>
      <c r="P295" s="280"/>
      <c r="Q295" s="166">
        <v>19.981018200000001</v>
      </c>
      <c r="R295" s="280"/>
      <c r="S295" s="165" t="e">
        <v>#N/A</v>
      </c>
      <c r="T295" s="165" t="e">
        <v>#N/A</v>
      </c>
      <c r="U295" s="164">
        <v>1880.4110182000002</v>
      </c>
    </row>
    <row r="296" spans="2:21" x14ac:dyDescent="0.3">
      <c r="B296" s="14">
        <v>2023</v>
      </c>
      <c r="C296" s="14">
        <v>10</v>
      </c>
      <c r="D296" s="14">
        <v>14</v>
      </c>
      <c r="E296" s="159">
        <v>402.57</v>
      </c>
      <c r="F296" s="159">
        <v>197.19</v>
      </c>
      <c r="G296" s="159">
        <v>29.93</v>
      </c>
      <c r="H296" s="159">
        <v>37.75</v>
      </c>
      <c r="I296" s="165" t="e">
        <v>#N/A</v>
      </c>
      <c r="J296" s="161">
        <v>38.6</v>
      </c>
      <c r="K296" s="162">
        <v>317.7</v>
      </c>
      <c r="L296" s="162">
        <v>533.29999999999995</v>
      </c>
      <c r="M296" s="165" t="e">
        <v>#N/A</v>
      </c>
      <c r="N296" s="280"/>
      <c r="O296" s="165" t="e">
        <v>#N/A</v>
      </c>
      <c r="P296" s="280"/>
      <c r="Q296" s="166">
        <v>19.300209599999995</v>
      </c>
      <c r="R296" s="280"/>
      <c r="S296" s="165" t="e">
        <v>#N/A</v>
      </c>
      <c r="T296" s="165" t="e">
        <v>#N/A</v>
      </c>
      <c r="U296" s="164">
        <v>1816.3402095999998</v>
      </c>
    </row>
    <row r="297" spans="2:21" x14ac:dyDescent="0.3">
      <c r="B297" s="14">
        <v>2023</v>
      </c>
      <c r="C297" s="14">
        <v>10</v>
      </c>
      <c r="D297" s="14">
        <v>15</v>
      </c>
      <c r="E297" s="159">
        <v>410.5</v>
      </c>
      <c r="F297" s="159">
        <v>174.6</v>
      </c>
      <c r="G297" s="159">
        <v>22.69</v>
      </c>
      <c r="H297" s="159">
        <v>22.24</v>
      </c>
      <c r="I297" s="165" t="e">
        <v>#N/A</v>
      </c>
      <c r="J297" s="161">
        <v>37.1</v>
      </c>
      <c r="K297" s="279"/>
      <c r="L297" s="162">
        <v>537.4</v>
      </c>
      <c r="M297" s="165" t="e">
        <v>#N/A</v>
      </c>
      <c r="N297" s="280"/>
      <c r="O297" s="165" t="e">
        <v>#N/A</v>
      </c>
      <c r="P297" s="280"/>
      <c r="Q297" s="166">
        <v>18.643888199999999</v>
      </c>
      <c r="R297" s="280"/>
      <c r="S297" s="165" t="e">
        <v>#N/A</v>
      </c>
      <c r="T297" s="165" t="e">
        <v>#N/A</v>
      </c>
      <c r="U297" s="164">
        <v>1754.5738882000001</v>
      </c>
    </row>
    <row r="298" spans="2:21" x14ac:dyDescent="0.3">
      <c r="B298" s="14">
        <v>2023</v>
      </c>
      <c r="C298" s="14">
        <v>10</v>
      </c>
      <c r="D298" s="14">
        <v>16</v>
      </c>
      <c r="E298" s="159">
        <v>375.59</v>
      </c>
      <c r="F298" s="159">
        <v>165.58</v>
      </c>
      <c r="G298" s="159">
        <v>50.76</v>
      </c>
      <c r="H298" s="159">
        <v>50.22</v>
      </c>
      <c r="I298" s="165" t="e">
        <v>#N/A</v>
      </c>
      <c r="J298" s="161">
        <v>40.6</v>
      </c>
      <c r="K298" s="162">
        <v>337.7</v>
      </c>
      <c r="L298" s="162">
        <v>637</v>
      </c>
      <c r="M298" s="165" t="e">
        <v>#N/A</v>
      </c>
      <c r="N298" s="280"/>
      <c r="O298" s="165" t="e">
        <v>#N/A</v>
      </c>
      <c r="P298" s="280"/>
      <c r="Q298" s="166">
        <v>21.844622999999999</v>
      </c>
      <c r="R298" s="280"/>
      <c r="S298" s="165" t="e">
        <v>#N/A</v>
      </c>
      <c r="T298" s="165" t="e">
        <v>#N/A</v>
      </c>
      <c r="U298" s="164">
        <v>2055.7946229999998</v>
      </c>
    </row>
    <row r="299" spans="2:21" x14ac:dyDescent="0.3">
      <c r="B299" s="14">
        <v>2023</v>
      </c>
      <c r="C299" s="14">
        <v>10</v>
      </c>
      <c r="D299" s="14">
        <v>17</v>
      </c>
      <c r="E299" s="159">
        <v>367.47</v>
      </c>
      <c r="F299" s="159">
        <v>169.55</v>
      </c>
      <c r="G299" s="159">
        <v>57.01</v>
      </c>
      <c r="H299" s="159">
        <v>60.92</v>
      </c>
      <c r="I299" s="165" t="e">
        <v>#N/A</v>
      </c>
      <c r="J299" s="161">
        <v>42.9</v>
      </c>
      <c r="K299" s="162">
        <v>352.7</v>
      </c>
      <c r="L299" s="162">
        <v>650.4</v>
      </c>
      <c r="M299" s="165" t="e">
        <v>#N/A</v>
      </c>
      <c r="N299" s="280"/>
      <c r="O299" s="165" t="e">
        <v>#N/A</v>
      </c>
      <c r="P299" s="280"/>
      <c r="Q299" s="166">
        <v>22.141046999999997</v>
      </c>
      <c r="R299" s="280"/>
      <c r="S299" s="165" t="e">
        <v>#N/A</v>
      </c>
      <c r="T299" s="165" t="e">
        <v>#N/A</v>
      </c>
      <c r="U299" s="164">
        <v>2083.6910469999998</v>
      </c>
    </row>
    <row r="300" spans="2:21" x14ac:dyDescent="0.3">
      <c r="B300" s="14">
        <v>2023</v>
      </c>
      <c r="C300" s="14">
        <v>10</v>
      </c>
      <c r="D300" s="14">
        <v>18</v>
      </c>
      <c r="E300" s="159">
        <v>366.66</v>
      </c>
      <c r="F300" s="159">
        <v>171.48</v>
      </c>
      <c r="G300" s="159">
        <v>57.33</v>
      </c>
      <c r="H300" s="159">
        <v>62.93</v>
      </c>
      <c r="I300" s="165" t="e">
        <v>#N/A</v>
      </c>
      <c r="J300" s="161">
        <v>42.9</v>
      </c>
      <c r="K300" s="162">
        <v>350.8</v>
      </c>
      <c r="L300" s="162">
        <v>769.4</v>
      </c>
      <c r="M300" s="165" t="e">
        <v>#N/A</v>
      </c>
      <c r="N300" s="280"/>
      <c r="O300" s="165" t="e">
        <v>#N/A</v>
      </c>
      <c r="P300" s="280"/>
      <c r="Q300" s="166">
        <v>23.230619999999998</v>
      </c>
      <c r="R300" s="280"/>
      <c r="S300" s="165" t="e">
        <v>#N/A</v>
      </c>
      <c r="T300" s="165" t="e">
        <v>#N/A</v>
      </c>
      <c r="U300" s="164">
        <v>2186.2306199999998</v>
      </c>
    </row>
    <row r="301" spans="2:21" x14ac:dyDescent="0.3">
      <c r="B301" s="14">
        <v>2023</v>
      </c>
      <c r="C301" s="14">
        <v>10</v>
      </c>
      <c r="D301" s="14">
        <v>19</v>
      </c>
      <c r="E301" s="159">
        <v>360.77</v>
      </c>
      <c r="F301" s="159">
        <v>187.84</v>
      </c>
      <c r="G301" s="159">
        <v>56.69</v>
      </c>
      <c r="H301" s="159">
        <v>63.02</v>
      </c>
      <c r="I301" s="165" t="e">
        <v>#N/A</v>
      </c>
      <c r="J301" s="161">
        <v>42.3</v>
      </c>
      <c r="K301" s="162">
        <v>359.9</v>
      </c>
      <c r="L301" s="162">
        <v>858.7</v>
      </c>
      <c r="M301" s="165" t="e">
        <v>#N/A</v>
      </c>
      <c r="N301" s="280"/>
      <c r="O301" s="165" t="e">
        <v>#N/A</v>
      </c>
      <c r="P301" s="280"/>
      <c r="Q301" s="166">
        <v>24.371422799999998</v>
      </c>
      <c r="R301" s="280"/>
      <c r="S301" s="165" t="e">
        <v>#N/A</v>
      </c>
      <c r="T301" s="165" t="e">
        <v>#N/A</v>
      </c>
      <c r="U301" s="164">
        <v>2293.5914228000001</v>
      </c>
    </row>
    <row r="302" spans="2:21" x14ac:dyDescent="0.3">
      <c r="B302" s="14">
        <v>2023</v>
      </c>
      <c r="C302" s="14">
        <v>10</v>
      </c>
      <c r="D302" s="14">
        <v>20</v>
      </c>
      <c r="E302" s="159">
        <v>353.48</v>
      </c>
      <c r="F302" s="159">
        <v>202.47</v>
      </c>
      <c r="G302" s="159">
        <v>51.57</v>
      </c>
      <c r="H302" s="159">
        <v>60.41</v>
      </c>
      <c r="I302" s="165" t="e">
        <v>#N/A</v>
      </c>
      <c r="J302" s="161">
        <v>42.5</v>
      </c>
      <c r="K302" s="279"/>
      <c r="L302" s="162">
        <v>787</v>
      </c>
      <c r="M302" s="165" t="e">
        <v>#N/A</v>
      </c>
      <c r="N302" s="280"/>
      <c r="O302" s="165" t="e">
        <v>#N/A</v>
      </c>
      <c r="P302" s="280"/>
      <c r="Q302" s="166">
        <v>23.0827302</v>
      </c>
      <c r="R302" s="280"/>
      <c r="S302" s="165" t="e">
        <v>#N/A</v>
      </c>
      <c r="T302" s="165" t="e">
        <v>#N/A</v>
      </c>
      <c r="U302" s="164">
        <v>2172.3127302000003</v>
      </c>
    </row>
    <row r="303" spans="2:21" x14ac:dyDescent="0.3">
      <c r="B303" s="14">
        <v>2023</v>
      </c>
      <c r="C303" s="14">
        <v>10</v>
      </c>
      <c r="D303" s="14">
        <v>21</v>
      </c>
      <c r="E303" s="159">
        <v>381.94</v>
      </c>
      <c r="F303" s="159">
        <v>191.17</v>
      </c>
      <c r="G303" s="159">
        <v>30.48</v>
      </c>
      <c r="H303" s="159">
        <v>38.44</v>
      </c>
      <c r="I303" s="165" t="e">
        <v>#N/A</v>
      </c>
      <c r="J303" s="161">
        <v>39.700000000000003</v>
      </c>
      <c r="K303" s="279"/>
      <c r="L303" s="279"/>
      <c r="M303" s="165" t="e">
        <v>#N/A</v>
      </c>
      <c r="N303" s="280"/>
      <c r="O303" s="165" t="e">
        <v>#N/A</v>
      </c>
      <c r="P303" s="280"/>
      <c r="Q303" s="166">
        <v>20.821960199999999</v>
      </c>
      <c r="R303" s="280"/>
      <c r="S303" s="165" t="e">
        <v>#N/A</v>
      </c>
      <c r="T303" s="165" t="e">
        <v>#N/A</v>
      </c>
      <c r="U303" s="164">
        <v>1959.5519601999999</v>
      </c>
    </row>
    <row r="304" spans="2:21" x14ac:dyDescent="0.3">
      <c r="B304" s="14">
        <v>2023</v>
      </c>
      <c r="C304" s="14">
        <v>10</v>
      </c>
      <c r="D304" s="14">
        <v>22</v>
      </c>
      <c r="E304" s="159">
        <v>413.86</v>
      </c>
      <c r="F304" s="159">
        <v>189.09</v>
      </c>
      <c r="G304" s="159">
        <v>22.25</v>
      </c>
      <c r="H304" s="159">
        <v>23.42</v>
      </c>
      <c r="I304" s="165" t="e">
        <v>#N/A</v>
      </c>
      <c r="J304" s="161">
        <v>39.299999999999997</v>
      </c>
      <c r="K304" s="279"/>
      <c r="L304" s="279"/>
      <c r="M304" s="165" t="e">
        <v>#N/A</v>
      </c>
      <c r="N304" s="280"/>
      <c r="O304" s="165" t="e">
        <v>#N/A</v>
      </c>
      <c r="P304" s="280"/>
      <c r="Q304" s="166">
        <v>19.180780799999997</v>
      </c>
      <c r="R304" s="280"/>
      <c r="S304" s="165" t="e">
        <v>#N/A</v>
      </c>
      <c r="T304" s="165" t="e">
        <v>#N/A</v>
      </c>
      <c r="U304" s="164">
        <v>1805.1007807999999</v>
      </c>
    </row>
    <row r="305" spans="2:21" x14ac:dyDescent="0.3">
      <c r="B305" s="14">
        <v>2023</v>
      </c>
      <c r="C305" s="14">
        <v>10</v>
      </c>
      <c r="D305" s="14">
        <v>23</v>
      </c>
      <c r="E305" s="159">
        <v>392.51</v>
      </c>
      <c r="F305" s="159">
        <v>200.66</v>
      </c>
      <c r="G305" s="159">
        <v>50.16</v>
      </c>
      <c r="H305" s="159">
        <v>51.22</v>
      </c>
      <c r="I305" s="165" t="e">
        <v>#N/A</v>
      </c>
      <c r="J305" s="161">
        <v>43.8</v>
      </c>
      <c r="K305" s="162">
        <v>306</v>
      </c>
      <c r="L305" s="162">
        <v>612</v>
      </c>
      <c r="M305" s="165" t="e">
        <v>#N/A</v>
      </c>
      <c r="N305" s="280"/>
      <c r="O305" s="165" t="e">
        <v>#N/A</v>
      </c>
      <c r="P305" s="280"/>
      <c r="Q305" s="166">
        <v>20.444126999999995</v>
      </c>
      <c r="R305" s="280"/>
      <c r="S305" s="165" t="e">
        <v>#N/A</v>
      </c>
      <c r="T305" s="165" t="e">
        <v>#N/A</v>
      </c>
      <c r="U305" s="164">
        <v>1923.9941269999997</v>
      </c>
    </row>
    <row r="306" spans="2:21" x14ac:dyDescent="0.3">
      <c r="B306" s="14">
        <v>2023</v>
      </c>
      <c r="C306" s="14">
        <v>10</v>
      </c>
      <c r="D306" s="14">
        <v>24</v>
      </c>
      <c r="E306" s="159">
        <v>398.15</v>
      </c>
      <c r="F306" s="159">
        <v>207.41</v>
      </c>
      <c r="G306" s="159">
        <v>56.24</v>
      </c>
      <c r="H306" s="159">
        <v>60.38</v>
      </c>
      <c r="I306" s="165" t="e">
        <v>#N/A</v>
      </c>
      <c r="J306" s="161">
        <v>46</v>
      </c>
      <c r="K306" s="279"/>
      <c r="L306" s="162">
        <v>669.9</v>
      </c>
      <c r="M306" s="165" t="e">
        <v>#N/A</v>
      </c>
      <c r="N306" s="280"/>
      <c r="O306" s="165" t="e">
        <v>#N/A</v>
      </c>
      <c r="P306" s="280"/>
      <c r="Q306" s="166">
        <v>21.915829200000001</v>
      </c>
      <c r="R306" s="280"/>
      <c r="S306" s="165" t="e">
        <v>#N/A</v>
      </c>
      <c r="T306" s="165" t="e">
        <v>#N/A</v>
      </c>
      <c r="U306" s="164">
        <v>2062.4958292000001</v>
      </c>
    </row>
    <row r="307" spans="2:21" x14ac:dyDescent="0.3">
      <c r="B307" s="14">
        <v>2023</v>
      </c>
      <c r="C307" s="14">
        <v>10</v>
      </c>
      <c r="D307" s="14">
        <v>25</v>
      </c>
      <c r="E307" s="159">
        <v>395.58</v>
      </c>
      <c r="F307" s="159">
        <v>208.67</v>
      </c>
      <c r="G307" s="159">
        <v>58.22</v>
      </c>
      <c r="H307" s="159">
        <v>60.63</v>
      </c>
      <c r="I307" s="165" t="e">
        <v>#N/A</v>
      </c>
      <c r="J307" s="161">
        <v>45.9</v>
      </c>
      <c r="K307" s="162">
        <v>338.5</v>
      </c>
      <c r="L307" s="279"/>
      <c r="M307" s="165" t="e">
        <v>#N/A</v>
      </c>
      <c r="N307" s="280"/>
      <c r="O307" s="165" t="e">
        <v>#N/A</v>
      </c>
      <c r="P307" s="280"/>
      <c r="Q307" s="166">
        <v>21.876306000000003</v>
      </c>
      <c r="R307" s="280"/>
      <c r="S307" s="165" t="e">
        <v>#N/A</v>
      </c>
      <c r="T307" s="165" t="e">
        <v>#N/A</v>
      </c>
      <c r="U307" s="164">
        <v>2058.7763060000002</v>
      </c>
    </row>
    <row r="308" spans="2:21" x14ac:dyDescent="0.3">
      <c r="B308" s="14">
        <v>2023</v>
      </c>
      <c r="C308" s="14">
        <v>10</v>
      </c>
      <c r="D308" s="14">
        <v>26</v>
      </c>
      <c r="E308" s="159">
        <v>401.73</v>
      </c>
      <c r="F308" s="159">
        <v>213.05</v>
      </c>
      <c r="G308" s="159">
        <v>58.22</v>
      </c>
      <c r="H308" s="159">
        <v>61.34</v>
      </c>
      <c r="I308" s="165" t="e">
        <v>#N/A</v>
      </c>
      <c r="J308" s="161">
        <v>47.1</v>
      </c>
      <c r="K308" s="162">
        <v>344</v>
      </c>
      <c r="L308" s="162">
        <v>694.3</v>
      </c>
      <c r="M308" s="165" t="e">
        <v>#N/A</v>
      </c>
      <c r="N308" s="280"/>
      <c r="O308" s="165" t="e">
        <v>#N/A</v>
      </c>
      <c r="P308" s="280"/>
      <c r="Q308" s="166">
        <v>22.798227599999997</v>
      </c>
      <c r="R308" s="280"/>
      <c r="S308" s="165" t="e">
        <v>#N/A</v>
      </c>
      <c r="T308" s="165" t="e">
        <v>#N/A</v>
      </c>
      <c r="U308" s="164">
        <v>2145.5382276</v>
      </c>
    </row>
    <row r="309" spans="2:21" x14ac:dyDescent="0.3">
      <c r="B309" s="14">
        <v>2023</v>
      </c>
      <c r="C309" s="14">
        <v>10</v>
      </c>
      <c r="D309" s="14">
        <v>27</v>
      </c>
      <c r="E309" s="159">
        <v>423.49</v>
      </c>
      <c r="F309" s="159">
        <v>227.37</v>
      </c>
      <c r="G309" s="159">
        <v>54.98</v>
      </c>
      <c r="H309" s="159">
        <v>58.91</v>
      </c>
      <c r="I309" s="165" t="e">
        <v>#N/A</v>
      </c>
      <c r="J309" s="161">
        <v>48.4</v>
      </c>
      <c r="K309" s="279"/>
      <c r="L309" s="162">
        <v>717.4</v>
      </c>
      <c r="M309" s="165" t="e">
        <v>#N/A</v>
      </c>
      <c r="N309" s="280"/>
      <c r="O309" s="165" t="e">
        <v>#N/A</v>
      </c>
      <c r="P309" s="280"/>
      <c r="Q309" s="166">
        <v>23.716604999999998</v>
      </c>
      <c r="R309" s="280"/>
      <c r="S309" s="165" t="e">
        <v>#N/A</v>
      </c>
      <c r="T309" s="165" t="e">
        <v>#N/A</v>
      </c>
      <c r="U309" s="164">
        <v>2231.9666050000001</v>
      </c>
    </row>
    <row r="310" spans="2:21" x14ac:dyDescent="0.3">
      <c r="B310" s="14">
        <v>2023</v>
      </c>
      <c r="C310" s="14">
        <v>10</v>
      </c>
      <c r="D310" s="14">
        <v>28</v>
      </c>
      <c r="E310" s="159">
        <v>468.26</v>
      </c>
      <c r="F310" s="159">
        <v>214.36</v>
      </c>
      <c r="G310" s="159">
        <v>32.85</v>
      </c>
      <c r="H310" s="159">
        <v>36.82</v>
      </c>
      <c r="I310" s="165" t="e">
        <v>#N/A</v>
      </c>
      <c r="J310" s="161">
        <v>46.6</v>
      </c>
      <c r="K310" s="279"/>
      <c r="L310" s="162">
        <v>553.9</v>
      </c>
      <c r="M310" s="165" t="e">
        <v>#N/A</v>
      </c>
      <c r="N310" s="280"/>
      <c r="O310" s="165" t="e">
        <v>#N/A</v>
      </c>
      <c r="P310" s="280"/>
      <c r="Q310" s="166">
        <v>21.540036600000001</v>
      </c>
      <c r="R310" s="280"/>
      <c r="S310" s="165" t="e">
        <v>#N/A</v>
      </c>
      <c r="T310" s="165" t="e">
        <v>#N/A</v>
      </c>
      <c r="U310" s="164">
        <v>2027.1300366</v>
      </c>
    </row>
    <row r="311" spans="2:21" x14ac:dyDescent="0.3">
      <c r="B311" s="14">
        <v>2023</v>
      </c>
      <c r="C311" s="14">
        <v>10</v>
      </c>
      <c r="D311" s="14">
        <v>29</v>
      </c>
      <c r="E311" s="159">
        <v>518.66999999999996</v>
      </c>
      <c r="F311" s="159">
        <v>210.1</v>
      </c>
      <c r="G311" s="159">
        <v>23.77</v>
      </c>
      <c r="H311" s="159">
        <v>22.34</v>
      </c>
      <c r="I311" s="165" t="e">
        <v>#N/A</v>
      </c>
      <c r="J311" s="161">
        <v>45.9</v>
      </c>
      <c r="K311" s="279"/>
      <c r="L311" s="162">
        <v>574.20000000000005</v>
      </c>
      <c r="M311" s="165" t="e">
        <v>#N/A</v>
      </c>
      <c r="N311" s="280"/>
      <c r="O311" s="165" t="e">
        <v>#N/A</v>
      </c>
      <c r="P311" s="280"/>
      <c r="Q311" s="166">
        <v>21.817021199999999</v>
      </c>
      <c r="R311" s="280"/>
      <c r="S311" s="165" t="e">
        <v>#N/A</v>
      </c>
      <c r="T311" s="165" t="e">
        <v>#N/A</v>
      </c>
      <c r="U311" s="164">
        <v>2053.1970212000001</v>
      </c>
    </row>
    <row r="312" spans="2:21" x14ac:dyDescent="0.3">
      <c r="B312" s="14">
        <v>2023</v>
      </c>
      <c r="C312" s="14">
        <v>10</v>
      </c>
      <c r="D312" s="14">
        <v>30</v>
      </c>
      <c r="E312" s="159">
        <v>522</v>
      </c>
      <c r="F312" s="159">
        <v>228.49</v>
      </c>
      <c r="G312" s="159">
        <v>54.07</v>
      </c>
      <c r="H312" s="159">
        <v>48.66</v>
      </c>
      <c r="I312" s="165" t="e">
        <v>#N/A</v>
      </c>
      <c r="J312" s="161">
        <v>49.8</v>
      </c>
      <c r="K312" s="279"/>
      <c r="L312" s="162">
        <v>796</v>
      </c>
      <c r="M312" s="165" t="e">
        <v>#N/A</v>
      </c>
      <c r="N312" s="280"/>
      <c r="O312" s="165" t="e">
        <v>#N/A</v>
      </c>
      <c r="P312" s="280"/>
      <c r="Q312" s="166">
        <v>26.245552799999995</v>
      </c>
      <c r="R312" s="280"/>
      <c r="S312" s="165" t="e">
        <v>#N/A</v>
      </c>
      <c r="T312" s="165" t="e">
        <v>#N/A</v>
      </c>
      <c r="U312" s="164">
        <v>2469.9655527999998</v>
      </c>
    </row>
    <row r="313" spans="2:21" x14ac:dyDescent="0.3">
      <c r="B313" s="14">
        <v>2023</v>
      </c>
      <c r="C313" s="14">
        <v>10</v>
      </c>
      <c r="D313" s="14">
        <v>31</v>
      </c>
      <c r="E313" s="159">
        <v>479.44</v>
      </c>
      <c r="F313" s="159">
        <v>221.66</v>
      </c>
      <c r="G313" s="159">
        <v>56.53</v>
      </c>
      <c r="H313" s="159">
        <v>56.76</v>
      </c>
      <c r="I313" s="165" t="e">
        <v>#N/A</v>
      </c>
      <c r="J313" s="161">
        <v>48.1</v>
      </c>
      <c r="K313" s="279"/>
      <c r="L313" s="162">
        <v>737.3</v>
      </c>
      <c r="M313" s="165" t="e">
        <v>#N/A</v>
      </c>
      <c r="N313" s="280"/>
      <c r="O313" s="165" t="e">
        <v>#N/A</v>
      </c>
      <c r="P313" s="280"/>
      <c r="Q313" s="166">
        <v>25.201302599999998</v>
      </c>
      <c r="R313" s="280"/>
      <c r="S313" s="165" t="e">
        <v>#N/A</v>
      </c>
      <c r="T313" s="165" t="e">
        <v>#N/A</v>
      </c>
      <c r="U313" s="164">
        <v>2371.6913025999997</v>
      </c>
    </row>
    <row r="314" spans="2:21" x14ac:dyDescent="0.3">
      <c r="B314" s="14">
        <v>2023</v>
      </c>
      <c r="C314" s="14">
        <v>11</v>
      </c>
      <c r="D314" s="14">
        <v>1</v>
      </c>
      <c r="E314" s="159">
        <v>473.49</v>
      </c>
      <c r="F314" s="159">
        <v>221.77</v>
      </c>
      <c r="G314" s="159">
        <v>57.98</v>
      </c>
      <c r="H314" s="159">
        <v>58.39</v>
      </c>
      <c r="I314" s="165" t="e">
        <v>#N/A</v>
      </c>
      <c r="J314" s="161">
        <v>47.1</v>
      </c>
      <c r="K314" s="279"/>
      <c r="L314" s="162">
        <v>812.8</v>
      </c>
      <c r="M314" s="165" t="e">
        <v>#N/A</v>
      </c>
      <c r="N314" s="280"/>
      <c r="O314" s="165" t="e">
        <v>#N/A</v>
      </c>
      <c r="P314" s="280"/>
      <c r="Q314" s="166">
        <v>26.103892200000001</v>
      </c>
      <c r="R314" s="280"/>
      <c r="S314" s="165" t="e">
        <v>#N/A</v>
      </c>
      <c r="T314" s="165" t="e">
        <v>#N/A</v>
      </c>
      <c r="U314" s="164">
        <v>2456.6338922</v>
      </c>
    </row>
    <row r="315" spans="2:21" x14ac:dyDescent="0.3">
      <c r="B315" s="14">
        <v>2023</v>
      </c>
      <c r="C315" s="14">
        <v>11</v>
      </c>
      <c r="D315" s="14">
        <v>2</v>
      </c>
      <c r="E315" s="159">
        <v>465.73</v>
      </c>
      <c r="F315" s="159">
        <v>224.12</v>
      </c>
      <c r="G315" s="159">
        <v>57.06</v>
      </c>
      <c r="H315" s="159">
        <v>60.07</v>
      </c>
      <c r="I315" s="165" t="e">
        <v>#N/A</v>
      </c>
      <c r="J315" s="161">
        <v>47.8</v>
      </c>
      <c r="K315" s="279"/>
      <c r="L315" s="162">
        <v>731.5</v>
      </c>
      <c r="M315" s="165" t="e">
        <v>#N/A</v>
      </c>
      <c r="N315" s="280"/>
      <c r="O315" s="165" t="e">
        <v>#N/A</v>
      </c>
      <c r="P315" s="280"/>
      <c r="Q315" s="166">
        <v>24.521353200000004</v>
      </c>
      <c r="R315" s="280"/>
      <c r="S315" s="165" t="e">
        <v>#N/A</v>
      </c>
      <c r="T315" s="165" t="e">
        <v>#N/A</v>
      </c>
      <c r="U315" s="164">
        <v>2307.7013532000001</v>
      </c>
    </row>
    <row r="316" spans="2:21" x14ac:dyDescent="0.3">
      <c r="B316" s="14">
        <v>2023</v>
      </c>
      <c r="C316" s="14">
        <v>11</v>
      </c>
      <c r="D316" s="14">
        <v>3</v>
      </c>
      <c r="E316" s="159">
        <v>462.04</v>
      </c>
      <c r="F316" s="159">
        <v>229.46</v>
      </c>
      <c r="G316" s="159">
        <v>52.13</v>
      </c>
      <c r="H316" s="159">
        <v>58.28</v>
      </c>
      <c r="I316" s="165" t="e">
        <v>#N/A</v>
      </c>
      <c r="J316" s="161">
        <v>46.8</v>
      </c>
      <c r="K316" s="279"/>
      <c r="L316" s="162">
        <v>616.79999999999995</v>
      </c>
      <c r="M316" s="165" t="e">
        <v>#N/A</v>
      </c>
      <c r="N316" s="280"/>
      <c r="O316" s="165" t="e">
        <v>#N/A</v>
      </c>
      <c r="P316" s="280"/>
      <c r="Q316" s="166">
        <v>22.801127399999995</v>
      </c>
      <c r="R316" s="280"/>
      <c r="S316" s="165" t="e">
        <v>#N/A</v>
      </c>
      <c r="T316" s="165" t="e">
        <v>#N/A</v>
      </c>
      <c r="U316" s="164">
        <v>2145.8111273999998</v>
      </c>
    </row>
    <row r="317" spans="2:21" x14ac:dyDescent="0.3">
      <c r="B317" s="14">
        <v>2023</v>
      </c>
      <c r="C317" s="14">
        <v>11</v>
      </c>
      <c r="D317" s="14">
        <v>4</v>
      </c>
      <c r="E317" s="159">
        <v>476.67</v>
      </c>
      <c r="F317" s="159">
        <v>210.8</v>
      </c>
      <c r="G317" s="159">
        <v>29.89</v>
      </c>
      <c r="H317" s="159">
        <v>35.74</v>
      </c>
      <c r="I317" s="165" t="e">
        <v>#N/A</v>
      </c>
      <c r="J317" s="161">
        <v>44.3</v>
      </c>
      <c r="K317" s="279"/>
      <c r="L317" s="162">
        <v>561.9</v>
      </c>
      <c r="M317" s="165" t="e">
        <v>#N/A</v>
      </c>
      <c r="N317" s="280"/>
      <c r="O317" s="165" t="e">
        <v>#N/A</v>
      </c>
      <c r="P317" s="280"/>
      <c r="Q317" s="166">
        <v>20.848487999999996</v>
      </c>
      <c r="R317" s="280"/>
      <c r="S317" s="165" t="e">
        <v>#N/A</v>
      </c>
      <c r="T317" s="165" t="e">
        <v>#N/A</v>
      </c>
      <c r="U317" s="164">
        <v>1962.0484879999999</v>
      </c>
    </row>
    <row r="318" spans="2:21" x14ac:dyDescent="0.3">
      <c r="B318" s="14">
        <v>2023</v>
      </c>
      <c r="C318" s="14">
        <v>11</v>
      </c>
      <c r="D318" s="14">
        <v>5</v>
      </c>
      <c r="E318" s="159">
        <v>495.46</v>
      </c>
      <c r="F318" s="159">
        <v>203.47</v>
      </c>
      <c r="G318" s="159">
        <v>22.94</v>
      </c>
      <c r="H318" s="159">
        <v>21.57</v>
      </c>
      <c r="I318" s="165" t="e">
        <v>#N/A</v>
      </c>
      <c r="J318" s="161">
        <v>40.1</v>
      </c>
      <c r="K318" s="279"/>
      <c r="L318" s="162">
        <v>573.9</v>
      </c>
      <c r="M318" s="165" t="e">
        <v>#N/A</v>
      </c>
      <c r="N318" s="280"/>
      <c r="O318" s="165" t="e">
        <v>#N/A</v>
      </c>
      <c r="P318" s="280"/>
      <c r="Q318" s="166">
        <v>20.4708696</v>
      </c>
      <c r="R318" s="280"/>
      <c r="S318" s="165" t="e">
        <v>#N/A</v>
      </c>
      <c r="T318" s="165" t="e">
        <v>#N/A</v>
      </c>
      <c r="U318" s="164">
        <v>1926.5108696000002</v>
      </c>
    </row>
    <row r="319" spans="2:21" x14ac:dyDescent="0.3">
      <c r="B319" s="14">
        <v>2023</v>
      </c>
      <c r="C319" s="14">
        <v>11</v>
      </c>
      <c r="D319" s="14">
        <v>6</v>
      </c>
      <c r="E319" s="159">
        <v>448.38</v>
      </c>
      <c r="F319" s="159">
        <v>210.52</v>
      </c>
      <c r="G319" s="159">
        <v>50.67</v>
      </c>
      <c r="H319" s="159">
        <v>48.66</v>
      </c>
      <c r="I319" s="165" t="e">
        <v>#N/A</v>
      </c>
      <c r="J319" s="161">
        <v>44.7</v>
      </c>
      <c r="K319" s="279"/>
      <c r="L319" s="162">
        <v>656.1</v>
      </c>
      <c r="M319" s="165" t="e">
        <v>#N/A</v>
      </c>
      <c r="N319" s="280"/>
      <c r="O319" s="165" t="e">
        <v>#N/A</v>
      </c>
      <c r="P319" s="280"/>
      <c r="Q319" s="166">
        <v>22.504918199999999</v>
      </c>
      <c r="R319" s="280"/>
      <c r="S319" s="165" t="e">
        <v>#N/A</v>
      </c>
      <c r="T319" s="165" t="e">
        <v>#N/A</v>
      </c>
      <c r="U319" s="164">
        <v>2117.9349182000001</v>
      </c>
    </row>
    <row r="320" spans="2:21" x14ac:dyDescent="0.3">
      <c r="B320" s="14">
        <v>2023</v>
      </c>
      <c r="C320" s="14">
        <v>11</v>
      </c>
      <c r="D320" s="14">
        <v>7</v>
      </c>
      <c r="E320" s="159">
        <v>440.83</v>
      </c>
      <c r="F320" s="159">
        <v>215.21</v>
      </c>
      <c r="G320" s="159">
        <v>56.39</v>
      </c>
      <c r="H320" s="159">
        <v>58.65</v>
      </c>
      <c r="I320" s="165" t="e">
        <v>#N/A</v>
      </c>
      <c r="J320" s="161">
        <v>45.6</v>
      </c>
      <c r="K320" s="279"/>
      <c r="L320" s="162">
        <v>520.29999999999995</v>
      </c>
      <c r="M320" s="165" t="e">
        <v>#N/A</v>
      </c>
      <c r="N320" s="280"/>
      <c r="O320" s="165" t="e">
        <v>#N/A</v>
      </c>
      <c r="P320" s="280"/>
      <c r="Q320" s="166">
        <v>21.093145199999999</v>
      </c>
      <c r="R320" s="280"/>
      <c r="S320" s="165" t="e">
        <v>#N/A</v>
      </c>
      <c r="T320" s="165" t="e">
        <v>#N/A</v>
      </c>
      <c r="U320" s="164">
        <v>1985.0731451999998</v>
      </c>
    </row>
    <row r="321" spans="2:21" x14ac:dyDescent="0.3">
      <c r="B321" s="14">
        <v>2023</v>
      </c>
      <c r="C321" s="14">
        <v>11</v>
      </c>
      <c r="D321" s="14">
        <v>8</v>
      </c>
      <c r="E321" s="159">
        <v>504.3</v>
      </c>
      <c r="F321" s="159">
        <v>230.83</v>
      </c>
      <c r="G321" s="159">
        <v>60.49</v>
      </c>
      <c r="H321" s="159">
        <v>59.24</v>
      </c>
      <c r="I321" s="165" t="e">
        <v>#N/A</v>
      </c>
      <c r="J321" s="161">
        <v>48.4</v>
      </c>
      <c r="K321" s="279"/>
      <c r="L321" s="162">
        <v>561.5</v>
      </c>
      <c r="M321" s="165" t="e">
        <v>#N/A</v>
      </c>
      <c r="N321" s="280"/>
      <c r="O321" s="165" t="e">
        <v>#N/A</v>
      </c>
      <c r="P321" s="280"/>
      <c r="Q321" s="166">
        <v>22.855364399999999</v>
      </c>
      <c r="R321" s="280"/>
      <c r="S321" s="165" t="e">
        <v>#N/A</v>
      </c>
      <c r="T321" s="165" t="e">
        <v>#N/A</v>
      </c>
      <c r="U321" s="164">
        <v>2150.9153643999998</v>
      </c>
    </row>
    <row r="322" spans="2:21" x14ac:dyDescent="0.3">
      <c r="B322" s="14">
        <v>2023</v>
      </c>
      <c r="C322" s="14">
        <v>11</v>
      </c>
      <c r="D322" s="14">
        <v>9</v>
      </c>
      <c r="E322" s="159">
        <v>524.76</v>
      </c>
      <c r="F322" s="159">
        <v>237.19</v>
      </c>
      <c r="G322" s="159">
        <v>59.65</v>
      </c>
      <c r="H322" s="159">
        <v>60.39</v>
      </c>
      <c r="I322" s="165" t="e">
        <v>#N/A</v>
      </c>
      <c r="J322" s="161">
        <v>49</v>
      </c>
      <c r="K322" s="279"/>
      <c r="L322" s="162">
        <v>628.20000000000005</v>
      </c>
      <c r="M322" s="165" t="e">
        <v>#N/A</v>
      </c>
      <c r="N322" s="280"/>
      <c r="O322" s="165" t="e">
        <v>#N/A</v>
      </c>
      <c r="P322" s="280"/>
      <c r="Q322" s="166">
        <v>25.055238600000003</v>
      </c>
      <c r="R322" s="280"/>
      <c r="S322" s="165" t="e">
        <v>#N/A</v>
      </c>
      <c r="T322" s="165" t="e">
        <v>#N/A</v>
      </c>
      <c r="U322" s="164">
        <v>2357.9452386000003</v>
      </c>
    </row>
    <row r="323" spans="2:21" x14ac:dyDescent="0.3">
      <c r="B323" s="14">
        <v>2023</v>
      </c>
      <c r="C323" s="14">
        <v>11</v>
      </c>
      <c r="D323" s="14">
        <v>10</v>
      </c>
      <c r="E323" s="159">
        <v>595.48</v>
      </c>
      <c r="F323" s="159">
        <v>250.5</v>
      </c>
      <c r="G323" s="159">
        <v>54.79</v>
      </c>
      <c r="H323" s="159">
        <v>55.29</v>
      </c>
      <c r="I323" s="165" t="e">
        <v>#N/A</v>
      </c>
      <c r="J323" s="161">
        <v>50.1</v>
      </c>
      <c r="K323" s="279"/>
      <c r="L323" s="162">
        <v>614.6</v>
      </c>
      <c r="M323" s="165" t="e">
        <v>#N/A</v>
      </c>
      <c r="N323" s="280"/>
      <c r="O323" s="165" t="e">
        <v>#N/A</v>
      </c>
      <c r="P323" s="280"/>
      <c r="Q323" s="166">
        <v>25.0763964</v>
      </c>
      <c r="R323" s="280"/>
      <c r="S323" s="165" t="e">
        <v>#N/A</v>
      </c>
      <c r="T323" s="165" t="e">
        <v>#N/A</v>
      </c>
      <c r="U323" s="164">
        <v>2359.9363963999999</v>
      </c>
    </row>
    <row r="324" spans="2:21" x14ac:dyDescent="0.3">
      <c r="B324" s="14">
        <v>2023</v>
      </c>
      <c r="C324" s="14">
        <v>11</v>
      </c>
      <c r="D324" s="14">
        <v>11</v>
      </c>
      <c r="E324" s="159">
        <v>615.16</v>
      </c>
      <c r="F324" s="159">
        <v>229.47</v>
      </c>
      <c r="G324" s="159">
        <v>31.61</v>
      </c>
      <c r="H324" s="159">
        <v>33.799999999999997</v>
      </c>
      <c r="I324" s="165" t="e">
        <v>#N/A</v>
      </c>
      <c r="J324" s="161">
        <v>46.8</v>
      </c>
      <c r="K324" s="279"/>
      <c r="L324" s="162">
        <v>528.6</v>
      </c>
      <c r="M324" s="165" t="e">
        <v>#N/A</v>
      </c>
      <c r="N324" s="280"/>
      <c r="O324" s="165" t="e">
        <v>#N/A</v>
      </c>
      <c r="P324" s="280"/>
      <c r="Q324" s="166">
        <v>22.647867599999998</v>
      </c>
      <c r="R324" s="280"/>
      <c r="S324" s="165" t="e">
        <v>#N/A</v>
      </c>
      <c r="T324" s="165" t="e">
        <v>#N/A</v>
      </c>
      <c r="U324" s="164">
        <v>2131.3878675999995</v>
      </c>
    </row>
    <row r="325" spans="2:21" x14ac:dyDescent="0.3">
      <c r="B325" s="14">
        <v>2023</v>
      </c>
      <c r="C325" s="14">
        <v>11</v>
      </c>
      <c r="D325" s="14">
        <v>12</v>
      </c>
      <c r="E325" s="159">
        <v>589.28</v>
      </c>
      <c r="F325" s="159">
        <v>211.34</v>
      </c>
      <c r="G325" s="159">
        <v>23.44</v>
      </c>
      <c r="H325" s="159">
        <v>20.96</v>
      </c>
      <c r="I325" s="165" t="e">
        <v>#N/A</v>
      </c>
      <c r="J325" s="161">
        <v>44.4</v>
      </c>
      <c r="K325" s="279"/>
      <c r="L325" s="162">
        <v>537.4</v>
      </c>
      <c r="M325" s="165" t="e">
        <v>#N/A</v>
      </c>
      <c r="N325" s="280"/>
      <c r="O325" s="165" t="e">
        <v>#N/A</v>
      </c>
      <c r="P325" s="280"/>
      <c r="Q325" s="166">
        <v>21.617686800000001</v>
      </c>
      <c r="R325" s="280"/>
      <c r="S325" s="165" t="e">
        <v>#N/A</v>
      </c>
      <c r="T325" s="165" t="e">
        <v>#N/A</v>
      </c>
      <c r="U325" s="164">
        <v>2034.4376868000002</v>
      </c>
    </row>
    <row r="326" spans="2:21" x14ac:dyDescent="0.3">
      <c r="B326" s="14">
        <v>2023</v>
      </c>
      <c r="C326" s="14">
        <v>11</v>
      </c>
      <c r="D326" s="14">
        <v>13</v>
      </c>
      <c r="E326" s="159">
        <v>551.64</v>
      </c>
      <c r="F326" s="159">
        <v>230.98</v>
      </c>
      <c r="G326" s="159">
        <v>55.57</v>
      </c>
      <c r="H326" s="159">
        <v>48.36</v>
      </c>
      <c r="I326" s="165" t="e">
        <v>#N/A</v>
      </c>
      <c r="J326" s="161">
        <v>48.5</v>
      </c>
      <c r="K326" s="279"/>
      <c r="L326" s="162">
        <v>613.9</v>
      </c>
      <c r="M326" s="165" t="e">
        <v>#N/A</v>
      </c>
      <c r="N326" s="280"/>
      <c r="O326" s="165" t="e">
        <v>#N/A</v>
      </c>
      <c r="P326" s="280"/>
      <c r="Q326" s="166">
        <v>24.216014999999999</v>
      </c>
      <c r="R326" s="280"/>
      <c r="S326" s="165" t="e">
        <v>#N/A</v>
      </c>
      <c r="T326" s="165" t="e">
        <v>#N/A</v>
      </c>
      <c r="U326" s="164">
        <v>2278.966015</v>
      </c>
    </row>
    <row r="327" spans="2:21" x14ac:dyDescent="0.3">
      <c r="B327" s="14">
        <v>2023</v>
      </c>
      <c r="C327" s="14">
        <v>11</v>
      </c>
      <c r="D327" s="14">
        <v>14</v>
      </c>
      <c r="E327" s="159">
        <v>576.41</v>
      </c>
      <c r="F327" s="159">
        <v>237.6</v>
      </c>
      <c r="G327" s="159">
        <v>60.6</v>
      </c>
      <c r="H327" s="159">
        <v>59.23</v>
      </c>
      <c r="I327" s="165" t="e">
        <v>#N/A</v>
      </c>
      <c r="J327" s="161">
        <v>49.5</v>
      </c>
      <c r="K327" s="279"/>
      <c r="L327" s="162">
        <v>710.4</v>
      </c>
      <c r="M327" s="165" t="e">
        <v>#N/A</v>
      </c>
      <c r="N327" s="280"/>
      <c r="O327" s="165" t="e">
        <v>#N/A</v>
      </c>
      <c r="P327" s="280"/>
      <c r="Q327" s="166">
        <v>26.891241600000001</v>
      </c>
      <c r="R327" s="280"/>
      <c r="S327" s="165" t="e">
        <v>#N/A</v>
      </c>
      <c r="T327" s="165" t="e">
        <v>#N/A</v>
      </c>
      <c r="U327" s="164">
        <v>2530.7312416</v>
      </c>
    </row>
    <row r="328" spans="2:21" x14ac:dyDescent="0.3">
      <c r="B328" s="14">
        <v>2023</v>
      </c>
      <c r="C328" s="14">
        <v>11</v>
      </c>
      <c r="D328" s="14">
        <v>15</v>
      </c>
      <c r="E328" s="159">
        <v>636.47</v>
      </c>
      <c r="F328" s="159">
        <v>244.01</v>
      </c>
      <c r="G328" s="159">
        <v>60.18</v>
      </c>
      <c r="H328" s="159">
        <v>60.43</v>
      </c>
      <c r="I328" s="165" t="e">
        <v>#N/A</v>
      </c>
      <c r="J328" s="161">
        <v>49.9</v>
      </c>
      <c r="K328" s="279"/>
      <c r="L328" s="162">
        <v>847.7</v>
      </c>
      <c r="M328" s="165" t="e">
        <v>#N/A</v>
      </c>
      <c r="N328" s="280"/>
      <c r="O328" s="165" t="e">
        <v>#N/A</v>
      </c>
      <c r="P328" s="280"/>
      <c r="Q328" s="166">
        <v>29.786208599999998</v>
      </c>
      <c r="R328" s="280"/>
      <c r="S328" s="165" t="e">
        <v>#N/A</v>
      </c>
      <c r="T328" s="165" t="e">
        <v>#N/A</v>
      </c>
      <c r="U328" s="164">
        <v>2803.1762085999999</v>
      </c>
    </row>
    <row r="329" spans="2:21" x14ac:dyDescent="0.3">
      <c r="B329" s="14">
        <v>2023</v>
      </c>
      <c r="C329" s="14">
        <v>11</v>
      </c>
      <c r="D329" s="14">
        <v>16</v>
      </c>
      <c r="E329" s="159">
        <v>516.04</v>
      </c>
      <c r="F329" s="159">
        <v>227.82</v>
      </c>
      <c r="G329" s="159">
        <v>58.56</v>
      </c>
      <c r="H329" s="159">
        <v>59.51</v>
      </c>
      <c r="I329" s="165" t="e">
        <v>#N/A</v>
      </c>
      <c r="J329" s="161">
        <v>47.3</v>
      </c>
      <c r="K329" s="279"/>
      <c r="L329" s="162">
        <v>668.5</v>
      </c>
      <c r="M329" s="165" t="e">
        <v>#N/A</v>
      </c>
      <c r="N329" s="280"/>
      <c r="O329" s="165" t="e">
        <v>#N/A</v>
      </c>
      <c r="P329" s="280"/>
      <c r="Q329" s="166">
        <v>25.758064199999993</v>
      </c>
      <c r="R329" s="280"/>
      <c r="S329" s="165" t="e">
        <v>#N/A</v>
      </c>
      <c r="T329" s="165" t="e">
        <v>#N/A</v>
      </c>
      <c r="U329" s="164">
        <v>2424.0880641999993</v>
      </c>
    </row>
    <row r="330" spans="2:21" x14ac:dyDescent="0.3">
      <c r="B330" s="14">
        <v>2023</v>
      </c>
      <c r="C330" s="14">
        <v>11</v>
      </c>
      <c r="D330" s="14">
        <v>17</v>
      </c>
      <c r="E330" s="159">
        <v>513.76</v>
      </c>
      <c r="F330" s="159">
        <v>236.11</v>
      </c>
      <c r="G330" s="159">
        <v>55.55</v>
      </c>
      <c r="H330" s="159">
        <v>58.36</v>
      </c>
      <c r="I330" s="165" t="e">
        <v>#N/A</v>
      </c>
      <c r="J330" s="161">
        <v>46.5</v>
      </c>
      <c r="K330" s="279"/>
      <c r="L330" s="162">
        <v>650.79999999999995</v>
      </c>
      <c r="M330" s="165" t="e">
        <v>#N/A</v>
      </c>
      <c r="N330" s="280"/>
      <c r="O330" s="165" t="e">
        <v>#N/A</v>
      </c>
      <c r="P330" s="280"/>
      <c r="Q330" s="166">
        <v>25.003579199999997</v>
      </c>
      <c r="R330" s="280"/>
      <c r="S330" s="165" t="e">
        <v>#N/A</v>
      </c>
      <c r="T330" s="165" t="e">
        <v>#N/A</v>
      </c>
      <c r="U330" s="164">
        <v>2353.0835791999998</v>
      </c>
    </row>
    <row r="331" spans="2:21" x14ac:dyDescent="0.3">
      <c r="B331" s="14">
        <v>2023</v>
      </c>
      <c r="C331" s="14">
        <v>11</v>
      </c>
      <c r="D331" s="14">
        <v>18</v>
      </c>
      <c r="E331" s="159">
        <v>497.81</v>
      </c>
      <c r="F331" s="159">
        <v>211.49</v>
      </c>
      <c r="G331" s="159">
        <v>31.07</v>
      </c>
      <c r="H331" s="159">
        <v>36.130000000000003</v>
      </c>
      <c r="I331" s="165" t="e">
        <v>#N/A</v>
      </c>
      <c r="J331" s="161">
        <v>43.6</v>
      </c>
      <c r="K331" s="279"/>
      <c r="L331" s="162">
        <v>573.20000000000005</v>
      </c>
      <c r="M331" s="165" t="e">
        <v>#N/A</v>
      </c>
      <c r="N331" s="280"/>
      <c r="O331" s="165" t="e">
        <v>#N/A</v>
      </c>
      <c r="P331" s="280"/>
      <c r="Q331" s="166">
        <v>22.491707999999996</v>
      </c>
      <c r="R331" s="280"/>
      <c r="S331" s="165" t="e">
        <v>#N/A</v>
      </c>
      <c r="T331" s="165" t="e">
        <v>#N/A</v>
      </c>
      <c r="U331" s="164">
        <v>2116.6917080000003</v>
      </c>
    </row>
    <row r="332" spans="2:21" x14ac:dyDescent="0.3">
      <c r="B332" s="14">
        <v>2023</v>
      </c>
      <c r="C332" s="14">
        <v>11</v>
      </c>
      <c r="D332" s="14">
        <v>19</v>
      </c>
      <c r="E332" s="159">
        <v>544.36</v>
      </c>
      <c r="F332" s="159">
        <v>209.83</v>
      </c>
      <c r="G332" s="159">
        <v>25.02</v>
      </c>
      <c r="H332" s="159">
        <v>21.63</v>
      </c>
      <c r="I332" s="165" t="e">
        <v>#N/A</v>
      </c>
      <c r="J332" s="161">
        <v>44.6</v>
      </c>
      <c r="K332" s="279"/>
      <c r="L332" s="162">
        <v>464.3</v>
      </c>
      <c r="M332" s="165" t="e">
        <v>#N/A</v>
      </c>
      <c r="N332" s="280"/>
      <c r="O332" s="165" t="e">
        <v>#N/A</v>
      </c>
      <c r="P332" s="280"/>
      <c r="Q332" s="166">
        <v>20.946651599999999</v>
      </c>
      <c r="R332" s="280"/>
      <c r="S332" s="165" t="e">
        <v>#N/A</v>
      </c>
      <c r="T332" s="165" t="e">
        <v>#N/A</v>
      </c>
      <c r="U332" s="164">
        <v>1971.2866516000001</v>
      </c>
    </row>
    <row r="333" spans="2:21" x14ac:dyDescent="0.3">
      <c r="B333" s="14">
        <v>2023</v>
      </c>
      <c r="C333" s="14">
        <v>11</v>
      </c>
      <c r="D333" s="14">
        <v>20</v>
      </c>
      <c r="E333" s="159">
        <v>650.05999999999995</v>
      </c>
      <c r="F333" s="159">
        <v>247.67</v>
      </c>
      <c r="G333" s="159">
        <v>56.21</v>
      </c>
      <c r="H333" s="159">
        <v>47.62</v>
      </c>
      <c r="I333" s="165" t="e">
        <v>#N/A</v>
      </c>
      <c r="J333" s="161">
        <v>50.3</v>
      </c>
      <c r="K333" s="279"/>
      <c r="L333" s="162">
        <v>529.9</v>
      </c>
      <c r="M333" s="165" t="e">
        <v>#N/A</v>
      </c>
      <c r="N333" s="280"/>
      <c r="O333" s="165" t="e">
        <v>#N/A</v>
      </c>
      <c r="P333" s="280"/>
      <c r="Q333" s="166">
        <v>25.3137504</v>
      </c>
      <c r="R333" s="280"/>
      <c r="S333" s="165" t="e">
        <v>#N/A</v>
      </c>
      <c r="T333" s="165" t="e">
        <v>#N/A</v>
      </c>
      <c r="U333" s="164">
        <v>2382.2737504000002</v>
      </c>
    </row>
    <row r="334" spans="2:21" x14ac:dyDescent="0.3">
      <c r="B334" s="14">
        <v>2023</v>
      </c>
      <c r="C334" s="14">
        <v>11</v>
      </c>
      <c r="D334" s="14">
        <v>21</v>
      </c>
      <c r="E334" s="159">
        <v>618.65</v>
      </c>
      <c r="F334" s="159">
        <v>243.66</v>
      </c>
      <c r="G334" s="159">
        <v>59.12</v>
      </c>
      <c r="H334" s="159">
        <v>56.47</v>
      </c>
      <c r="I334" s="165" t="e">
        <v>#N/A</v>
      </c>
      <c r="J334" s="161">
        <v>49.9</v>
      </c>
      <c r="K334" s="162">
        <v>391.5</v>
      </c>
      <c r="L334" s="162">
        <v>634.9</v>
      </c>
      <c r="M334" s="165" t="e">
        <v>#N/A</v>
      </c>
      <c r="N334" s="280"/>
      <c r="O334" s="165" t="e">
        <v>#N/A</v>
      </c>
      <c r="P334" s="280"/>
      <c r="Q334" s="166">
        <v>26.426843999999999</v>
      </c>
      <c r="R334" s="280"/>
      <c r="S334" s="165" t="e">
        <v>#N/A</v>
      </c>
      <c r="T334" s="165" t="e">
        <v>#N/A</v>
      </c>
      <c r="U334" s="164">
        <v>2487.026844</v>
      </c>
    </row>
    <row r="335" spans="2:21" x14ac:dyDescent="0.3">
      <c r="B335" s="14">
        <v>2023</v>
      </c>
      <c r="C335" s="14">
        <v>11</v>
      </c>
      <c r="D335" s="14">
        <v>22</v>
      </c>
      <c r="E335" s="159">
        <v>611.03</v>
      </c>
      <c r="F335" s="159">
        <v>239.8</v>
      </c>
      <c r="G335" s="159">
        <v>51.68</v>
      </c>
      <c r="H335" s="159">
        <v>57.1</v>
      </c>
      <c r="I335" s="165" t="e">
        <v>#N/A</v>
      </c>
      <c r="J335" s="161">
        <v>47.9</v>
      </c>
      <c r="K335" s="279"/>
      <c r="L335" s="162">
        <v>666.2</v>
      </c>
      <c r="M335" s="165" t="e">
        <v>#N/A</v>
      </c>
      <c r="N335" s="280"/>
      <c r="O335" s="165" t="e">
        <v>#N/A</v>
      </c>
      <c r="P335" s="280"/>
      <c r="Q335" s="166">
        <v>26.267999399999994</v>
      </c>
      <c r="R335" s="280"/>
      <c r="S335" s="165" t="e">
        <v>#N/A</v>
      </c>
      <c r="T335" s="165" t="e">
        <v>#N/A</v>
      </c>
      <c r="U335" s="164">
        <v>2472.0779993999995</v>
      </c>
    </row>
    <row r="336" spans="2:21" x14ac:dyDescent="0.3">
      <c r="B336" s="14">
        <v>2023</v>
      </c>
      <c r="C336" s="14">
        <v>11</v>
      </c>
      <c r="D336" s="14">
        <v>23</v>
      </c>
      <c r="E336" s="159">
        <v>674.03</v>
      </c>
      <c r="F336" s="159">
        <v>174.37</v>
      </c>
      <c r="G336" s="159">
        <v>20.63</v>
      </c>
      <c r="H336" s="159">
        <v>27.22</v>
      </c>
      <c r="I336" s="165" t="e">
        <v>#N/A</v>
      </c>
      <c r="J336" s="161">
        <v>44.5</v>
      </c>
      <c r="K336" s="279"/>
      <c r="L336" s="162">
        <v>558.6</v>
      </c>
      <c r="M336" s="165" t="e">
        <v>#N/A</v>
      </c>
      <c r="N336" s="280"/>
      <c r="O336" s="165" t="e">
        <v>#N/A</v>
      </c>
      <c r="P336" s="280"/>
      <c r="Q336" s="166">
        <v>23.653238999999999</v>
      </c>
      <c r="R336" s="280"/>
      <c r="S336" s="165" t="e">
        <v>#N/A</v>
      </c>
      <c r="T336" s="165" t="e">
        <v>#N/A</v>
      </c>
      <c r="U336" s="164">
        <v>2226.0032390000001</v>
      </c>
    </row>
    <row r="337" spans="2:21" x14ac:dyDescent="0.3">
      <c r="B337" s="14">
        <v>2023</v>
      </c>
      <c r="C337" s="14">
        <v>11</v>
      </c>
      <c r="D337" s="14">
        <v>24</v>
      </c>
      <c r="E337" s="159">
        <v>571.08000000000004</v>
      </c>
      <c r="F337" s="159">
        <v>222.34</v>
      </c>
      <c r="G337" s="159">
        <v>21.28</v>
      </c>
      <c r="H337" s="159">
        <v>41.1</v>
      </c>
      <c r="I337" s="165" t="e">
        <v>#N/A</v>
      </c>
      <c r="J337" s="161">
        <v>46.9</v>
      </c>
      <c r="K337" s="279"/>
      <c r="L337" s="162">
        <v>552.20000000000005</v>
      </c>
      <c r="M337" s="165" t="e">
        <v>#N/A</v>
      </c>
      <c r="N337" s="280"/>
      <c r="O337" s="165" t="e">
        <v>#N/A</v>
      </c>
      <c r="P337" s="280"/>
      <c r="Q337" s="166">
        <v>23.209139999999998</v>
      </c>
      <c r="R337" s="280"/>
      <c r="S337" s="165" t="e">
        <v>#N/A</v>
      </c>
      <c r="T337" s="165" t="e">
        <v>#N/A</v>
      </c>
      <c r="U337" s="164">
        <v>2184.2091399999999</v>
      </c>
    </row>
    <row r="338" spans="2:21" x14ac:dyDescent="0.3">
      <c r="B338" s="14">
        <v>2023</v>
      </c>
      <c r="C338" s="14">
        <v>11</v>
      </c>
      <c r="D338" s="14">
        <v>25</v>
      </c>
      <c r="E338" s="159">
        <v>704.81</v>
      </c>
      <c r="F338" s="159">
        <v>237.05</v>
      </c>
      <c r="G338" s="159">
        <v>22.54</v>
      </c>
      <c r="H338" s="159">
        <v>39</v>
      </c>
      <c r="I338" s="165" t="e">
        <v>#N/A</v>
      </c>
      <c r="J338" s="161">
        <v>49.5</v>
      </c>
      <c r="K338" s="279"/>
      <c r="L338" s="162">
        <v>581.5</v>
      </c>
      <c r="M338" s="165" t="e">
        <v>#N/A</v>
      </c>
      <c r="N338" s="280"/>
      <c r="O338" s="165" t="e">
        <v>#N/A</v>
      </c>
      <c r="P338" s="280"/>
      <c r="Q338" s="166">
        <v>25.385063999999993</v>
      </c>
      <c r="R338" s="280"/>
      <c r="S338" s="165" t="e">
        <v>#N/A</v>
      </c>
      <c r="T338" s="165" t="e">
        <v>#N/A</v>
      </c>
      <c r="U338" s="164">
        <v>2388.9850639999995</v>
      </c>
    </row>
    <row r="339" spans="2:21" x14ac:dyDescent="0.3">
      <c r="B339" s="14">
        <v>2023</v>
      </c>
      <c r="C339" s="14">
        <v>11</v>
      </c>
      <c r="D339" s="14">
        <v>26</v>
      </c>
      <c r="E339" s="159">
        <v>836.71</v>
      </c>
      <c r="F339" s="159">
        <v>234.54</v>
      </c>
      <c r="G339" s="159">
        <v>21.84</v>
      </c>
      <c r="H339" s="159">
        <v>18.95</v>
      </c>
      <c r="I339" s="165" t="e">
        <v>#N/A</v>
      </c>
      <c r="J339" s="161">
        <v>49</v>
      </c>
      <c r="K339" s="279"/>
      <c r="L339" s="162">
        <v>652.1</v>
      </c>
      <c r="M339" s="165" t="e">
        <v>#N/A</v>
      </c>
      <c r="N339" s="280"/>
      <c r="O339" s="165" t="e">
        <v>#N/A</v>
      </c>
      <c r="P339" s="280"/>
      <c r="Q339" s="166">
        <v>27.945909599999997</v>
      </c>
      <c r="R339" s="280"/>
      <c r="S339" s="165" t="e">
        <v>#N/A</v>
      </c>
      <c r="T339" s="165" t="e">
        <v>#N/A</v>
      </c>
      <c r="U339" s="164">
        <v>2629.9859096</v>
      </c>
    </row>
    <row r="340" spans="2:21" x14ac:dyDescent="0.3">
      <c r="B340" s="14">
        <v>2023</v>
      </c>
      <c r="C340" s="14">
        <v>11</v>
      </c>
      <c r="D340" s="14">
        <v>27</v>
      </c>
      <c r="E340" s="159">
        <v>791.29</v>
      </c>
      <c r="F340" s="159">
        <v>267.52</v>
      </c>
      <c r="G340" s="159">
        <v>54.99</v>
      </c>
      <c r="H340" s="159">
        <v>49.14</v>
      </c>
      <c r="I340" s="165" t="e">
        <v>#N/A</v>
      </c>
      <c r="J340" s="161">
        <v>52</v>
      </c>
      <c r="K340" s="162">
        <v>403.3</v>
      </c>
      <c r="L340" s="162">
        <v>790.6</v>
      </c>
      <c r="M340" s="165" t="e">
        <v>#N/A</v>
      </c>
      <c r="N340" s="280"/>
      <c r="O340" s="165" t="e">
        <v>#N/A</v>
      </c>
      <c r="P340" s="280"/>
      <c r="Q340" s="166">
        <v>31.7500176</v>
      </c>
      <c r="R340" s="280"/>
      <c r="S340" s="165" t="e">
        <v>#N/A</v>
      </c>
      <c r="T340" s="165" t="e">
        <v>#N/A</v>
      </c>
      <c r="U340" s="164">
        <v>2987.9900176000001</v>
      </c>
    </row>
    <row r="341" spans="2:21" x14ac:dyDescent="0.3">
      <c r="B341" s="14">
        <v>2023</v>
      </c>
      <c r="C341" s="14">
        <v>11</v>
      </c>
      <c r="D341" s="14">
        <v>28</v>
      </c>
      <c r="E341" s="159">
        <v>747.33</v>
      </c>
      <c r="F341" s="159">
        <v>265.5</v>
      </c>
      <c r="G341" s="159">
        <v>60.73</v>
      </c>
      <c r="H341" s="159">
        <v>58.47</v>
      </c>
      <c r="I341" s="165" t="e">
        <v>#N/A</v>
      </c>
      <c r="J341" s="161">
        <v>52</v>
      </c>
      <c r="K341" s="162">
        <v>420.3</v>
      </c>
      <c r="L341" s="162">
        <v>857.3</v>
      </c>
      <c r="M341" s="165" t="e">
        <v>#N/A</v>
      </c>
      <c r="N341" s="280"/>
      <c r="O341" s="165" t="e">
        <v>#N/A</v>
      </c>
      <c r="P341" s="280"/>
      <c r="Q341" s="166">
        <v>32.083924199999998</v>
      </c>
      <c r="R341" s="280"/>
      <c r="S341" s="165" t="e">
        <v>#N/A</v>
      </c>
      <c r="T341" s="165" t="e">
        <v>#N/A</v>
      </c>
      <c r="U341" s="164">
        <v>3019.4139242000001</v>
      </c>
    </row>
    <row r="342" spans="2:21" x14ac:dyDescent="0.3">
      <c r="B342" s="14">
        <v>2023</v>
      </c>
      <c r="C342" s="14">
        <v>11</v>
      </c>
      <c r="D342" s="14">
        <v>29</v>
      </c>
      <c r="E342" s="159">
        <v>805.85</v>
      </c>
      <c r="F342" s="159">
        <v>274.77</v>
      </c>
      <c r="G342" s="159">
        <v>61.9</v>
      </c>
      <c r="H342" s="159">
        <v>60.31</v>
      </c>
      <c r="I342" s="165" t="e">
        <v>#N/A</v>
      </c>
      <c r="J342" s="161">
        <v>52.8</v>
      </c>
      <c r="K342" s="162">
        <v>431.4</v>
      </c>
      <c r="L342" s="162">
        <v>794.1</v>
      </c>
      <c r="M342" s="165" t="e">
        <v>#N/A</v>
      </c>
      <c r="N342" s="280"/>
      <c r="O342" s="165" t="e">
        <v>#N/A</v>
      </c>
      <c r="P342" s="280"/>
      <c r="Q342" s="166">
        <v>32.294428199999999</v>
      </c>
      <c r="R342" s="280"/>
      <c r="S342" s="165" t="e">
        <v>#N/A</v>
      </c>
      <c r="T342" s="165" t="e">
        <v>#N/A</v>
      </c>
      <c r="U342" s="164">
        <v>3039.2244281999997</v>
      </c>
    </row>
    <row r="343" spans="2:21" x14ac:dyDescent="0.3">
      <c r="B343" s="14">
        <v>2023</v>
      </c>
      <c r="C343" s="14">
        <v>11</v>
      </c>
      <c r="D343" s="14">
        <v>30</v>
      </c>
      <c r="E343" s="159">
        <v>759.39</v>
      </c>
      <c r="F343" s="159">
        <v>272.16000000000003</v>
      </c>
      <c r="G343" s="159">
        <v>61.26</v>
      </c>
      <c r="H343" s="159">
        <v>59.54</v>
      </c>
      <c r="I343" s="165" t="e">
        <v>#N/A</v>
      </c>
      <c r="J343" s="161">
        <v>51.7</v>
      </c>
      <c r="K343" s="162">
        <v>431.5</v>
      </c>
      <c r="L343" s="279"/>
      <c r="M343" s="165" t="e">
        <v>#N/A</v>
      </c>
      <c r="N343" s="280"/>
      <c r="O343" s="165" t="e">
        <v>#N/A</v>
      </c>
      <c r="P343" s="280"/>
      <c r="Q343" s="166">
        <v>31.522437</v>
      </c>
      <c r="R343" s="280"/>
      <c r="S343" s="165" t="e">
        <v>#N/A</v>
      </c>
      <c r="T343" s="165" t="e">
        <v>#N/A</v>
      </c>
      <c r="U343" s="164">
        <v>2966.5724370000003</v>
      </c>
    </row>
    <row r="344" spans="2:21" x14ac:dyDescent="0.3">
      <c r="B344" s="14">
        <v>2023</v>
      </c>
      <c r="C344" s="14">
        <v>12</v>
      </c>
      <c r="D344" s="14">
        <v>1</v>
      </c>
      <c r="E344" s="159">
        <v>779.55</v>
      </c>
      <c r="F344" s="159">
        <v>284.07</v>
      </c>
      <c r="G344" s="159">
        <v>57.16</v>
      </c>
      <c r="H344" s="159">
        <v>58.47</v>
      </c>
      <c r="I344" s="165" t="e">
        <v>#N/A</v>
      </c>
      <c r="J344" s="161">
        <v>53.5</v>
      </c>
      <c r="K344" s="162">
        <v>432.1</v>
      </c>
      <c r="L344" s="162">
        <v>698.9</v>
      </c>
      <c r="M344" s="165" t="e">
        <v>#N/A</v>
      </c>
      <c r="N344" s="280"/>
      <c r="O344" s="165" t="e">
        <v>#N/A</v>
      </c>
      <c r="P344" s="280"/>
      <c r="Q344" s="166">
        <v>30.828633</v>
      </c>
      <c r="R344" s="280"/>
      <c r="S344" s="165" t="e">
        <v>#N/A</v>
      </c>
      <c r="T344" s="165" t="e">
        <v>#N/A</v>
      </c>
      <c r="U344" s="164">
        <v>2901.2786330000004</v>
      </c>
    </row>
    <row r="345" spans="2:21" x14ac:dyDescent="0.3">
      <c r="B345" s="14">
        <v>2023</v>
      </c>
      <c r="C345" s="14">
        <v>12</v>
      </c>
      <c r="D345" s="14">
        <v>2</v>
      </c>
      <c r="E345" s="159">
        <v>861.78</v>
      </c>
      <c r="F345" s="159">
        <v>262.33</v>
      </c>
      <c r="G345" s="159">
        <v>34.08</v>
      </c>
      <c r="H345" s="159">
        <v>36.369999999999997</v>
      </c>
      <c r="I345" s="165" t="e">
        <v>#N/A</v>
      </c>
      <c r="J345" s="161">
        <v>51.9</v>
      </c>
      <c r="K345" s="162">
        <v>400.7</v>
      </c>
      <c r="L345" s="162">
        <v>560.4</v>
      </c>
      <c r="M345" s="165" t="e">
        <v>#N/A</v>
      </c>
      <c r="N345" s="280"/>
      <c r="O345" s="165" t="e">
        <v>#N/A</v>
      </c>
      <c r="P345" s="280"/>
      <c r="Q345" s="166">
        <v>28.675370399999998</v>
      </c>
      <c r="R345" s="280"/>
      <c r="S345" s="165" t="e">
        <v>#N/A</v>
      </c>
      <c r="T345" s="165" t="e">
        <v>#N/A</v>
      </c>
      <c r="U345" s="164">
        <v>2698.6353703999998</v>
      </c>
    </row>
    <row r="346" spans="2:21" x14ac:dyDescent="0.3">
      <c r="B346" s="14">
        <v>2023</v>
      </c>
      <c r="C346" s="14">
        <v>12</v>
      </c>
      <c r="D346" s="14">
        <v>3</v>
      </c>
      <c r="E346" s="159">
        <v>854.3</v>
      </c>
      <c r="F346" s="159">
        <v>245.12</v>
      </c>
      <c r="G346" s="159">
        <v>25.77</v>
      </c>
      <c r="H346" s="159">
        <v>21.27</v>
      </c>
      <c r="I346" s="165" t="e">
        <v>#N/A</v>
      </c>
      <c r="J346" s="161">
        <v>50.1</v>
      </c>
      <c r="K346" s="162">
        <v>384.1</v>
      </c>
      <c r="L346" s="162">
        <v>555.9</v>
      </c>
      <c r="M346" s="165" t="e">
        <v>#N/A</v>
      </c>
      <c r="N346" s="280"/>
      <c r="O346" s="165" t="e">
        <v>#N/A</v>
      </c>
      <c r="P346" s="280"/>
      <c r="Q346" s="166">
        <v>26.795870399999998</v>
      </c>
      <c r="R346" s="280"/>
      <c r="S346" s="165" t="e">
        <v>#N/A</v>
      </c>
      <c r="T346" s="165" t="e">
        <v>#N/A</v>
      </c>
      <c r="U346" s="164">
        <v>2521.7558703999998</v>
      </c>
    </row>
    <row r="347" spans="2:21" x14ac:dyDescent="0.3">
      <c r="B347" s="14">
        <v>2023</v>
      </c>
      <c r="C347" s="14">
        <v>12</v>
      </c>
      <c r="D347" s="14">
        <v>4</v>
      </c>
      <c r="E347" s="159">
        <v>725.14</v>
      </c>
      <c r="F347" s="159">
        <v>262.27</v>
      </c>
      <c r="G347" s="159">
        <v>55.61</v>
      </c>
      <c r="H347" s="159">
        <v>48.24</v>
      </c>
      <c r="I347" s="165" t="e">
        <v>#N/A</v>
      </c>
      <c r="J347" s="161">
        <v>51.1</v>
      </c>
      <c r="K347" s="162">
        <v>425</v>
      </c>
      <c r="L347" s="162">
        <v>698.8</v>
      </c>
      <c r="M347" s="165" t="e">
        <v>#N/A</v>
      </c>
      <c r="N347" s="280"/>
      <c r="O347" s="165" t="e">
        <v>#N/A</v>
      </c>
      <c r="P347" s="280"/>
      <c r="Q347" s="166">
        <v>30.283148399999998</v>
      </c>
      <c r="R347" s="280"/>
      <c r="S347" s="165" t="e">
        <v>#N/A</v>
      </c>
      <c r="T347" s="165" t="e">
        <v>#N/A</v>
      </c>
      <c r="U347" s="164">
        <v>2849.9431483999997</v>
      </c>
    </row>
    <row r="348" spans="2:21" x14ac:dyDescent="0.3">
      <c r="B348" s="14">
        <v>2023</v>
      </c>
      <c r="C348" s="14">
        <v>12</v>
      </c>
      <c r="D348" s="14">
        <v>5</v>
      </c>
      <c r="E348" s="159">
        <v>609.08000000000004</v>
      </c>
      <c r="F348" s="159">
        <v>243.94</v>
      </c>
      <c r="G348" s="159">
        <v>57.31</v>
      </c>
      <c r="H348" s="159">
        <v>58.55</v>
      </c>
      <c r="I348" s="165" t="e">
        <v>#N/A</v>
      </c>
      <c r="J348" s="161">
        <v>49</v>
      </c>
      <c r="K348" s="162">
        <v>428.4</v>
      </c>
      <c r="L348" s="162">
        <v>693.3</v>
      </c>
      <c r="M348" s="165" t="e">
        <v>#N/A</v>
      </c>
      <c r="N348" s="280"/>
      <c r="O348" s="165" t="e">
        <v>#N/A</v>
      </c>
      <c r="P348" s="280"/>
      <c r="Q348" s="166">
        <v>28.341571200000001</v>
      </c>
      <c r="R348" s="280"/>
      <c r="S348" s="165" t="e">
        <v>#N/A</v>
      </c>
      <c r="T348" s="165" t="e">
        <v>#N/A</v>
      </c>
      <c r="U348" s="164">
        <v>2667.2215712000002</v>
      </c>
    </row>
    <row r="349" spans="2:21" x14ac:dyDescent="0.3">
      <c r="B349" s="14">
        <v>2023</v>
      </c>
      <c r="C349" s="14">
        <v>12</v>
      </c>
      <c r="D349" s="14">
        <v>6</v>
      </c>
      <c r="E349" s="159">
        <v>593.75</v>
      </c>
      <c r="F349" s="159">
        <v>247.07</v>
      </c>
      <c r="G349" s="159">
        <v>58.59</v>
      </c>
      <c r="H349" s="159">
        <v>60.53</v>
      </c>
      <c r="I349" s="165" t="e">
        <v>#N/A</v>
      </c>
      <c r="J349" s="161">
        <v>49.7</v>
      </c>
      <c r="K349" s="162">
        <v>426.8</v>
      </c>
      <c r="L349" s="279"/>
      <c r="M349" s="165" t="e">
        <v>#N/A</v>
      </c>
      <c r="N349" s="280"/>
      <c r="O349" s="165" t="e">
        <v>#N/A</v>
      </c>
      <c r="P349" s="280"/>
      <c r="Q349" s="166">
        <v>26.712957600000003</v>
      </c>
      <c r="R349" s="280"/>
      <c r="S349" s="165" t="e">
        <v>#N/A</v>
      </c>
      <c r="T349" s="165" t="e">
        <v>#N/A</v>
      </c>
      <c r="U349" s="164">
        <v>2513.9529576000004</v>
      </c>
    </row>
    <row r="350" spans="2:21" x14ac:dyDescent="0.3">
      <c r="B350" s="14">
        <v>2023</v>
      </c>
      <c r="C350" s="14">
        <v>12</v>
      </c>
      <c r="D350" s="14">
        <v>7</v>
      </c>
      <c r="E350" s="159">
        <v>660.18</v>
      </c>
      <c r="F350" s="159">
        <v>260.35000000000002</v>
      </c>
      <c r="G350" s="159">
        <v>60.47</v>
      </c>
      <c r="H350" s="159">
        <v>64.2</v>
      </c>
      <c r="I350" s="165" t="e">
        <v>#N/A</v>
      </c>
      <c r="J350" s="161">
        <v>50.8</v>
      </c>
      <c r="K350" s="162">
        <v>434</v>
      </c>
      <c r="L350" s="162">
        <v>604.9</v>
      </c>
      <c r="M350" s="165" t="e">
        <v>#N/A</v>
      </c>
      <c r="N350" s="280"/>
      <c r="O350" s="165" t="e">
        <v>#N/A</v>
      </c>
      <c r="P350" s="280"/>
      <c r="Q350" s="166">
        <v>27.099168000000002</v>
      </c>
      <c r="R350" s="280"/>
      <c r="S350" s="165" t="e">
        <v>#N/A</v>
      </c>
      <c r="T350" s="165" t="e">
        <v>#N/A</v>
      </c>
      <c r="U350" s="164">
        <v>2550.2991680000005</v>
      </c>
    </row>
    <row r="351" spans="2:21" x14ac:dyDescent="0.3">
      <c r="B351" s="14">
        <v>2023</v>
      </c>
      <c r="C351" s="14">
        <v>12</v>
      </c>
      <c r="D351" s="14">
        <v>8</v>
      </c>
      <c r="E351" s="159">
        <v>787.55</v>
      </c>
      <c r="F351" s="159">
        <v>287.02999999999997</v>
      </c>
      <c r="G351" s="159">
        <v>58.11</v>
      </c>
      <c r="H351" s="159">
        <v>61.02</v>
      </c>
      <c r="I351" s="165" t="e">
        <v>#N/A</v>
      </c>
      <c r="J351" s="161">
        <v>53.6</v>
      </c>
      <c r="K351" s="162">
        <v>400.8</v>
      </c>
      <c r="L351" s="162">
        <v>666.9</v>
      </c>
      <c r="M351" s="165" t="e">
        <v>#N/A</v>
      </c>
      <c r="N351" s="280"/>
      <c r="O351" s="165" t="e">
        <v>#N/A</v>
      </c>
      <c r="P351" s="280"/>
      <c r="Q351" s="166">
        <v>29.487851399999997</v>
      </c>
      <c r="R351" s="280"/>
      <c r="S351" s="165" t="e">
        <v>#N/A</v>
      </c>
      <c r="T351" s="165" t="e">
        <v>#N/A</v>
      </c>
      <c r="U351" s="164">
        <v>2775.0978513999999</v>
      </c>
    </row>
    <row r="352" spans="2:21" x14ac:dyDescent="0.3">
      <c r="B352" s="14">
        <v>2023</v>
      </c>
      <c r="C352" s="14">
        <v>12</v>
      </c>
      <c r="D352" s="14">
        <v>9</v>
      </c>
      <c r="E352" s="159">
        <v>870.92</v>
      </c>
      <c r="F352" s="159">
        <v>242.44</v>
      </c>
      <c r="G352" s="159">
        <v>34.85</v>
      </c>
      <c r="H352" s="159">
        <v>36.840000000000003</v>
      </c>
      <c r="I352" s="165" t="e">
        <v>#N/A</v>
      </c>
      <c r="J352" s="161">
        <v>52.1</v>
      </c>
      <c r="K352" s="162">
        <v>366.4</v>
      </c>
      <c r="L352" s="279"/>
      <c r="M352" s="165" t="e">
        <v>#N/A</v>
      </c>
      <c r="N352" s="280"/>
      <c r="O352" s="165" t="e">
        <v>#N/A</v>
      </c>
      <c r="P352" s="280"/>
      <c r="Q352" s="166">
        <v>30.510728999999994</v>
      </c>
      <c r="R352" s="280"/>
      <c r="S352" s="165" t="e">
        <v>#N/A</v>
      </c>
      <c r="T352" s="165" t="e">
        <v>#N/A</v>
      </c>
      <c r="U352" s="164">
        <v>2871.3607289999995</v>
      </c>
    </row>
    <row r="353" spans="2:21" x14ac:dyDescent="0.3">
      <c r="B353" s="14">
        <v>2023</v>
      </c>
      <c r="C353" s="14">
        <v>12</v>
      </c>
      <c r="D353" s="14">
        <v>10</v>
      </c>
      <c r="E353" s="159">
        <v>875.41</v>
      </c>
      <c r="F353" s="159">
        <v>224.09</v>
      </c>
      <c r="G353" s="159">
        <v>26.67</v>
      </c>
      <c r="H353" s="159">
        <v>20.89</v>
      </c>
      <c r="I353" s="165" t="e">
        <v>#N/A</v>
      </c>
      <c r="J353" s="161">
        <v>50.6</v>
      </c>
      <c r="K353" s="279"/>
      <c r="L353" s="279"/>
      <c r="M353" s="165" t="e">
        <v>#N/A</v>
      </c>
      <c r="N353" s="280"/>
      <c r="O353" s="165" t="e">
        <v>#N/A</v>
      </c>
      <c r="P353" s="280"/>
      <c r="Q353" s="166">
        <v>29.457242400000002</v>
      </c>
      <c r="R353" s="280"/>
      <c r="S353" s="165" t="e">
        <v>#N/A</v>
      </c>
      <c r="T353" s="165" t="e">
        <v>#N/A</v>
      </c>
      <c r="U353" s="164">
        <v>2772.2172424</v>
      </c>
    </row>
    <row r="354" spans="2:21" x14ac:dyDescent="0.3">
      <c r="B354" s="14">
        <v>2023</v>
      </c>
      <c r="C354" s="14">
        <v>12</v>
      </c>
      <c r="D354" s="14">
        <v>11</v>
      </c>
      <c r="E354" s="159">
        <v>834.38</v>
      </c>
      <c r="F354" s="159">
        <v>250.37</v>
      </c>
      <c r="G354" s="159">
        <v>58.53</v>
      </c>
      <c r="H354" s="159">
        <v>49.78</v>
      </c>
      <c r="I354" s="165" t="e">
        <v>#N/A</v>
      </c>
      <c r="J354" s="161">
        <v>54.3</v>
      </c>
      <c r="K354" s="162">
        <v>370.7</v>
      </c>
      <c r="L354" s="162">
        <v>879.4</v>
      </c>
      <c r="M354" s="165" t="e">
        <v>#N/A</v>
      </c>
      <c r="N354" s="280"/>
      <c r="O354" s="165" t="e">
        <v>#N/A</v>
      </c>
      <c r="P354" s="280"/>
      <c r="Q354" s="166">
        <v>32.685686400000002</v>
      </c>
      <c r="R354" s="280"/>
      <c r="S354" s="165" t="e">
        <v>#N/A</v>
      </c>
      <c r="T354" s="165" t="e">
        <v>#N/A</v>
      </c>
      <c r="U354" s="164">
        <v>3076.0456864000002</v>
      </c>
    </row>
    <row r="355" spans="2:21" x14ac:dyDescent="0.3">
      <c r="B355" s="14">
        <v>2023</v>
      </c>
      <c r="C355" s="14">
        <v>12</v>
      </c>
      <c r="D355" s="14">
        <v>12</v>
      </c>
      <c r="E355" s="159">
        <v>876.67</v>
      </c>
      <c r="F355" s="159">
        <v>261.31</v>
      </c>
      <c r="G355" s="159">
        <v>63.41</v>
      </c>
      <c r="H355" s="159">
        <v>60.46</v>
      </c>
      <c r="I355" s="165" t="e">
        <v>#N/A</v>
      </c>
      <c r="J355" s="161">
        <v>56.5</v>
      </c>
      <c r="K355" s="279"/>
      <c r="L355" s="279"/>
      <c r="M355" s="165" t="e">
        <v>#N/A</v>
      </c>
      <c r="N355" s="280"/>
      <c r="O355" s="165" t="e">
        <v>#N/A</v>
      </c>
      <c r="P355" s="280"/>
      <c r="Q355" s="166">
        <v>33.796095000000001</v>
      </c>
      <c r="R355" s="280"/>
      <c r="S355" s="165" t="e">
        <v>#N/A</v>
      </c>
      <c r="T355" s="165" t="e">
        <v>#N/A</v>
      </c>
      <c r="U355" s="164">
        <v>3180.5460950000002</v>
      </c>
    </row>
    <row r="356" spans="2:21" x14ac:dyDescent="0.3">
      <c r="B356" s="14">
        <v>2023</v>
      </c>
      <c r="C356" s="14">
        <v>12</v>
      </c>
      <c r="D356" s="14">
        <v>13</v>
      </c>
      <c r="E356" s="159">
        <v>832.53</v>
      </c>
      <c r="F356" s="159">
        <v>258.33</v>
      </c>
      <c r="G356" s="159">
        <v>63.11</v>
      </c>
      <c r="H356" s="159">
        <v>61.41</v>
      </c>
      <c r="I356" s="165" t="e">
        <v>#N/A</v>
      </c>
      <c r="J356" s="161">
        <v>55</v>
      </c>
      <c r="K356" s="162">
        <v>387.8</v>
      </c>
      <c r="L356" s="279"/>
      <c r="M356" s="165" t="e">
        <v>#N/A</v>
      </c>
      <c r="N356" s="280"/>
      <c r="O356" s="165" t="e">
        <v>#N/A</v>
      </c>
      <c r="P356" s="280"/>
      <c r="Q356" s="166">
        <v>32.540911199999996</v>
      </c>
      <c r="R356" s="280"/>
      <c r="S356" s="165" t="e">
        <v>#N/A</v>
      </c>
      <c r="T356" s="165" t="e">
        <v>#N/A</v>
      </c>
      <c r="U356" s="164">
        <v>3062.4209111999999</v>
      </c>
    </row>
    <row r="357" spans="2:21" x14ac:dyDescent="0.3">
      <c r="B357" s="14">
        <v>2023</v>
      </c>
      <c r="C357" s="14">
        <v>12</v>
      </c>
      <c r="D357" s="14">
        <v>14</v>
      </c>
      <c r="E357" s="159">
        <v>839.54</v>
      </c>
      <c r="F357" s="159">
        <v>258.48</v>
      </c>
      <c r="G357" s="159">
        <v>61.65</v>
      </c>
      <c r="H357" s="159">
        <v>62.04</v>
      </c>
      <c r="I357" s="165" t="e">
        <v>#N/A</v>
      </c>
      <c r="J357" s="161">
        <v>53.7</v>
      </c>
      <c r="K357" s="162">
        <v>376.5</v>
      </c>
      <c r="L357" s="279"/>
      <c r="M357" s="165" t="e">
        <v>#N/A</v>
      </c>
      <c r="N357" s="280"/>
      <c r="O357" s="165" t="e">
        <v>#N/A</v>
      </c>
      <c r="P357" s="280"/>
      <c r="Q357" s="166">
        <v>32.259845399999996</v>
      </c>
      <c r="R357" s="280"/>
      <c r="S357" s="165" t="e">
        <v>#N/A</v>
      </c>
      <c r="T357" s="165" t="e">
        <v>#N/A</v>
      </c>
      <c r="U357" s="164">
        <v>3035.9698453999999</v>
      </c>
    </row>
    <row r="358" spans="2:21" x14ac:dyDescent="0.3">
      <c r="B358" s="14">
        <v>2023</v>
      </c>
      <c r="C358" s="14">
        <v>12</v>
      </c>
      <c r="D358" s="14">
        <v>15</v>
      </c>
      <c r="E358" s="159">
        <v>788.11</v>
      </c>
      <c r="F358" s="159">
        <v>251.74</v>
      </c>
      <c r="G358" s="159">
        <v>55.13</v>
      </c>
      <c r="H358" s="159">
        <v>57.8</v>
      </c>
      <c r="I358" s="165" t="e">
        <v>#N/A</v>
      </c>
      <c r="J358" s="161">
        <v>51.4</v>
      </c>
      <c r="K358" s="162">
        <v>390.8</v>
      </c>
      <c r="L358" s="279"/>
      <c r="M358" s="165" t="e">
        <v>#N/A</v>
      </c>
      <c r="N358" s="280"/>
      <c r="O358" s="165" t="e">
        <v>#N/A</v>
      </c>
      <c r="P358" s="280"/>
      <c r="Q358" s="166">
        <v>31.588273200000003</v>
      </c>
      <c r="R358" s="280"/>
      <c r="S358" s="165" t="e">
        <v>#N/A</v>
      </c>
      <c r="T358" s="165" t="e">
        <v>#N/A</v>
      </c>
      <c r="U358" s="164">
        <v>2972.7682732000003</v>
      </c>
    </row>
    <row r="359" spans="2:21" x14ac:dyDescent="0.3">
      <c r="B359" s="14">
        <v>2023</v>
      </c>
      <c r="C359" s="14">
        <v>12</v>
      </c>
      <c r="D359" s="14">
        <v>16</v>
      </c>
      <c r="E359" s="159">
        <v>751.45</v>
      </c>
      <c r="F359" s="159">
        <v>215.91</v>
      </c>
      <c r="G359" s="159">
        <v>32.36</v>
      </c>
      <c r="H359" s="159">
        <v>36.79</v>
      </c>
      <c r="I359" s="165" t="e">
        <v>#N/A</v>
      </c>
      <c r="J359" s="161">
        <v>48.1</v>
      </c>
      <c r="K359" s="162">
        <v>362.1</v>
      </c>
      <c r="L359" s="279"/>
      <c r="M359" s="165" t="e">
        <v>#N/A</v>
      </c>
      <c r="N359" s="280"/>
      <c r="O359" s="165" t="e">
        <v>#N/A</v>
      </c>
      <c r="P359" s="280"/>
      <c r="Q359" s="166">
        <v>28.496549400000003</v>
      </c>
      <c r="R359" s="280"/>
      <c r="S359" s="165" t="e">
        <v>#N/A</v>
      </c>
      <c r="T359" s="165" t="e">
        <v>#N/A</v>
      </c>
      <c r="U359" s="164">
        <v>2681.8065494000002</v>
      </c>
    </row>
    <row r="360" spans="2:21" x14ac:dyDescent="0.3">
      <c r="B360" s="14">
        <v>2023</v>
      </c>
      <c r="C360" s="14">
        <v>12</v>
      </c>
      <c r="D360" s="14">
        <v>17</v>
      </c>
      <c r="E360" s="159">
        <v>720.07</v>
      </c>
      <c r="F360" s="159">
        <v>197.13</v>
      </c>
      <c r="G360" s="159">
        <v>23.33</v>
      </c>
      <c r="H360" s="159">
        <v>20.63</v>
      </c>
      <c r="I360" s="165" t="e">
        <v>#N/A</v>
      </c>
      <c r="J360" s="161">
        <v>46</v>
      </c>
      <c r="K360" s="162">
        <v>341</v>
      </c>
      <c r="L360" s="279"/>
      <c r="M360" s="165" t="e">
        <v>#N/A</v>
      </c>
      <c r="N360" s="280"/>
      <c r="O360" s="165" t="e">
        <v>#N/A</v>
      </c>
      <c r="P360" s="280"/>
      <c r="Q360" s="166">
        <v>27.062222400000007</v>
      </c>
      <c r="R360" s="280"/>
      <c r="S360" s="165" t="e">
        <v>#N/A</v>
      </c>
      <c r="T360" s="165" t="e">
        <v>#N/A</v>
      </c>
      <c r="U360" s="164">
        <v>2546.8222224000006</v>
      </c>
    </row>
    <row r="361" spans="2:21" x14ac:dyDescent="0.3">
      <c r="B361" s="14">
        <v>2023</v>
      </c>
      <c r="C361" s="14">
        <v>12</v>
      </c>
      <c r="D361" s="14">
        <v>18</v>
      </c>
      <c r="E361" s="159">
        <v>639.46</v>
      </c>
      <c r="F361" s="159">
        <v>212.15</v>
      </c>
      <c r="G361" s="159">
        <v>51.21</v>
      </c>
      <c r="H361" s="159">
        <v>47.22</v>
      </c>
      <c r="I361" s="165" t="e">
        <v>#N/A</v>
      </c>
      <c r="J361" s="161">
        <v>48.1</v>
      </c>
      <c r="K361" s="162">
        <v>379</v>
      </c>
      <c r="L361" s="279"/>
      <c r="M361" s="165" t="e">
        <v>#N/A</v>
      </c>
      <c r="N361" s="280"/>
      <c r="O361" s="165" t="e">
        <v>#N/A</v>
      </c>
      <c r="P361" s="280"/>
      <c r="Q361" s="166">
        <v>29.178861600000001</v>
      </c>
      <c r="R361" s="280"/>
      <c r="S361" s="165" t="e">
        <v>#N/A</v>
      </c>
      <c r="T361" s="165" t="e">
        <v>#N/A</v>
      </c>
      <c r="U361" s="164">
        <v>2746.0188616</v>
      </c>
    </row>
    <row r="362" spans="2:21" x14ac:dyDescent="0.3">
      <c r="B362" s="14">
        <v>2023</v>
      </c>
      <c r="C362" s="14">
        <v>12</v>
      </c>
      <c r="D362" s="14">
        <v>19</v>
      </c>
      <c r="E362" s="159">
        <v>609.25</v>
      </c>
      <c r="F362" s="159">
        <v>210.42</v>
      </c>
      <c r="G362" s="159">
        <v>53.89</v>
      </c>
      <c r="H362" s="159">
        <v>58.03</v>
      </c>
      <c r="I362" s="165" t="e">
        <v>#N/A</v>
      </c>
      <c r="J362" s="161">
        <v>48.2</v>
      </c>
      <c r="K362" s="162">
        <v>397.9</v>
      </c>
      <c r="L362" s="279"/>
      <c r="M362" s="165" t="e">
        <v>#N/A</v>
      </c>
      <c r="N362" s="280"/>
      <c r="O362" s="165" t="e">
        <v>#N/A</v>
      </c>
      <c r="P362" s="280"/>
      <c r="Q362" s="166">
        <v>29.071998599999997</v>
      </c>
      <c r="R362" s="280"/>
      <c r="S362" s="165" t="e">
        <v>#N/A</v>
      </c>
      <c r="T362" s="165" t="e">
        <v>#N/A</v>
      </c>
      <c r="U362" s="164">
        <v>2735.9619985999998</v>
      </c>
    </row>
    <row r="363" spans="2:21" x14ac:dyDescent="0.3">
      <c r="B363" s="14">
        <v>2023</v>
      </c>
      <c r="C363" s="14">
        <v>12</v>
      </c>
      <c r="D363" s="14">
        <v>20</v>
      </c>
      <c r="E363" s="159">
        <v>643.74</v>
      </c>
      <c r="F363" s="159">
        <v>218.84</v>
      </c>
      <c r="G363" s="159">
        <v>55.77</v>
      </c>
      <c r="H363" s="159">
        <v>56.66</v>
      </c>
      <c r="I363" s="165" t="e">
        <v>#N/A</v>
      </c>
      <c r="J363" s="161">
        <v>49.7</v>
      </c>
      <c r="K363" s="162">
        <v>406.1</v>
      </c>
      <c r="L363" s="279"/>
      <c r="M363" s="165" t="e">
        <v>#N/A</v>
      </c>
      <c r="N363" s="280"/>
      <c r="O363" s="165" t="e">
        <v>#N/A</v>
      </c>
      <c r="P363" s="280"/>
      <c r="Q363" s="166">
        <v>28.211939399999995</v>
      </c>
      <c r="R363" s="280"/>
      <c r="S363" s="165" t="e">
        <v>#N/A</v>
      </c>
      <c r="T363" s="165" t="e">
        <v>#N/A</v>
      </c>
      <c r="U363" s="164">
        <v>2655.0219393999996</v>
      </c>
    </row>
    <row r="364" spans="2:21" x14ac:dyDescent="0.3">
      <c r="B364" s="14">
        <v>2023</v>
      </c>
      <c r="C364" s="14">
        <v>12</v>
      </c>
      <c r="D364" s="14">
        <v>21</v>
      </c>
      <c r="E364" s="159">
        <v>669.49</v>
      </c>
      <c r="F364" s="159">
        <v>226.31</v>
      </c>
      <c r="G364" s="159">
        <v>52.25</v>
      </c>
      <c r="H364" s="159">
        <v>55.03</v>
      </c>
      <c r="I364" s="165" t="e">
        <v>#N/A</v>
      </c>
      <c r="J364" s="161">
        <v>50</v>
      </c>
      <c r="K364" s="279"/>
      <c r="L364" s="162">
        <v>673.6</v>
      </c>
      <c r="M364" s="165" t="e">
        <v>#N/A</v>
      </c>
      <c r="N364" s="280"/>
      <c r="O364" s="165" t="e">
        <v>#N/A</v>
      </c>
      <c r="P364" s="280"/>
      <c r="Q364" s="166">
        <v>27.602659199999994</v>
      </c>
      <c r="R364" s="280"/>
      <c r="S364" s="165" t="e">
        <v>#N/A</v>
      </c>
      <c r="T364" s="165" t="e">
        <v>#N/A</v>
      </c>
      <c r="U364" s="164">
        <v>2597.6826591999993</v>
      </c>
    </row>
    <row r="365" spans="2:21" x14ac:dyDescent="0.3">
      <c r="B365" s="14">
        <v>2023</v>
      </c>
      <c r="C365" s="14">
        <v>12</v>
      </c>
      <c r="D365" s="14">
        <v>22</v>
      </c>
      <c r="E365" s="159">
        <v>696.86</v>
      </c>
      <c r="F365" s="159">
        <v>231.21</v>
      </c>
      <c r="G365" s="159">
        <v>42.94</v>
      </c>
      <c r="H365" s="159">
        <v>52.06</v>
      </c>
      <c r="I365" s="165" t="e">
        <v>#N/A</v>
      </c>
      <c r="J365" s="161">
        <v>49.7</v>
      </c>
      <c r="K365" s="279"/>
      <c r="L365" s="279"/>
      <c r="M365" s="165" t="e">
        <v>#N/A</v>
      </c>
      <c r="N365" s="280"/>
      <c r="O365" s="165" t="e">
        <v>#N/A</v>
      </c>
      <c r="P365" s="280"/>
      <c r="Q365" s="166">
        <v>26.3642298</v>
      </c>
      <c r="R365" s="280"/>
      <c r="S365" s="165" t="e">
        <v>#N/A</v>
      </c>
      <c r="T365" s="165" t="e">
        <v>#N/A</v>
      </c>
      <c r="U365" s="164">
        <v>2481.1342298</v>
      </c>
    </row>
    <row r="366" spans="2:21" x14ac:dyDescent="0.3">
      <c r="B366" s="14">
        <v>2023</v>
      </c>
      <c r="C366" s="14">
        <v>12</v>
      </c>
      <c r="D366" s="14">
        <v>23</v>
      </c>
      <c r="E366" s="159">
        <v>812.63</v>
      </c>
      <c r="F366" s="159">
        <v>216.24</v>
      </c>
      <c r="G366" s="159">
        <v>23.52</v>
      </c>
      <c r="H366" s="159">
        <v>32.380000000000003</v>
      </c>
      <c r="I366" s="165" t="e">
        <v>#N/A</v>
      </c>
      <c r="J366" s="161">
        <v>49</v>
      </c>
      <c r="K366" s="279"/>
      <c r="L366" s="162">
        <v>477.7</v>
      </c>
      <c r="M366" s="165" t="e">
        <v>#N/A</v>
      </c>
      <c r="N366" s="280"/>
      <c r="O366" s="165" t="e">
        <v>#N/A</v>
      </c>
      <c r="P366" s="280"/>
      <c r="Q366" s="166">
        <v>25.265527799999997</v>
      </c>
      <c r="R366" s="280"/>
      <c r="S366" s="165" t="e">
        <v>#N/A</v>
      </c>
      <c r="T366" s="165" t="e">
        <v>#N/A</v>
      </c>
      <c r="U366" s="164">
        <v>2377.7355278</v>
      </c>
    </row>
    <row r="367" spans="2:21" x14ac:dyDescent="0.3">
      <c r="B367" s="14">
        <v>2023</v>
      </c>
      <c r="C367" s="14">
        <v>12</v>
      </c>
      <c r="D367" s="14">
        <v>24</v>
      </c>
      <c r="E367" s="159">
        <v>830.87</v>
      </c>
      <c r="F367" s="159">
        <v>183.64</v>
      </c>
      <c r="G367" s="159">
        <v>16.600000000000001</v>
      </c>
      <c r="H367" s="159">
        <v>18.38</v>
      </c>
      <c r="I367" s="165" t="e">
        <v>#N/A</v>
      </c>
      <c r="J367" s="161">
        <v>47.9</v>
      </c>
      <c r="K367" s="279"/>
      <c r="L367" s="162">
        <v>484.9</v>
      </c>
      <c r="M367" s="165" t="e">
        <v>#N/A</v>
      </c>
      <c r="N367" s="280"/>
      <c r="O367" s="165" t="e">
        <v>#N/A</v>
      </c>
      <c r="P367" s="280"/>
      <c r="Q367" s="166">
        <v>24.5268306</v>
      </c>
      <c r="R367" s="280"/>
      <c r="S367" s="165" t="e">
        <v>#N/A</v>
      </c>
      <c r="T367" s="165" t="e">
        <v>#N/A</v>
      </c>
      <c r="U367" s="164">
        <v>2308.2168305999999</v>
      </c>
    </row>
    <row r="368" spans="2:21" x14ac:dyDescent="0.3">
      <c r="B368" s="14">
        <v>2023</v>
      </c>
      <c r="C368" s="14">
        <v>12</v>
      </c>
      <c r="D368" s="14">
        <v>25</v>
      </c>
      <c r="E368" s="159">
        <v>861.34</v>
      </c>
      <c r="F368" s="159">
        <v>166.93</v>
      </c>
      <c r="G368" s="159">
        <v>16.54</v>
      </c>
      <c r="H368" s="159">
        <v>13.68</v>
      </c>
      <c r="I368" s="165" t="e">
        <v>#N/A</v>
      </c>
      <c r="J368" s="161">
        <v>50.2</v>
      </c>
      <c r="K368" s="279"/>
      <c r="L368" s="162">
        <v>528.6</v>
      </c>
      <c r="M368" s="165" t="e">
        <v>#N/A</v>
      </c>
      <c r="N368" s="280"/>
      <c r="O368" s="165" t="e">
        <v>#N/A</v>
      </c>
      <c r="P368" s="280"/>
      <c r="Q368" s="166">
        <v>25.142232599999996</v>
      </c>
      <c r="R368" s="280"/>
      <c r="S368" s="165" t="e">
        <v>#N/A</v>
      </c>
      <c r="T368" s="165" t="e">
        <v>#N/A</v>
      </c>
      <c r="U368" s="164">
        <v>2366.1322326</v>
      </c>
    </row>
    <row r="369" spans="2:21" x14ac:dyDescent="0.3">
      <c r="B369" s="14">
        <v>2023</v>
      </c>
      <c r="C369" s="14">
        <v>12</v>
      </c>
      <c r="D369" s="14">
        <v>26</v>
      </c>
      <c r="E369" s="159">
        <v>831.38</v>
      </c>
      <c r="F369" s="159">
        <v>234.08</v>
      </c>
      <c r="G369" s="159">
        <v>37.36</v>
      </c>
      <c r="H369" s="159">
        <v>42.33</v>
      </c>
      <c r="I369" s="165" t="e">
        <v>#N/A</v>
      </c>
      <c r="J369" s="161">
        <v>51.7</v>
      </c>
      <c r="K369" s="162">
        <v>350.4</v>
      </c>
      <c r="L369" s="279"/>
      <c r="M369" s="165" t="e">
        <v>#N/A</v>
      </c>
      <c r="N369" s="280"/>
      <c r="O369" s="165" t="e">
        <v>#N/A</v>
      </c>
      <c r="P369" s="280"/>
      <c r="Q369" s="166">
        <v>27.429422999999996</v>
      </c>
      <c r="R369" s="280"/>
      <c r="S369" s="165" t="e">
        <v>#N/A</v>
      </c>
      <c r="T369" s="165" t="e">
        <v>#N/A</v>
      </c>
      <c r="U369" s="164">
        <v>2581.3794229999999</v>
      </c>
    </row>
    <row r="370" spans="2:21" x14ac:dyDescent="0.3">
      <c r="B370" s="14">
        <v>2023</v>
      </c>
      <c r="C370" s="14">
        <v>12</v>
      </c>
      <c r="D370" s="14">
        <v>27</v>
      </c>
      <c r="E370" s="159">
        <v>823.93</v>
      </c>
      <c r="F370" s="159">
        <v>240.53</v>
      </c>
      <c r="G370" s="159">
        <v>45.48</v>
      </c>
      <c r="H370" s="159">
        <v>52.68</v>
      </c>
      <c r="I370" s="165" t="e">
        <v>#N/A</v>
      </c>
      <c r="J370" s="161">
        <v>51.7</v>
      </c>
      <c r="K370" s="162">
        <v>359.1</v>
      </c>
      <c r="L370" s="279"/>
      <c r="M370" s="165" t="e">
        <v>#N/A</v>
      </c>
      <c r="N370" s="280"/>
      <c r="O370" s="165" t="e">
        <v>#N/A</v>
      </c>
      <c r="P370" s="280"/>
      <c r="Q370" s="166">
        <v>29.136760800000001</v>
      </c>
      <c r="R370" s="280"/>
      <c r="S370" s="165" t="e">
        <v>#N/A</v>
      </c>
      <c r="T370" s="165" t="e">
        <v>#N/A</v>
      </c>
      <c r="U370" s="164">
        <v>2742.0567608000001</v>
      </c>
    </row>
    <row r="371" spans="2:21" x14ac:dyDescent="0.3">
      <c r="B371" s="14">
        <v>2023</v>
      </c>
      <c r="C371" s="14">
        <v>12</v>
      </c>
      <c r="D371" s="14">
        <v>28</v>
      </c>
      <c r="E371" s="159">
        <v>802.08</v>
      </c>
      <c r="F371" s="159">
        <v>241.84</v>
      </c>
      <c r="G371" s="159">
        <v>45.41</v>
      </c>
      <c r="H371" s="159">
        <v>55.42</v>
      </c>
      <c r="I371" s="165" t="e">
        <v>#N/A</v>
      </c>
      <c r="J371" s="161">
        <v>51.5</v>
      </c>
      <c r="K371" s="162">
        <v>366.9</v>
      </c>
      <c r="L371" s="279"/>
      <c r="M371" s="165" t="e">
        <v>#N/A</v>
      </c>
      <c r="N371" s="280"/>
      <c r="O371" s="165" t="e">
        <v>#N/A</v>
      </c>
      <c r="P371" s="280"/>
      <c r="Q371" s="166">
        <v>28.659153000000003</v>
      </c>
      <c r="R371" s="280"/>
      <c r="S371" s="165" t="e">
        <v>#N/A</v>
      </c>
      <c r="T371" s="165" t="e">
        <v>#N/A</v>
      </c>
      <c r="U371" s="164">
        <v>2697.1091530000003</v>
      </c>
    </row>
    <row r="372" spans="2:21" x14ac:dyDescent="0.3">
      <c r="B372" s="14">
        <v>2023</v>
      </c>
      <c r="C372" s="14">
        <v>12</v>
      </c>
      <c r="D372" s="14">
        <v>29</v>
      </c>
      <c r="E372" s="159">
        <v>833.22</v>
      </c>
      <c r="F372" s="159">
        <v>245.6</v>
      </c>
      <c r="G372" s="159">
        <v>39.229999999999997</v>
      </c>
      <c r="H372" s="159">
        <v>52.09</v>
      </c>
      <c r="I372" s="165" t="e">
        <v>#N/A</v>
      </c>
      <c r="J372" s="161">
        <v>50.6</v>
      </c>
      <c r="K372" s="162">
        <v>391.9</v>
      </c>
      <c r="L372" s="279"/>
      <c r="M372" s="165" t="e">
        <v>#N/A</v>
      </c>
      <c r="N372" s="280"/>
      <c r="O372" s="165" t="e">
        <v>#N/A</v>
      </c>
      <c r="P372" s="280"/>
      <c r="Q372" s="166">
        <v>29.330295600000003</v>
      </c>
      <c r="R372" s="280"/>
      <c r="S372" s="165" t="e">
        <v>#N/A</v>
      </c>
      <c r="T372" s="165" t="e">
        <v>#N/A</v>
      </c>
      <c r="U372" s="164">
        <v>2760.2702956000007</v>
      </c>
    </row>
    <row r="373" spans="2:21" x14ac:dyDescent="0.3">
      <c r="B373" s="14">
        <v>2023</v>
      </c>
      <c r="C373" s="14">
        <v>12</v>
      </c>
      <c r="D373" s="14">
        <v>30</v>
      </c>
      <c r="E373" s="159">
        <v>846.98</v>
      </c>
      <c r="F373" s="159">
        <v>222.41</v>
      </c>
      <c r="G373" s="159">
        <v>22.62</v>
      </c>
      <c r="H373" s="159">
        <v>39.35</v>
      </c>
      <c r="I373" s="165" t="e">
        <v>#N/A</v>
      </c>
      <c r="J373" s="161">
        <v>48.9</v>
      </c>
      <c r="K373" s="162">
        <v>359.4</v>
      </c>
      <c r="L373" s="162">
        <v>578.29999999999995</v>
      </c>
      <c r="M373" s="165" t="e">
        <v>#N/A</v>
      </c>
      <c r="N373" s="280"/>
      <c r="O373" s="165" t="e">
        <v>#N/A</v>
      </c>
      <c r="P373" s="280"/>
      <c r="Q373" s="166">
        <v>27.352202399999999</v>
      </c>
      <c r="R373" s="280"/>
      <c r="S373" s="165" t="e">
        <v>#N/A</v>
      </c>
      <c r="T373" s="165" t="e">
        <v>#N/A</v>
      </c>
      <c r="U373" s="164">
        <v>2574.1122024000001</v>
      </c>
    </row>
    <row r="374" spans="2:21" x14ac:dyDescent="0.3">
      <c r="B374" s="14">
        <v>2023</v>
      </c>
      <c r="C374" s="14">
        <v>12</v>
      </c>
      <c r="D374" s="14">
        <v>31</v>
      </c>
      <c r="E374" s="159">
        <v>1027.96</v>
      </c>
      <c r="F374" s="159">
        <v>216.51</v>
      </c>
      <c r="G374" s="159">
        <v>18.46</v>
      </c>
      <c r="H374" s="159">
        <v>19.940000000000001</v>
      </c>
      <c r="I374" s="165" t="e">
        <v>#N/A</v>
      </c>
      <c r="J374" s="161">
        <v>51.8</v>
      </c>
      <c r="K374" s="162">
        <v>349.3</v>
      </c>
      <c r="L374" s="162">
        <v>630.6</v>
      </c>
      <c r="M374" s="165" t="e">
        <v>#N/A</v>
      </c>
      <c r="N374" s="280"/>
      <c r="O374" s="165" t="e">
        <v>#N/A</v>
      </c>
      <c r="P374" s="280"/>
      <c r="Q374" s="166">
        <v>30.200557799999995</v>
      </c>
      <c r="R374" s="280"/>
      <c r="S374" s="165" t="e">
        <v>#N/A</v>
      </c>
      <c r="T374" s="165" t="e">
        <v>#N/A</v>
      </c>
      <c r="U374" s="164">
        <v>2842.1705577999996</v>
      </c>
    </row>
    <row r="375" spans="2:21" x14ac:dyDescent="0.3">
      <c r="B375" s="14">
        <v>2024</v>
      </c>
      <c r="C375" s="14">
        <v>1</v>
      </c>
      <c r="D375" s="14">
        <v>1</v>
      </c>
      <c r="E375" s="159">
        <v>968.76</v>
      </c>
      <c r="F375" s="159">
        <v>210.66</v>
      </c>
      <c r="G375" s="159">
        <v>19.940000000000001</v>
      </c>
      <c r="H375" s="159">
        <v>15.31</v>
      </c>
      <c r="I375" s="165" t="e">
        <v>#N/A</v>
      </c>
      <c r="J375" s="161">
        <v>54</v>
      </c>
      <c r="K375" s="162">
        <v>325.2</v>
      </c>
      <c r="L375" s="279"/>
      <c r="M375" s="165" t="e">
        <v>#N/A</v>
      </c>
      <c r="N375" s="280"/>
      <c r="O375" s="165" t="e">
        <v>#N/A</v>
      </c>
      <c r="P375" s="280"/>
      <c r="Q375" s="166">
        <v>28.830133800000002</v>
      </c>
      <c r="R375" s="280"/>
      <c r="S375" s="165" t="e">
        <v>#N/A</v>
      </c>
      <c r="T375" s="165" t="e">
        <v>#N/A</v>
      </c>
      <c r="U375" s="164">
        <v>2713.2001338000005</v>
      </c>
    </row>
    <row r="376" spans="2:21" x14ac:dyDescent="0.3">
      <c r="B376" s="14">
        <v>2024</v>
      </c>
      <c r="C376" s="14">
        <v>1</v>
      </c>
      <c r="D376" s="14">
        <v>2</v>
      </c>
      <c r="E376" s="159">
        <v>1001.55</v>
      </c>
      <c r="F376" s="159">
        <v>262.81</v>
      </c>
      <c r="G376" s="159">
        <v>50.2</v>
      </c>
      <c r="H376" s="159">
        <v>43.03</v>
      </c>
      <c r="I376" s="165" t="e">
        <v>#N/A</v>
      </c>
      <c r="J376" s="161">
        <v>57.3</v>
      </c>
      <c r="K376" s="162">
        <v>365.7</v>
      </c>
      <c r="L376" s="162">
        <v>607.20000000000005</v>
      </c>
      <c r="M376" s="165" t="e">
        <v>#N/A</v>
      </c>
      <c r="N376" s="280"/>
      <c r="O376" s="165" t="e">
        <v>#N/A</v>
      </c>
      <c r="P376" s="280"/>
      <c r="Q376" s="166">
        <v>31.082526599999994</v>
      </c>
      <c r="R376" s="280"/>
      <c r="S376" s="165" t="e">
        <v>#N/A</v>
      </c>
      <c r="T376" s="165" t="e">
        <v>#N/A</v>
      </c>
      <c r="U376" s="164">
        <v>2925.1725265999999</v>
      </c>
    </row>
    <row r="377" spans="2:21" x14ac:dyDescent="0.3">
      <c r="B377" s="14">
        <v>2024</v>
      </c>
      <c r="C377" s="14">
        <v>1</v>
      </c>
      <c r="D377" s="14">
        <v>3</v>
      </c>
      <c r="E377" s="159">
        <v>983.71</v>
      </c>
      <c r="F377" s="159">
        <v>266.77999999999997</v>
      </c>
      <c r="G377" s="159">
        <v>57.69</v>
      </c>
      <c r="H377" s="159">
        <v>52.97</v>
      </c>
      <c r="I377" s="165" t="e">
        <v>#N/A</v>
      </c>
      <c r="J377" s="161">
        <v>56.5</v>
      </c>
      <c r="K377" s="162">
        <v>390.3</v>
      </c>
      <c r="L377" s="162">
        <v>643.70000000000005</v>
      </c>
      <c r="M377" s="165" t="e">
        <v>#N/A</v>
      </c>
      <c r="N377" s="280"/>
      <c r="O377" s="165" t="e">
        <v>#N/A</v>
      </c>
      <c r="P377" s="280"/>
      <c r="Q377" s="166">
        <v>32.113137000000002</v>
      </c>
      <c r="R377" s="280"/>
      <c r="S377" s="165" t="e">
        <v>#N/A</v>
      </c>
      <c r="T377" s="165" t="e">
        <v>#N/A</v>
      </c>
      <c r="U377" s="164">
        <v>3022.163137</v>
      </c>
    </row>
    <row r="378" spans="2:21" x14ac:dyDescent="0.3">
      <c r="B378" s="14">
        <v>2024</v>
      </c>
      <c r="C378" s="14">
        <v>1</v>
      </c>
      <c r="D378" s="14">
        <v>4</v>
      </c>
      <c r="E378" s="159">
        <v>1141.99</v>
      </c>
      <c r="F378" s="159">
        <v>291.85000000000002</v>
      </c>
      <c r="G378" s="159">
        <v>61</v>
      </c>
      <c r="H378" s="159">
        <v>52.44</v>
      </c>
      <c r="I378" s="165" t="e">
        <v>#N/A</v>
      </c>
      <c r="J378" s="161">
        <v>60.2</v>
      </c>
      <c r="K378" s="162">
        <v>393.4</v>
      </c>
      <c r="L378" s="162">
        <v>570.20000000000005</v>
      </c>
      <c r="M378" s="165" t="e">
        <v>#N/A</v>
      </c>
      <c r="N378" s="280"/>
      <c r="O378" s="165" t="e">
        <v>#N/A</v>
      </c>
      <c r="P378" s="280"/>
      <c r="Q378" s="166">
        <v>32.896405199999997</v>
      </c>
      <c r="R378" s="280"/>
      <c r="S378" s="165" t="e">
        <v>#N/A</v>
      </c>
      <c r="T378" s="165" t="e">
        <v>#N/A</v>
      </c>
      <c r="U378" s="164">
        <v>3095.8764052000001</v>
      </c>
    </row>
    <row r="379" spans="2:21" x14ac:dyDescent="0.3">
      <c r="B379" s="14">
        <v>2024</v>
      </c>
      <c r="C379" s="14">
        <v>1</v>
      </c>
      <c r="D379" s="14">
        <v>5</v>
      </c>
      <c r="E379" s="159">
        <v>1146.57</v>
      </c>
      <c r="F379" s="159">
        <v>296.06</v>
      </c>
      <c r="G379" s="159">
        <v>59.6</v>
      </c>
      <c r="H379" s="159">
        <v>53.41</v>
      </c>
      <c r="I379" s="165" t="e">
        <v>#N/A</v>
      </c>
      <c r="J379" s="161">
        <v>60.3</v>
      </c>
      <c r="K379" s="162">
        <v>389.1</v>
      </c>
      <c r="L379" s="162">
        <v>617.79999999999995</v>
      </c>
      <c r="M379" s="165" t="e">
        <v>#N/A</v>
      </c>
      <c r="N379" s="280"/>
      <c r="O379" s="165" t="e">
        <v>#N/A</v>
      </c>
      <c r="P379" s="280"/>
      <c r="Q379" s="166">
        <v>33.367461599999999</v>
      </c>
      <c r="R379" s="280"/>
      <c r="S379" s="165" t="e">
        <v>#N/A</v>
      </c>
      <c r="T379" s="165" t="e">
        <v>#N/A</v>
      </c>
      <c r="U379" s="164">
        <v>3140.2074616</v>
      </c>
    </row>
    <row r="380" spans="2:21" x14ac:dyDescent="0.3">
      <c r="B380" s="14">
        <v>2024</v>
      </c>
      <c r="C380" s="14">
        <v>1</v>
      </c>
      <c r="D380" s="14">
        <v>6</v>
      </c>
      <c r="E380" s="159">
        <v>1145.6400000000001</v>
      </c>
      <c r="F380" s="159">
        <v>261.12</v>
      </c>
      <c r="G380" s="159">
        <v>35.19</v>
      </c>
      <c r="H380" s="159">
        <v>41.41</v>
      </c>
      <c r="I380" s="165" t="e">
        <v>#N/A</v>
      </c>
      <c r="J380" s="161">
        <v>57.6</v>
      </c>
      <c r="K380" s="162">
        <v>380.8</v>
      </c>
      <c r="L380" s="162">
        <v>526.79999999999995</v>
      </c>
      <c r="M380" s="165" t="e">
        <v>#N/A</v>
      </c>
      <c r="N380" s="280"/>
      <c r="O380" s="165" t="e">
        <v>#N/A</v>
      </c>
      <c r="P380" s="280"/>
      <c r="Q380" s="166">
        <v>31.255118400000001</v>
      </c>
      <c r="R380" s="280"/>
      <c r="S380" s="165" t="e">
        <v>#N/A</v>
      </c>
      <c r="T380" s="165" t="e">
        <v>#N/A</v>
      </c>
      <c r="U380" s="164">
        <v>2941.4151184000002</v>
      </c>
    </row>
    <row r="381" spans="2:21" x14ac:dyDescent="0.3">
      <c r="B381" s="14">
        <v>2024</v>
      </c>
      <c r="C381" s="14">
        <v>1</v>
      </c>
      <c r="D381" s="14">
        <v>7</v>
      </c>
      <c r="E381" s="159">
        <v>1241.8900000000001</v>
      </c>
      <c r="F381" s="159">
        <v>260.83999999999997</v>
      </c>
      <c r="G381" s="159">
        <v>27.27</v>
      </c>
      <c r="H381" s="159">
        <v>21.2</v>
      </c>
      <c r="I381" s="165" t="e">
        <v>#N/A</v>
      </c>
      <c r="J381" s="161">
        <v>58.7</v>
      </c>
      <c r="K381" s="279"/>
      <c r="L381" s="162">
        <v>545.79999999999995</v>
      </c>
      <c r="M381" s="165" t="e">
        <v>#N/A</v>
      </c>
      <c r="N381" s="280"/>
      <c r="O381" s="165" t="e">
        <v>#N/A</v>
      </c>
      <c r="P381" s="280"/>
      <c r="Q381" s="166">
        <v>31.834434000000002</v>
      </c>
      <c r="R381" s="280"/>
      <c r="S381" s="165" t="e">
        <v>#N/A</v>
      </c>
      <c r="T381" s="165" t="e">
        <v>#N/A</v>
      </c>
      <c r="U381" s="164">
        <v>2995.9344340000002</v>
      </c>
    </row>
    <row r="382" spans="2:21" x14ac:dyDescent="0.3">
      <c r="B382" s="14">
        <v>2024</v>
      </c>
      <c r="C382" s="14">
        <v>1</v>
      </c>
      <c r="D382" s="14">
        <v>8</v>
      </c>
      <c r="E382" s="159">
        <v>1408.36</v>
      </c>
      <c r="F382" s="159">
        <v>332.7</v>
      </c>
      <c r="G382" s="159">
        <v>61.8</v>
      </c>
      <c r="H382" s="159">
        <v>47.44</v>
      </c>
      <c r="I382" s="165" t="e">
        <v>#N/A</v>
      </c>
      <c r="J382" s="161">
        <v>66.2</v>
      </c>
      <c r="K382" s="162">
        <v>407.3</v>
      </c>
      <c r="L382" s="162">
        <v>799.5</v>
      </c>
      <c r="M382" s="165" t="e">
        <v>#N/A</v>
      </c>
      <c r="N382" s="280"/>
      <c r="O382" s="165" t="e">
        <v>#N/A</v>
      </c>
      <c r="P382" s="280"/>
      <c r="Q382" s="166">
        <v>40.012943999999997</v>
      </c>
      <c r="R382" s="280"/>
      <c r="S382" s="165" t="e">
        <v>#N/A</v>
      </c>
      <c r="T382" s="165" t="e">
        <v>#N/A</v>
      </c>
      <c r="U382" s="164">
        <v>3765.612944</v>
      </c>
    </row>
    <row r="383" spans="2:21" x14ac:dyDescent="0.3">
      <c r="B383" s="14">
        <v>2024</v>
      </c>
      <c r="C383" s="14">
        <v>1</v>
      </c>
      <c r="D383" s="14">
        <v>9</v>
      </c>
      <c r="E383" s="159">
        <v>1322.22</v>
      </c>
      <c r="F383" s="159">
        <v>323.72000000000003</v>
      </c>
      <c r="G383" s="159">
        <v>66.209999999999994</v>
      </c>
      <c r="H383" s="159">
        <v>56.33</v>
      </c>
      <c r="I383" s="165" t="e">
        <v>#N/A</v>
      </c>
      <c r="J383" s="161">
        <v>66</v>
      </c>
      <c r="K383" s="162">
        <v>415.2</v>
      </c>
      <c r="L383" s="279"/>
      <c r="M383" s="165" t="e">
        <v>#N/A</v>
      </c>
      <c r="N383" s="280"/>
      <c r="O383" s="165" t="e">
        <v>#N/A</v>
      </c>
      <c r="P383" s="280"/>
      <c r="Q383" s="166">
        <v>38.176189199999996</v>
      </c>
      <c r="R383" s="280"/>
      <c r="S383" s="165" t="e">
        <v>#N/A</v>
      </c>
      <c r="T383" s="165" t="e">
        <v>#N/A</v>
      </c>
      <c r="U383" s="164">
        <v>3592.7561891999999</v>
      </c>
    </row>
    <row r="384" spans="2:21" x14ac:dyDescent="0.3">
      <c r="B384" s="14">
        <v>2024</v>
      </c>
      <c r="C384" s="14">
        <v>1</v>
      </c>
      <c r="D384" s="14">
        <v>10</v>
      </c>
      <c r="E384" s="159">
        <v>1246.6600000000001</v>
      </c>
      <c r="F384" s="159">
        <v>313.83999999999997</v>
      </c>
      <c r="G384" s="159">
        <v>66.63</v>
      </c>
      <c r="H384" s="159">
        <v>58.08</v>
      </c>
      <c r="I384" s="165" t="e">
        <v>#N/A</v>
      </c>
      <c r="J384" s="161">
        <v>65.099999999999994</v>
      </c>
      <c r="K384" s="162">
        <v>418.8</v>
      </c>
      <c r="L384" s="162">
        <v>634</v>
      </c>
      <c r="M384" s="165" t="e">
        <v>#N/A</v>
      </c>
      <c r="N384" s="280"/>
      <c r="O384" s="165" t="e">
        <v>#N/A</v>
      </c>
      <c r="P384" s="280"/>
      <c r="Q384" s="166">
        <v>36.144503400000005</v>
      </c>
      <c r="R384" s="280"/>
      <c r="S384" s="165" t="e">
        <v>#N/A</v>
      </c>
      <c r="T384" s="165" t="e">
        <v>#N/A</v>
      </c>
      <c r="U384" s="164">
        <v>3401.5545034000002</v>
      </c>
    </row>
    <row r="385" spans="2:21" x14ac:dyDescent="0.3">
      <c r="B385" s="14">
        <v>2024</v>
      </c>
      <c r="C385" s="14">
        <v>1</v>
      </c>
      <c r="D385" s="14">
        <v>11</v>
      </c>
      <c r="E385" s="159">
        <v>1154.79</v>
      </c>
      <c r="F385" s="159">
        <v>307.08</v>
      </c>
      <c r="G385" s="159">
        <v>66.010000000000005</v>
      </c>
      <c r="H385" s="159">
        <v>57.2</v>
      </c>
      <c r="I385" s="165" t="e">
        <v>#N/A</v>
      </c>
      <c r="J385" s="161">
        <v>63.1</v>
      </c>
      <c r="K385" s="162">
        <v>428</v>
      </c>
      <c r="L385" s="162">
        <v>654.9</v>
      </c>
      <c r="M385" s="165" t="e">
        <v>#N/A</v>
      </c>
      <c r="N385" s="280"/>
      <c r="O385" s="165" t="e">
        <v>#N/A</v>
      </c>
      <c r="P385" s="280"/>
      <c r="Q385" s="166">
        <v>35.195839199999995</v>
      </c>
      <c r="R385" s="280"/>
      <c r="S385" s="165" t="e">
        <v>#N/A</v>
      </c>
      <c r="T385" s="165" t="e">
        <v>#N/A</v>
      </c>
      <c r="U385" s="164">
        <v>3312.2758392000001</v>
      </c>
    </row>
    <row r="386" spans="2:21" x14ac:dyDescent="0.3">
      <c r="B386" s="14">
        <v>2024</v>
      </c>
      <c r="C386" s="14">
        <v>1</v>
      </c>
      <c r="D386" s="14">
        <v>12</v>
      </c>
      <c r="E386" s="159">
        <v>1308.8</v>
      </c>
      <c r="F386" s="159">
        <v>332.22</v>
      </c>
      <c r="G386" s="159">
        <v>63.45</v>
      </c>
      <c r="H386" s="159">
        <v>56.28</v>
      </c>
      <c r="I386" s="165" t="e">
        <v>#N/A</v>
      </c>
      <c r="J386" s="161">
        <v>65.900000000000006</v>
      </c>
      <c r="K386" s="162">
        <v>412</v>
      </c>
      <c r="L386" s="279"/>
      <c r="M386" s="165" t="e">
        <v>#N/A</v>
      </c>
      <c r="N386" s="280"/>
      <c r="O386" s="165" t="e">
        <v>#N/A</v>
      </c>
      <c r="P386" s="280"/>
      <c r="Q386" s="166">
        <v>38.11357499999999</v>
      </c>
      <c r="R386" s="280"/>
      <c r="S386" s="165" t="e">
        <v>#N/A</v>
      </c>
      <c r="T386" s="165" t="e">
        <v>#N/A</v>
      </c>
      <c r="U386" s="164">
        <v>3586.8635749999994</v>
      </c>
    </row>
    <row r="387" spans="2:21" x14ac:dyDescent="0.3">
      <c r="B387" s="14">
        <v>2024</v>
      </c>
      <c r="C387" s="14">
        <v>1</v>
      </c>
      <c r="D387" s="14">
        <v>13</v>
      </c>
      <c r="E387" s="159">
        <v>1221.6600000000001</v>
      </c>
      <c r="F387" s="159">
        <v>274.19</v>
      </c>
      <c r="G387" s="159">
        <v>36.200000000000003</v>
      </c>
      <c r="H387" s="159">
        <v>34.31</v>
      </c>
      <c r="I387" s="165" t="e">
        <v>#N/A</v>
      </c>
      <c r="J387" s="161">
        <v>60.2</v>
      </c>
      <c r="K387" s="162">
        <v>363.2</v>
      </c>
      <c r="L387" s="162">
        <v>696.8</v>
      </c>
      <c r="M387" s="165" t="e">
        <v>#N/A</v>
      </c>
      <c r="N387" s="280"/>
      <c r="O387" s="165" t="e">
        <v>#N/A</v>
      </c>
      <c r="P387" s="280"/>
      <c r="Q387" s="166">
        <v>35.532860400000004</v>
      </c>
      <c r="R387" s="280"/>
      <c r="S387" s="165" t="e">
        <v>#N/A</v>
      </c>
      <c r="T387" s="165" t="e">
        <v>#N/A</v>
      </c>
      <c r="U387" s="164">
        <v>3343.9928604000006</v>
      </c>
    </row>
    <row r="388" spans="2:21" x14ac:dyDescent="0.3">
      <c r="B388" s="14">
        <v>2024</v>
      </c>
      <c r="C388" s="14">
        <v>1</v>
      </c>
      <c r="D388" s="14">
        <v>14</v>
      </c>
      <c r="E388" s="159">
        <v>1132.1099999999999</v>
      </c>
      <c r="F388" s="159">
        <v>248.33</v>
      </c>
      <c r="G388" s="159">
        <v>26.9</v>
      </c>
      <c r="H388" s="159">
        <v>19.38</v>
      </c>
      <c r="I388" s="165" t="e">
        <v>#N/A</v>
      </c>
      <c r="J388" s="161">
        <v>57.4</v>
      </c>
      <c r="K388" s="279"/>
      <c r="L388" s="162">
        <v>684</v>
      </c>
      <c r="M388" s="165" t="e">
        <v>#N/A</v>
      </c>
      <c r="N388" s="280"/>
      <c r="O388" s="165" t="e">
        <v>#N/A</v>
      </c>
      <c r="P388" s="280"/>
      <c r="Q388" s="166">
        <v>32.736808799999999</v>
      </c>
      <c r="R388" s="280"/>
      <c r="S388" s="165" t="e">
        <v>#N/A</v>
      </c>
      <c r="T388" s="165" t="e">
        <v>#N/A</v>
      </c>
      <c r="U388" s="164">
        <v>3080.8568087999997</v>
      </c>
    </row>
    <row r="389" spans="2:21" x14ac:dyDescent="0.3">
      <c r="B389" s="14">
        <v>2024</v>
      </c>
      <c r="C389" s="14">
        <v>1</v>
      </c>
      <c r="D389" s="14">
        <v>15</v>
      </c>
      <c r="E389" s="159">
        <v>1062.6400000000001</v>
      </c>
      <c r="F389" s="159">
        <v>276.35000000000002</v>
      </c>
      <c r="G389" s="159">
        <v>54.52</v>
      </c>
      <c r="H389" s="159">
        <v>39.43</v>
      </c>
      <c r="I389" s="165" t="e">
        <v>#N/A</v>
      </c>
      <c r="J389" s="161">
        <v>57.7</v>
      </c>
      <c r="K389" s="162">
        <v>366.1</v>
      </c>
      <c r="L389" s="162">
        <v>866.9</v>
      </c>
      <c r="M389" s="165" t="e">
        <v>#N/A</v>
      </c>
      <c r="N389" s="280"/>
      <c r="O389" s="165" t="e">
        <v>#N/A</v>
      </c>
      <c r="P389" s="280"/>
      <c r="Q389" s="166">
        <v>36.0266856</v>
      </c>
      <c r="R389" s="280"/>
      <c r="S389" s="165" t="e">
        <v>#N/A</v>
      </c>
      <c r="T389" s="165" t="e">
        <v>#N/A</v>
      </c>
      <c r="U389" s="164">
        <v>3390.4666856000003</v>
      </c>
    </row>
    <row r="390" spans="2:21" x14ac:dyDescent="0.3">
      <c r="B390" s="14">
        <v>2024</v>
      </c>
      <c r="C390" s="14">
        <v>1</v>
      </c>
      <c r="D390" s="14">
        <v>16</v>
      </c>
      <c r="E390" s="159">
        <v>940.29</v>
      </c>
      <c r="F390" s="159">
        <v>273.41000000000003</v>
      </c>
      <c r="G390" s="159">
        <v>60.77</v>
      </c>
      <c r="H390" s="159">
        <v>53.17</v>
      </c>
      <c r="I390" s="165" t="e">
        <v>#N/A</v>
      </c>
      <c r="J390" s="161">
        <v>58.9</v>
      </c>
      <c r="K390" s="162">
        <v>370.4</v>
      </c>
      <c r="L390" s="162">
        <v>853.5</v>
      </c>
      <c r="M390" s="165" t="e">
        <v>#N/A</v>
      </c>
      <c r="N390" s="280"/>
      <c r="O390" s="165" t="e">
        <v>#N/A</v>
      </c>
      <c r="P390" s="280"/>
      <c r="Q390" s="166">
        <v>34.862469599999997</v>
      </c>
      <c r="R390" s="280"/>
      <c r="S390" s="165" t="e">
        <v>#N/A</v>
      </c>
      <c r="T390" s="165" t="e">
        <v>#N/A</v>
      </c>
      <c r="U390" s="164">
        <v>3280.9024696000001</v>
      </c>
    </row>
    <row r="391" spans="2:21" x14ac:dyDescent="0.3">
      <c r="B391" s="14">
        <v>2024</v>
      </c>
      <c r="C391" s="14">
        <v>1</v>
      </c>
      <c r="D391" s="14">
        <v>17</v>
      </c>
      <c r="E391" s="159">
        <v>911.01</v>
      </c>
      <c r="F391" s="159">
        <v>263.33</v>
      </c>
      <c r="G391" s="159">
        <v>61.2</v>
      </c>
      <c r="H391" s="159">
        <v>56.5</v>
      </c>
      <c r="I391" s="165" t="e">
        <v>#N/A</v>
      </c>
      <c r="J391" s="161">
        <v>57.6</v>
      </c>
      <c r="K391" s="162">
        <v>383.3</v>
      </c>
      <c r="L391" s="279"/>
      <c r="M391" s="165" t="e">
        <v>#N/A</v>
      </c>
      <c r="N391" s="280"/>
      <c r="O391" s="165" t="e">
        <v>#N/A</v>
      </c>
      <c r="P391" s="280"/>
      <c r="Q391" s="166">
        <v>31.012179599999993</v>
      </c>
      <c r="R391" s="280"/>
      <c r="S391" s="165" t="e">
        <v>#N/A</v>
      </c>
      <c r="T391" s="165" t="e">
        <v>#N/A</v>
      </c>
      <c r="U391" s="164">
        <v>2918.5521795999994</v>
      </c>
    </row>
    <row r="392" spans="2:21" x14ac:dyDescent="0.3">
      <c r="B392" s="14">
        <v>2024</v>
      </c>
      <c r="C392" s="14">
        <v>1</v>
      </c>
      <c r="D392" s="14">
        <v>18</v>
      </c>
      <c r="E392" s="159">
        <v>816.12</v>
      </c>
      <c r="F392" s="159">
        <v>253.55</v>
      </c>
      <c r="G392" s="159">
        <v>61.99</v>
      </c>
      <c r="H392" s="159">
        <v>57.49</v>
      </c>
      <c r="I392" s="165" t="e">
        <v>#N/A</v>
      </c>
      <c r="J392" s="161">
        <v>56.5</v>
      </c>
      <c r="K392" s="162">
        <v>395.2</v>
      </c>
      <c r="L392" s="162">
        <v>693.3</v>
      </c>
      <c r="M392" s="165" t="e">
        <v>#N/A</v>
      </c>
      <c r="N392" s="280"/>
      <c r="O392" s="165" t="e">
        <v>#N/A</v>
      </c>
      <c r="P392" s="280"/>
      <c r="Q392" s="166">
        <v>30.522542999999995</v>
      </c>
      <c r="R392" s="280"/>
      <c r="S392" s="165" t="e">
        <v>#N/A</v>
      </c>
      <c r="T392" s="165" t="e">
        <v>#N/A</v>
      </c>
      <c r="U392" s="164">
        <v>2872.4725429999999</v>
      </c>
    </row>
    <row r="393" spans="2:21" x14ac:dyDescent="0.3">
      <c r="B393" s="14">
        <v>2024</v>
      </c>
      <c r="C393" s="14">
        <v>1</v>
      </c>
      <c r="D393" s="14">
        <v>19</v>
      </c>
      <c r="E393" s="159">
        <v>822.49</v>
      </c>
      <c r="F393" s="159">
        <v>258.33999999999997</v>
      </c>
      <c r="G393" s="159">
        <v>55.72</v>
      </c>
      <c r="H393" s="159">
        <v>55.75</v>
      </c>
      <c r="I393" s="165" t="e">
        <v>#N/A</v>
      </c>
      <c r="J393" s="161">
        <v>55.3</v>
      </c>
      <c r="K393" s="162">
        <v>398.2</v>
      </c>
      <c r="L393" s="162">
        <v>810.1</v>
      </c>
      <c r="M393" s="165" t="e">
        <v>#N/A</v>
      </c>
      <c r="N393" s="280"/>
      <c r="O393" s="165" t="e">
        <v>#N/A</v>
      </c>
      <c r="P393" s="280"/>
      <c r="Q393" s="166">
        <v>32.298401999999996</v>
      </c>
      <c r="R393" s="280"/>
      <c r="S393" s="165" t="e">
        <v>#N/A</v>
      </c>
      <c r="T393" s="165" t="e">
        <v>#N/A</v>
      </c>
      <c r="U393" s="164">
        <v>3039.5984019999996</v>
      </c>
    </row>
    <row r="394" spans="2:21" x14ac:dyDescent="0.3">
      <c r="B394" s="14">
        <v>2024</v>
      </c>
      <c r="C394" s="14">
        <v>1</v>
      </c>
      <c r="D394" s="14">
        <v>20</v>
      </c>
      <c r="E394" s="159">
        <v>910.12</v>
      </c>
      <c r="F394" s="159">
        <v>228.53</v>
      </c>
      <c r="G394" s="159">
        <v>29.81</v>
      </c>
      <c r="H394" s="159">
        <v>33.07</v>
      </c>
      <c r="I394" s="165" t="e">
        <v>#N/A</v>
      </c>
      <c r="J394" s="161">
        <v>51.9</v>
      </c>
      <c r="K394" s="279"/>
      <c r="L394" s="162">
        <v>676.6</v>
      </c>
      <c r="M394" s="165" t="e">
        <v>#N/A</v>
      </c>
      <c r="N394" s="280"/>
      <c r="O394" s="165" t="e">
        <v>#N/A</v>
      </c>
      <c r="P394" s="280"/>
      <c r="Q394" s="166">
        <v>29.4773262</v>
      </c>
      <c r="R394" s="280"/>
      <c r="S394" s="165" t="e">
        <v>#N/A</v>
      </c>
      <c r="T394" s="165" t="e">
        <v>#N/A</v>
      </c>
      <c r="U394" s="164">
        <v>2774.1073262</v>
      </c>
    </row>
    <row r="395" spans="2:21" x14ac:dyDescent="0.3">
      <c r="B395" s="14">
        <v>2024</v>
      </c>
      <c r="C395" s="14">
        <v>1</v>
      </c>
      <c r="D395" s="14">
        <v>21</v>
      </c>
      <c r="E395" s="159">
        <v>840.64</v>
      </c>
      <c r="F395" s="159">
        <v>208.86</v>
      </c>
      <c r="G395" s="159">
        <v>23.78</v>
      </c>
      <c r="H395" s="159">
        <v>19.38</v>
      </c>
      <c r="I395" s="165" t="e">
        <v>#N/A</v>
      </c>
      <c r="J395" s="161">
        <v>49.7</v>
      </c>
      <c r="K395" s="279"/>
      <c r="L395" s="162">
        <v>574.20000000000005</v>
      </c>
      <c r="M395" s="165" t="e">
        <v>#N/A</v>
      </c>
      <c r="N395" s="280"/>
      <c r="O395" s="165" t="e">
        <v>#N/A</v>
      </c>
      <c r="P395" s="280"/>
      <c r="Q395" s="166">
        <v>26.370566400000001</v>
      </c>
      <c r="R395" s="280"/>
      <c r="S395" s="165" t="e">
        <v>#N/A</v>
      </c>
      <c r="T395" s="165" t="e">
        <v>#N/A</v>
      </c>
      <c r="U395" s="164">
        <v>2481.7305664</v>
      </c>
    </row>
    <row r="396" spans="2:21" x14ac:dyDescent="0.3">
      <c r="B396" s="14">
        <v>2024</v>
      </c>
      <c r="C396" s="14">
        <v>1</v>
      </c>
      <c r="D396" s="14">
        <v>22</v>
      </c>
      <c r="E396" s="159">
        <v>913.07</v>
      </c>
      <c r="F396" s="159">
        <v>256.08</v>
      </c>
      <c r="G396" s="159">
        <v>52.95</v>
      </c>
      <c r="H396" s="159">
        <v>43.77</v>
      </c>
      <c r="I396" s="165" t="e">
        <v>#N/A</v>
      </c>
      <c r="J396" s="161">
        <v>55.5</v>
      </c>
      <c r="K396" s="279"/>
      <c r="L396" s="279"/>
      <c r="M396" s="165" t="e">
        <v>#N/A</v>
      </c>
      <c r="N396" s="280"/>
      <c r="O396" s="165" t="e">
        <v>#N/A</v>
      </c>
      <c r="P396" s="280"/>
      <c r="Q396" s="166">
        <v>31.697713799999999</v>
      </c>
      <c r="R396" s="280"/>
      <c r="S396" s="165" t="e">
        <v>#N/A</v>
      </c>
      <c r="T396" s="165" t="e">
        <v>#N/A</v>
      </c>
      <c r="U396" s="164">
        <v>2983.0677138000001</v>
      </c>
    </row>
    <row r="397" spans="2:21" x14ac:dyDescent="0.3">
      <c r="B397" s="14">
        <v>2024</v>
      </c>
      <c r="C397" s="14">
        <v>1</v>
      </c>
      <c r="D397" s="14">
        <v>23</v>
      </c>
      <c r="E397" s="159">
        <v>811.22</v>
      </c>
      <c r="F397" s="159">
        <v>244.33</v>
      </c>
      <c r="G397" s="159">
        <v>57.21</v>
      </c>
      <c r="H397" s="159">
        <v>53.69</v>
      </c>
      <c r="I397" s="165" t="e">
        <v>#N/A</v>
      </c>
      <c r="J397" s="161">
        <v>53.9</v>
      </c>
      <c r="K397" s="279"/>
      <c r="L397" s="279"/>
      <c r="M397" s="165" t="e">
        <v>#N/A</v>
      </c>
      <c r="N397" s="280"/>
      <c r="O397" s="165" t="e">
        <v>#N/A</v>
      </c>
      <c r="P397" s="280"/>
      <c r="Q397" s="166">
        <v>28.676337000000007</v>
      </c>
      <c r="R397" s="280"/>
      <c r="S397" s="165" t="e">
        <v>#N/A</v>
      </c>
      <c r="T397" s="165" t="e">
        <v>#N/A</v>
      </c>
      <c r="U397" s="164">
        <v>2698.7263370000005</v>
      </c>
    </row>
    <row r="398" spans="2:21" x14ac:dyDescent="0.3">
      <c r="B398" s="14">
        <v>2024</v>
      </c>
      <c r="C398" s="14">
        <v>1</v>
      </c>
      <c r="D398" s="14">
        <v>24</v>
      </c>
      <c r="E398" s="159">
        <v>916.96</v>
      </c>
      <c r="F398" s="159">
        <v>258.82</v>
      </c>
      <c r="G398" s="159">
        <v>60.38</v>
      </c>
      <c r="H398" s="159">
        <v>53.96</v>
      </c>
      <c r="I398" s="165" t="e">
        <v>#N/A</v>
      </c>
      <c r="J398" s="161">
        <v>56.1</v>
      </c>
      <c r="K398" s="279"/>
      <c r="L398" s="279"/>
      <c r="M398" s="165" t="e">
        <v>#N/A</v>
      </c>
      <c r="N398" s="280"/>
      <c r="O398" s="165" t="e">
        <v>#N/A</v>
      </c>
      <c r="P398" s="280"/>
      <c r="Q398" s="166">
        <v>32.828098799999999</v>
      </c>
      <c r="R398" s="280"/>
      <c r="S398" s="165" t="e">
        <v>#N/A</v>
      </c>
      <c r="T398" s="165" t="e">
        <v>#N/A</v>
      </c>
      <c r="U398" s="164">
        <v>3089.4480988</v>
      </c>
    </row>
    <row r="399" spans="2:21" x14ac:dyDescent="0.3">
      <c r="B399" s="14">
        <v>2024</v>
      </c>
      <c r="C399" s="14">
        <v>1</v>
      </c>
      <c r="D399" s="14">
        <v>25</v>
      </c>
      <c r="E399" s="159">
        <v>774.74</v>
      </c>
      <c r="F399" s="159">
        <v>242.42</v>
      </c>
      <c r="G399" s="159">
        <v>57.46</v>
      </c>
      <c r="H399" s="159">
        <v>56.26</v>
      </c>
      <c r="I399" s="165" t="e">
        <v>#N/A</v>
      </c>
      <c r="J399" s="161">
        <v>54.7</v>
      </c>
      <c r="K399" s="279"/>
      <c r="L399" s="162">
        <v>554</v>
      </c>
      <c r="M399" s="165" t="e">
        <v>#N/A</v>
      </c>
      <c r="N399" s="280"/>
      <c r="O399" s="165" t="e">
        <v>#N/A</v>
      </c>
      <c r="P399" s="280"/>
      <c r="Q399" s="166">
        <v>27.710059200000003</v>
      </c>
      <c r="R399" s="280"/>
      <c r="S399" s="165" t="e">
        <v>#N/A</v>
      </c>
      <c r="T399" s="165" t="e">
        <v>#N/A</v>
      </c>
      <c r="U399" s="164">
        <v>2607.7900592000005</v>
      </c>
    </row>
    <row r="400" spans="2:21" x14ac:dyDescent="0.3">
      <c r="B400" s="14">
        <v>2024</v>
      </c>
      <c r="C400" s="14">
        <v>1</v>
      </c>
      <c r="D400" s="14">
        <v>26</v>
      </c>
      <c r="E400" s="159">
        <v>842.83</v>
      </c>
      <c r="F400" s="159">
        <v>258.52999999999997</v>
      </c>
      <c r="G400" s="159">
        <v>55</v>
      </c>
      <c r="H400" s="159">
        <v>54.88</v>
      </c>
      <c r="I400" s="165" t="e">
        <v>#N/A</v>
      </c>
      <c r="J400" s="161">
        <v>54.8</v>
      </c>
      <c r="K400" s="279"/>
      <c r="L400" s="162">
        <v>530.4</v>
      </c>
      <c r="M400" s="165" t="e">
        <v>#N/A</v>
      </c>
      <c r="N400" s="280"/>
      <c r="O400" s="165" t="e">
        <v>#N/A</v>
      </c>
      <c r="P400" s="280"/>
      <c r="Q400" s="166">
        <v>28.348659600000005</v>
      </c>
      <c r="R400" s="280"/>
      <c r="S400" s="165" t="e">
        <v>#N/A</v>
      </c>
      <c r="T400" s="165" t="e">
        <v>#N/A</v>
      </c>
      <c r="U400" s="164">
        <v>2667.8886596000002</v>
      </c>
    </row>
    <row r="401" spans="2:21" x14ac:dyDescent="0.3">
      <c r="B401" s="14">
        <v>2024</v>
      </c>
      <c r="C401" s="14">
        <v>1</v>
      </c>
      <c r="D401" s="14">
        <v>27</v>
      </c>
      <c r="E401" s="159">
        <v>739.88</v>
      </c>
      <c r="F401" s="159">
        <v>210.3</v>
      </c>
      <c r="G401" s="159">
        <v>28.9</v>
      </c>
      <c r="H401" s="159">
        <v>32.6</v>
      </c>
      <c r="I401" s="165" t="e">
        <v>#N/A</v>
      </c>
      <c r="J401" s="161">
        <v>48.1</v>
      </c>
      <c r="K401" s="279"/>
      <c r="L401" s="279"/>
      <c r="M401" s="165" t="e">
        <v>#N/A</v>
      </c>
      <c r="N401" s="280"/>
      <c r="O401" s="165" t="e">
        <v>#N/A</v>
      </c>
      <c r="P401" s="280"/>
      <c r="Q401" s="166">
        <v>24.902623200000001</v>
      </c>
      <c r="R401" s="280"/>
      <c r="S401" s="165" t="e">
        <v>#N/A</v>
      </c>
      <c r="T401" s="165" t="e">
        <v>#N/A</v>
      </c>
      <c r="U401" s="164">
        <v>2343.5826231999999</v>
      </c>
    </row>
    <row r="402" spans="2:21" x14ac:dyDescent="0.3">
      <c r="B402" s="14">
        <v>2024</v>
      </c>
      <c r="C402" s="14">
        <v>1</v>
      </c>
      <c r="D402" s="14">
        <v>28</v>
      </c>
      <c r="E402" s="159">
        <v>659.49</v>
      </c>
      <c r="F402" s="159">
        <v>188.19</v>
      </c>
      <c r="G402" s="159">
        <v>21.22</v>
      </c>
      <c r="H402" s="159">
        <v>18.38</v>
      </c>
      <c r="I402" s="165" t="e">
        <v>#N/A</v>
      </c>
      <c r="J402" s="161">
        <v>45.4</v>
      </c>
      <c r="K402" s="279"/>
      <c r="L402" s="162">
        <v>504.8</v>
      </c>
      <c r="M402" s="165" t="e">
        <v>#N/A</v>
      </c>
      <c r="N402" s="280"/>
      <c r="O402" s="165" t="e">
        <v>#N/A</v>
      </c>
      <c r="P402" s="280"/>
      <c r="Q402" s="166">
        <v>23.317399200000004</v>
      </c>
      <c r="R402" s="280"/>
      <c r="S402" s="165" t="e">
        <v>#N/A</v>
      </c>
      <c r="T402" s="165" t="e">
        <v>#N/A</v>
      </c>
      <c r="U402" s="164">
        <v>2194.3973992000001</v>
      </c>
    </row>
    <row r="403" spans="2:21" x14ac:dyDescent="0.3">
      <c r="B403" s="14">
        <v>2024</v>
      </c>
      <c r="C403" s="14">
        <v>1</v>
      </c>
      <c r="D403" s="14">
        <v>29</v>
      </c>
      <c r="E403" s="159">
        <v>622.20000000000005</v>
      </c>
      <c r="F403" s="159">
        <v>209.12</v>
      </c>
      <c r="G403" s="159">
        <v>50.28</v>
      </c>
      <c r="H403" s="159">
        <v>45.74</v>
      </c>
      <c r="I403" s="165" t="e">
        <v>#N/A</v>
      </c>
      <c r="J403" s="161">
        <v>49.1</v>
      </c>
      <c r="K403" s="162">
        <v>398</v>
      </c>
      <c r="L403" s="279"/>
      <c r="M403" s="165" t="e">
        <v>#N/A</v>
      </c>
      <c r="N403" s="280"/>
      <c r="O403" s="165" t="e">
        <v>#N/A</v>
      </c>
      <c r="P403" s="280"/>
      <c r="Q403" s="166">
        <v>25.084773599999998</v>
      </c>
      <c r="R403" s="280"/>
      <c r="S403" s="165" t="e">
        <v>#N/A</v>
      </c>
      <c r="T403" s="165" t="e">
        <v>#N/A</v>
      </c>
      <c r="U403" s="164">
        <v>2360.7247735999999</v>
      </c>
    </row>
    <row r="404" spans="2:21" x14ac:dyDescent="0.3">
      <c r="B404" s="14">
        <v>2024</v>
      </c>
      <c r="C404" s="14">
        <v>1</v>
      </c>
      <c r="D404" s="14">
        <v>30</v>
      </c>
      <c r="E404" s="159">
        <v>643.16999999999996</v>
      </c>
      <c r="F404" s="159">
        <v>215.8</v>
      </c>
      <c r="G404" s="159">
        <v>55.13</v>
      </c>
      <c r="H404" s="159">
        <v>55.59</v>
      </c>
      <c r="I404" s="165" t="e">
        <v>#N/A</v>
      </c>
      <c r="J404" s="161">
        <v>51.1</v>
      </c>
      <c r="K404" s="279"/>
      <c r="L404" s="162">
        <v>548.6</v>
      </c>
      <c r="M404" s="165" t="e">
        <v>#N/A</v>
      </c>
      <c r="N404" s="280"/>
      <c r="O404" s="165" t="e">
        <v>#N/A</v>
      </c>
      <c r="P404" s="280"/>
      <c r="Q404" s="166">
        <v>25.784484599999999</v>
      </c>
      <c r="R404" s="280"/>
      <c r="S404" s="165" t="e">
        <v>#N/A</v>
      </c>
      <c r="T404" s="165" t="e">
        <v>#N/A</v>
      </c>
      <c r="U404" s="164">
        <v>2426.5744845999998</v>
      </c>
    </row>
    <row r="405" spans="2:21" x14ac:dyDescent="0.3">
      <c r="B405" s="14">
        <v>2024</v>
      </c>
      <c r="C405" s="14">
        <v>1</v>
      </c>
      <c r="D405" s="14">
        <v>31</v>
      </c>
      <c r="E405" s="159">
        <v>688.04</v>
      </c>
      <c r="F405" s="159">
        <v>225.89</v>
      </c>
      <c r="G405" s="159">
        <v>56.32</v>
      </c>
      <c r="H405" s="159">
        <v>57.86</v>
      </c>
      <c r="I405" s="165" t="e">
        <v>#N/A</v>
      </c>
      <c r="J405" s="161">
        <v>51.5</v>
      </c>
      <c r="K405" s="279"/>
      <c r="L405" s="279"/>
      <c r="M405" s="165" t="e">
        <v>#N/A</v>
      </c>
      <c r="N405" s="280"/>
      <c r="O405" s="165" t="e">
        <v>#N/A</v>
      </c>
      <c r="P405" s="280"/>
      <c r="Q405" s="166">
        <v>26.467763399999999</v>
      </c>
      <c r="R405" s="280"/>
      <c r="S405" s="165" t="e">
        <v>#N/A</v>
      </c>
      <c r="T405" s="165" t="e">
        <v>#N/A</v>
      </c>
      <c r="U405" s="164">
        <v>2490.8777633999998</v>
      </c>
    </row>
    <row r="406" spans="2:21" x14ac:dyDescent="0.3">
      <c r="B406" s="14">
        <v>2024</v>
      </c>
      <c r="C406" s="14">
        <v>2</v>
      </c>
      <c r="D406" s="14">
        <v>1</v>
      </c>
      <c r="E406" s="159">
        <v>998.91</v>
      </c>
      <c r="F406" s="159">
        <v>272.12</v>
      </c>
      <c r="G406" s="159">
        <v>57.5</v>
      </c>
      <c r="H406" s="159">
        <v>57.25</v>
      </c>
      <c r="I406" s="165" t="e">
        <v>#N/A</v>
      </c>
      <c r="J406" s="161">
        <v>56.1</v>
      </c>
      <c r="K406" s="279"/>
      <c r="L406" s="279"/>
      <c r="M406" s="165" t="e">
        <v>#N/A</v>
      </c>
      <c r="N406" s="280"/>
      <c r="O406" s="165" t="e">
        <v>#N/A</v>
      </c>
      <c r="P406" s="280"/>
      <c r="Q406" s="166">
        <v>31.494835199999997</v>
      </c>
      <c r="R406" s="280"/>
      <c r="S406" s="165" t="e">
        <v>#N/A</v>
      </c>
      <c r="T406" s="165" t="e">
        <v>#N/A</v>
      </c>
      <c r="U406" s="164">
        <v>2963.9748352000001</v>
      </c>
    </row>
    <row r="407" spans="2:21" x14ac:dyDescent="0.3">
      <c r="B407" s="14">
        <v>2024</v>
      </c>
      <c r="C407" s="14">
        <v>2</v>
      </c>
      <c r="D407" s="14">
        <v>2</v>
      </c>
      <c r="E407" s="159">
        <v>980.79</v>
      </c>
      <c r="F407" s="159">
        <v>279.83</v>
      </c>
      <c r="G407" s="159">
        <v>53.78</v>
      </c>
      <c r="H407" s="159">
        <v>55.27</v>
      </c>
      <c r="I407" s="165" t="e">
        <v>#N/A</v>
      </c>
      <c r="J407" s="161">
        <v>57.2</v>
      </c>
      <c r="K407" s="162">
        <v>377.9</v>
      </c>
      <c r="L407" s="279"/>
      <c r="M407" s="165" t="e">
        <v>#N/A</v>
      </c>
      <c r="N407" s="280"/>
      <c r="O407" s="165" t="e">
        <v>#N/A</v>
      </c>
      <c r="P407" s="280"/>
      <c r="Q407" s="166">
        <v>28.190029799999998</v>
      </c>
      <c r="R407" s="280"/>
      <c r="S407" s="165" t="e">
        <v>#N/A</v>
      </c>
      <c r="T407" s="165" t="e">
        <v>#N/A</v>
      </c>
      <c r="U407" s="164">
        <v>2652.9600298</v>
      </c>
    </row>
    <row r="408" spans="2:21" x14ac:dyDescent="0.3">
      <c r="B408" s="14">
        <v>2024</v>
      </c>
      <c r="C408" s="14">
        <v>2</v>
      </c>
      <c r="D408" s="14">
        <v>3</v>
      </c>
      <c r="E408" s="159">
        <v>1053.48</v>
      </c>
      <c r="F408" s="159">
        <v>250.75</v>
      </c>
      <c r="G408" s="159">
        <v>32.24</v>
      </c>
      <c r="H408" s="159">
        <v>33.340000000000003</v>
      </c>
      <c r="I408" s="165" t="e">
        <v>#N/A</v>
      </c>
      <c r="J408" s="161">
        <v>55.5</v>
      </c>
      <c r="K408" s="162">
        <v>338.9</v>
      </c>
      <c r="L408" s="162">
        <v>389.6</v>
      </c>
      <c r="M408" s="165" t="e">
        <v>#N/A</v>
      </c>
      <c r="N408" s="280"/>
      <c r="O408" s="165" t="e">
        <v>#N/A</v>
      </c>
      <c r="P408" s="280"/>
      <c r="Q408" s="166">
        <v>27.585797399999997</v>
      </c>
      <c r="R408" s="280"/>
      <c r="S408" s="165" t="e">
        <v>#N/A</v>
      </c>
      <c r="T408" s="165" t="e">
        <v>#N/A</v>
      </c>
      <c r="U408" s="164">
        <v>2596.0957973999998</v>
      </c>
    </row>
    <row r="409" spans="2:21" x14ac:dyDescent="0.3">
      <c r="B409" s="14">
        <v>2024</v>
      </c>
      <c r="C409" s="14">
        <v>2</v>
      </c>
      <c r="D409" s="14">
        <v>4</v>
      </c>
      <c r="E409" s="159">
        <v>1150.17</v>
      </c>
      <c r="F409" s="159">
        <v>239.49</v>
      </c>
      <c r="G409" s="159">
        <v>24.91</v>
      </c>
      <c r="H409" s="159">
        <v>18.52</v>
      </c>
      <c r="I409" s="165" t="e">
        <v>#N/A</v>
      </c>
      <c r="J409" s="161">
        <v>54.1</v>
      </c>
      <c r="K409" s="162">
        <v>321.8</v>
      </c>
      <c r="L409" s="162">
        <v>394.9</v>
      </c>
      <c r="M409" s="165" t="e">
        <v>#N/A</v>
      </c>
      <c r="N409" s="280"/>
      <c r="O409" s="165" t="e">
        <v>#N/A</v>
      </c>
      <c r="P409" s="280"/>
      <c r="Q409" s="166">
        <v>28.052772599999997</v>
      </c>
      <c r="R409" s="280"/>
      <c r="S409" s="165" t="e">
        <v>#N/A</v>
      </c>
      <c r="T409" s="165" t="e">
        <v>#N/A</v>
      </c>
      <c r="U409" s="164">
        <v>2640.0427725999998</v>
      </c>
    </row>
    <row r="410" spans="2:21" x14ac:dyDescent="0.3">
      <c r="B410" s="14">
        <v>2024</v>
      </c>
      <c r="C410" s="14">
        <v>2</v>
      </c>
      <c r="D410" s="14">
        <v>5</v>
      </c>
      <c r="E410" s="159">
        <v>1091.52</v>
      </c>
      <c r="F410" s="159">
        <v>279.93</v>
      </c>
      <c r="G410" s="159">
        <v>53.2</v>
      </c>
      <c r="H410" s="159">
        <v>42.53</v>
      </c>
      <c r="I410" s="165" t="e">
        <v>#N/A</v>
      </c>
      <c r="J410" s="161">
        <v>58.1</v>
      </c>
      <c r="K410" s="162">
        <v>366</v>
      </c>
      <c r="L410" s="279"/>
      <c r="M410" s="165" t="e">
        <v>#N/A</v>
      </c>
      <c r="N410" s="280"/>
      <c r="O410" s="165" t="e">
        <v>#N/A</v>
      </c>
      <c r="P410" s="280"/>
      <c r="Q410" s="166">
        <v>33.299155199999994</v>
      </c>
      <c r="R410" s="280"/>
      <c r="S410" s="165" t="e">
        <v>#N/A</v>
      </c>
      <c r="T410" s="165" t="e">
        <v>#N/A</v>
      </c>
      <c r="U410" s="164">
        <v>3133.7791551999994</v>
      </c>
    </row>
    <row r="411" spans="2:21" x14ac:dyDescent="0.3">
      <c r="B411" s="14">
        <v>2024</v>
      </c>
      <c r="C411" s="14">
        <v>2</v>
      </c>
      <c r="D411" s="14">
        <v>6</v>
      </c>
      <c r="E411" s="159">
        <v>1213.1199999999999</v>
      </c>
      <c r="F411" s="159">
        <v>303.57</v>
      </c>
      <c r="G411" s="159">
        <v>59.92</v>
      </c>
      <c r="H411" s="159">
        <v>53.02</v>
      </c>
      <c r="I411" s="165" t="e">
        <v>#N/A</v>
      </c>
      <c r="J411" s="161">
        <v>61.5</v>
      </c>
      <c r="K411" s="162">
        <v>370.3</v>
      </c>
      <c r="L411" s="279"/>
      <c r="M411" s="165" t="e">
        <v>#N/A</v>
      </c>
      <c r="N411" s="280"/>
      <c r="O411" s="165" t="e">
        <v>#N/A</v>
      </c>
      <c r="P411" s="280"/>
      <c r="Q411" s="166">
        <v>33.979534199999996</v>
      </c>
      <c r="R411" s="280"/>
      <c r="S411" s="165" t="e">
        <v>#N/A</v>
      </c>
      <c r="T411" s="165" t="e">
        <v>#N/A</v>
      </c>
      <c r="U411" s="164">
        <v>3197.8095342000001</v>
      </c>
    </row>
    <row r="412" spans="2:21" x14ac:dyDescent="0.3">
      <c r="B412" s="14">
        <v>2024</v>
      </c>
      <c r="C412" s="14">
        <v>2</v>
      </c>
      <c r="D412" s="14">
        <v>7</v>
      </c>
      <c r="E412" s="159">
        <v>1219.47</v>
      </c>
      <c r="F412" s="159">
        <v>310.77999999999997</v>
      </c>
      <c r="G412" s="159">
        <v>60.8</v>
      </c>
      <c r="H412" s="159">
        <v>54.69</v>
      </c>
      <c r="I412" s="165" t="e">
        <v>#N/A</v>
      </c>
      <c r="J412" s="161">
        <v>62.8</v>
      </c>
      <c r="K412" s="162">
        <v>393.4</v>
      </c>
      <c r="L412" s="279"/>
      <c r="M412" s="165" t="e">
        <v>#N/A</v>
      </c>
      <c r="N412" s="280"/>
      <c r="O412" s="165" t="e">
        <v>#N/A</v>
      </c>
      <c r="P412" s="280"/>
      <c r="Q412" s="166">
        <v>32.877717599999997</v>
      </c>
      <c r="R412" s="280"/>
      <c r="S412" s="165" t="e">
        <v>#N/A</v>
      </c>
      <c r="T412" s="165" t="e">
        <v>#N/A</v>
      </c>
      <c r="U412" s="164">
        <v>3094.1177175999997</v>
      </c>
    </row>
    <row r="413" spans="2:21" x14ac:dyDescent="0.3">
      <c r="B413" s="14">
        <v>2024</v>
      </c>
      <c r="C413" s="14">
        <v>2</v>
      </c>
      <c r="D413" s="14">
        <v>8</v>
      </c>
      <c r="E413" s="159">
        <v>1246.6500000000001</v>
      </c>
      <c r="F413" s="159">
        <v>318.02</v>
      </c>
      <c r="G413" s="159">
        <v>60.67</v>
      </c>
      <c r="H413" s="159">
        <v>56.61</v>
      </c>
      <c r="I413" s="165" t="e">
        <v>#N/A</v>
      </c>
      <c r="J413" s="161">
        <v>63.9</v>
      </c>
      <c r="K413" s="162">
        <v>402.8</v>
      </c>
      <c r="L413" s="279"/>
      <c r="M413" s="165" t="e">
        <v>#N/A</v>
      </c>
      <c r="N413" s="280"/>
      <c r="O413" s="165" t="e">
        <v>#N/A</v>
      </c>
      <c r="P413" s="280"/>
      <c r="Q413" s="166">
        <v>33.012075000000003</v>
      </c>
      <c r="R413" s="280"/>
      <c r="S413" s="165" t="e">
        <v>#N/A</v>
      </c>
      <c r="T413" s="165" t="e">
        <v>#N/A</v>
      </c>
      <c r="U413" s="164">
        <v>3106.7620750000006</v>
      </c>
    </row>
    <row r="414" spans="2:21" x14ac:dyDescent="0.3">
      <c r="B414" s="14">
        <v>2024</v>
      </c>
      <c r="C414" s="14">
        <v>2</v>
      </c>
      <c r="D414" s="14">
        <v>9</v>
      </c>
      <c r="E414" s="159">
        <v>1170.7</v>
      </c>
      <c r="F414" s="159">
        <v>310.05</v>
      </c>
      <c r="G414" s="159">
        <v>56.34</v>
      </c>
      <c r="H414" s="159">
        <v>56.35</v>
      </c>
      <c r="I414" s="165" t="e">
        <v>#N/A</v>
      </c>
      <c r="J414" s="161">
        <v>62.1</v>
      </c>
      <c r="K414" s="162">
        <v>393.4</v>
      </c>
      <c r="L414" s="279"/>
      <c r="M414" s="165" t="e">
        <v>#N/A</v>
      </c>
      <c r="N414" s="280"/>
      <c r="O414" s="165" t="e">
        <v>#N/A</v>
      </c>
      <c r="P414" s="280"/>
      <c r="Q414" s="166">
        <v>32.253723600000001</v>
      </c>
      <c r="R414" s="280"/>
      <c r="S414" s="165" t="e">
        <v>#N/A</v>
      </c>
      <c r="T414" s="165" t="e">
        <v>#N/A</v>
      </c>
      <c r="U414" s="164">
        <v>3035.3937235999997</v>
      </c>
    </row>
    <row r="415" spans="2:21" x14ac:dyDescent="0.3">
      <c r="B415" s="14">
        <v>2024</v>
      </c>
      <c r="C415" s="14">
        <v>2</v>
      </c>
      <c r="D415" s="14">
        <v>10</v>
      </c>
      <c r="E415" s="159">
        <v>1166.92</v>
      </c>
      <c r="F415" s="159">
        <v>266.36</v>
      </c>
      <c r="G415" s="159">
        <v>34.07</v>
      </c>
      <c r="H415" s="159">
        <v>33.74</v>
      </c>
      <c r="I415" s="165" t="e">
        <v>#N/A</v>
      </c>
      <c r="J415" s="161">
        <v>58.3</v>
      </c>
      <c r="K415" s="279"/>
      <c r="L415" s="162">
        <v>452.5</v>
      </c>
      <c r="M415" s="165" t="e">
        <v>#N/A</v>
      </c>
      <c r="N415" s="280"/>
      <c r="O415" s="165" t="e">
        <v>#N/A</v>
      </c>
      <c r="P415" s="280"/>
      <c r="Q415" s="166">
        <v>30.339318600000002</v>
      </c>
      <c r="R415" s="280"/>
      <c r="S415" s="165" t="e">
        <v>#N/A</v>
      </c>
      <c r="T415" s="165" t="e">
        <v>#N/A</v>
      </c>
      <c r="U415" s="164">
        <v>2855.2293186000002</v>
      </c>
    </row>
    <row r="416" spans="2:21" x14ac:dyDescent="0.3">
      <c r="B416" s="14">
        <v>2024</v>
      </c>
      <c r="C416" s="14">
        <v>2</v>
      </c>
      <c r="D416" s="14">
        <v>11</v>
      </c>
      <c r="E416" s="159">
        <v>1163.24</v>
      </c>
      <c r="F416" s="159">
        <v>243.26</v>
      </c>
      <c r="G416" s="159">
        <v>25.35</v>
      </c>
      <c r="H416" s="159">
        <v>18.72</v>
      </c>
      <c r="I416" s="165" t="e">
        <v>#N/A</v>
      </c>
      <c r="J416" s="161">
        <v>57</v>
      </c>
      <c r="K416" s="279"/>
      <c r="L416" s="162">
        <v>422.2</v>
      </c>
      <c r="M416" s="165" t="e">
        <v>#N/A</v>
      </c>
      <c r="N416" s="280"/>
      <c r="O416" s="165" t="e">
        <v>#N/A</v>
      </c>
      <c r="P416" s="280"/>
      <c r="Q416" s="166">
        <v>29.008417799999997</v>
      </c>
      <c r="R416" s="280"/>
      <c r="S416" s="165" t="e">
        <v>#N/A</v>
      </c>
      <c r="T416" s="165" t="e">
        <v>#N/A</v>
      </c>
      <c r="U416" s="164">
        <v>2729.9784178</v>
      </c>
    </row>
    <row r="417" spans="2:21" x14ac:dyDescent="0.3">
      <c r="B417" s="14">
        <v>2024</v>
      </c>
      <c r="C417" s="14">
        <v>2</v>
      </c>
      <c r="D417" s="14">
        <v>12</v>
      </c>
      <c r="E417" s="159">
        <v>1091.81</v>
      </c>
      <c r="F417" s="159">
        <v>282.97000000000003</v>
      </c>
      <c r="G417" s="159">
        <v>56.55</v>
      </c>
      <c r="H417" s="159">
        <v>44.42</v>
      </c>
      <c r="I417" s="165" t="e">
        <v>#N/A</v>
      </c>
      <c r="J417" s="161">
        <v>59.9</v>
      </c>
      <c r="K417" s="279"/>
      <c r="L417" s="162">
        <v>483.2</v>
      </c>
      <c r="M417" s="165" t="e">
        <v>#N/A</v>
      </c>
      <c r="N417" s="280"/>
      <c r="O417" s="165" t="e">
        <v>#N/A</v>
      </c>
      <c r="P417" s="280"/>
      <c r="Q417" s="166">
        <v>30.751304999999999</v>
      </c>
      <c r="R417" s="280"/>
      <c r="S417" s="165" t="e">
        <v>#N/A</v>
      </c>
      <c r="T417" s="165" t="e">
        <v>#N/A</v>
      </c>
      <c r="U417" s="164">
        <v>2894.0013049999998</v>
      </c>
    </row>
    <row r="418" spans="2:21" x14ac:dyDescent="0.3">
      <c r="B418" s="14">
        <v>2024</v>
      </c>
      <c r="C418" s="14">
        <v>2</v>
      </c>
      <c r="D418" s="14">
        <v>13</v>
      </c>
      <c r="E418" s="159">
        <v>1015.41</v>
      </c>
      <c r="F418" s="159">
        <v>276.97000000000003</v>
      </c>
      <c r="G418" s="159">
        <v>60.53</v>
      </c>
      <c r="H418" s="159">
        <v>56.73</v>
      </c>
      <c r="I418" s="165" t="e">
        <v>#N/A</v>
      </c>
      <c r="J418" s="161">
        <v>58.7</v>
      </c>
      <c r="K418" s="279"/>
      <c r="L418" s="162">
        <v>505.3</v>
      </c>
      <c r="M418" s="165" t="e">
        <v>#N/A</v>
      </c>
      <c r="N418" s="280"/>
      <c r="O418" s="165" t="e">
        <v>#N/A</v>
      </c>
      <c r="P418" s="280"/>
      <c r="Q418" s="166">
        <v>30.444033600000001</v>
      </c>
      <c r="R418" s="280"/>
      <c r="S418" s="165" t="e">
        <v>#N/A</v>
      </c>
      <c r="T418" s="165" t="e">
        <v>#N/A</v>
      </c>
      <c r="U418" s="164">
        <v>2865.0840336000001</v>
      </c>
    </row>
    <row r="419" spans="2:21" x14ac:dyDescent="0.3">
      <c r="B419" s="14">
        <v>2024</v>
      </c>
      <c r="C419" s="14">
        <v>2</v>
      </c>
      <c r="D419" s="14">
        <v>14</v>
      </c>
      <c r="E419" s="159">
        <v>897.86</v>
      </c>
      <c r="F419" s="159">
        <v>263.95</v>
      </c>
      <c r="G419" s="159">
        <v>60.26</v>
      </c>
      <c r="H419" s="159">
        <v>58.61</v>
      </c>
      <c r="I419" s="165" t="e">
        <v>#N/A</v>
      </c>
      <c r="J419" s="161">
        <v>56.1</v>
      </c>
      <c r="K419" s="279"/>
      <c r="L419" s="279"/>
      <c r="M419" s="165" t="e">
        <v>#N/A</v>
      </c>
      <c r="N419" s="280"/>
      <c r="O419" s="165" t="e">
        <v>#N/A</v>
      </c>
      <c r="P419" s="280"/>
      <c r="Q419" s="166">
        <v>27.391081199999995</v>
      </c>
      <c r="R419" s="280"/>
      <c r="S419" s="165" t="e">
        <v>#N/A</v>
      </c>
      <c r="T419" s="165" t="e">
        <v>#N/A</v>
      </c>
      <c r="U419" s="164">
        <v>2577.7710811999996</v>
      </c>
    </row>
    <row r="420" spans="2:21" x14ac:dyDescent="0.3">
      <c r="B420" s="14">
        <v>2024</v>
      </c>
      <c r="C420" s="14">
        <v>2</v>
      </c>
      <c r="D420" s="14">
        <v>15</v>
      </c>
      <c r="E420" s="159">
        <v>869.86</v>
      </c>
      <c r="F420" s="159">
        <v>256.37</v>
      </c>
      <c r="G420" s="159">
        <v>60.34</v>
      </c>
      <c r="H420" s="159">
        <v>60.24</v>
      </c>
      <c r="I420" s="165" t="e">
        <v>#N/A</v>
      </c>
      <c r="J420" s="161">
        <v>54.9</v>
      </c>
      <c r="K420" s="162">
        <v>393.5</v>
      </c>
      <c r="L420" s="279"/>
      <c r="M420" s="165" t="e">
        <v>#N/A</v>
      </c>
      <c r="N420" s="280"/>
      <c r="O420" s="165" t="e">
        <v>#N/A</v>
      </c>
      <c r="P420" s="280"/>
      <c r="Q420" s="166">
        <v>28.151795399999994</v>
      </c>
      <c r="R420" s="280"/>
      <c r="S420" s="165" t="e">
        <v>#N/A</v>
      </c>
      <c r="T420" s="165" t="e">
        <v>#N/A</v>
      </c>
      <c r="U420" s="164">
        <v>2649.3617953999997</v>
      </c>
    </row>
    <row r="421" spans="2:21" x14ac:dyDescent="0.3">
      <c r="B421" s="14">
        <v>2024</v>
      </c>
      <c r="C421" s="14">
        <v>2</v>
      </c>
      <c r="D421" s="14">
        <v>16</v>
      </c>
      <c r="E421" s="159">
        <v>747.69</v>
      </c>
      <c r="F421" s="159">
        <v>244.32</v>
      </c>
      <c r="G421" s="159">
        <v>54.16</v>
      </c>
      <c r="H421" s="159">
        <v>57.79</v>
      </c>
      <c r="I421" s="165" t="e">
        <v>#N/A</v>
      </c>
      <c r="J421" s="161">
        <v>53.1</v>
      </c>
      <c r="K421" s="279"/>
      <c r="L421" s="162">
        <v>532.5</v>
      </c>
      <c r="M421" s="165" t="e">
        <v>#N/A</v>
      </c>
      <c r="N421" s="280"/>
      <c r="O421" s="165" t="e">
        <v>#N/A</v>
      </c>
      <c r="P421" s="280"/>
      <c r="Q421" s="166">
        <v>27.0751104</v>
      </c>
      <c r="R421" s="280"/>
      <c r="S421" s="165" t="e">
        <v>#N/A</v>
      </c>
      <c r="T421" s="165" t="e">
        <v>#N/A</v>
      </c>
      <c r="U421" s="164">
        <v>2548.0351104000001</v>
      </c>
    </row>
    <row r="422" spans="2:21" x14ac:dyDescent="0.3">
      <c r="B422" s="14">
        <v>2024</v>
      </c>
      <c r="C422" s="14">
        <v>2</v>
      </c>
      <c r="D422" s="14">
        <v>17</v>
      </c>
      <c r="E422" s="159">
        <v>823.21</v>
      </c>
      <c r="F422" s="159">
        <v>224.27</v>
      </c>
      <c r="G422" s="159">
        <v>31.57</v>
      </c>
      <c r="H422" s="159">
        <v>35.6</v>
      </c>
      <c r="I422" s="165" t="e">
        <v>#N/A</v>
      </c>
      <c r="J422" s="161">
        <v>50.8</v>
      </c>
      <c r="K422" s="279"/>
      <c r="L422" s="162">
        <v>428.1</v>
      </c>
      <c r="M422" s="165" t="e">
        <v>#N/A</v>
      </c>
      <c r="N422" s="280"/>
      <c r="O422" s="165" t="e">
        <v>#N/A</v>
      </c>
      <c r="P422" s="280"/>
      <c r="Q422" s="166">
        <v>25.255647</v>
      </c>
      <c r="R422" s="280"/>
      <c r="S422" s="165" t="e">
        <v>#N/A</v>
      </c>
      <c r="T422" s="165" t="e">
        <v>#N/A</v>
      </c>
      <c r="U422" s="164">
        <v>2376.8056470000001</v>
      </c>
    </row>
    <row r="423" spans="2:21" x14ac:dyDescent="0.3">
      <c r="B423" s="14">
        <v>2024</v>
      </c>
      <c r="C423" s="14">
        <v>2</v>
      </c>
      <c r="D423" s="14">
        <v>18</v>
      </c>
      <c r="E423" s="159">
        <v>784.04</v>
      </c>
      <c r="F423" s="159">
        <v>204.48</v>
      </c>
      <c r="G423" s="159">
        <v>22.75</v>
      </c>
      <c r="H423" s="159">
        <v>19.170000000000002</v>
      </c>
      <c r="I423" s="165" t="e">
        <v>#N/A</v>
      </c>
      <c r="J423" s="161">
        <v>48.4</v>
      </c>
      <c r="K423" s="279"/>
      <c r="L423" s="279"/>
      <c r="M423" s="165" t="e">
        <v>#N/A</v>
      </c>
      <c r="N423" s="280"/>
      <c r="O423" s="165" t="e">
        <v>#N/A</v>
      </c>
      <c r="P423" s="280"/>
      <c r="Q423" s="166">
        <v>22.600611600000001</v>
      </c>
      <c r="R423" s="280"/>
      <c r="S423" s="165" t="e">
        <v>#N/A</v>
      </c>
      <c r="T423" s="165" t="e">
        <v>#N/A</v>
      </c>
      <c r="U423" s="164">
        <v>2126.9406116</v>
      </c>
    </row>
    <row r="424" spans="2:21" x14ac:dyDescent="0.3">
      <c r="B424" s="14">
        <v>2024</v>
      </c>
      <c r="C424" s="14">
        <v>2</v>
      </c>
      <c r="D424" s="14">
        <v>19</v>
      </c>
      <c r="E424" s="159">
        <v>874.31</v>
      </c>
      <c r="F424" s="159">
        <v>235.67</v>
      </c>
      <c r="G424" s="159">
        <v>46.2</v>
      </c>
      <c r="H424" s="159">
        <v>39.74</v>
      </c>
      <c r="I424" s="165" t="e">
        <v>#N/A</v>
      </c>
      <c r="J424" s="161">
        <v>52.7</v>
      </c>
      <c r="K424" s="162">
        <v>337.2</v>
      </c>
      <c r="L424" s="162">
        <v>450.3</v>
      </c>
      <c r="M424" s="165" t="e">
        <v>#N/A</v>
      </c>
      <c r="N424" s="280"/>
      <c r="O424" s="165" t="e">
        <v>#N/A</v>
      </c>
      <c r="P424" s="280"/>
      <c r="Q424" s="166">
        <v>26.365840800000001</v>
      </c>
      <c r="R424" s="280"/>
      <c r="S424" s="165" t="e">
        <v>#N/A</v>
      </c>
      <c r="T424" s="165" t="e">
        <v>#N/A</v>
      </c>
      <c r="U424" s="164">
        <v>2481.2858408000002</v>
      </c>
    </row>
    <row r="425" spans="2:21" x14ac:dyDescent="0.3">
      <c r="B425" s="14">
        <v>2024</v>
      </c>
      <c r="C425" s="14">
        <v>2</v>
      </c>
      <c r="D425" s="14">
        <v>20</v>
      </c>
      <c r="E425" s="159">
        <v>923.94</v>
      </c>
      <c r="F425" s="159">
        <v>256.7</v>
      </c>
      <c r="G425" s="159">
        <v>56.27</v>
      </c>
      <c r="H425" s="159">
        <v>52.9</v>
      </c>
      <c r="I425" s="165" t="e">
        <v>#N/A</v>
      </c>
      <c r="J425" s="161">
        <v>54.6</v>
      </c>
      <c r="K425" s="162">
        <v>370.6</v>
      </c>
      <c r="L425" s="279"/>
      <c r="M425" s="165" t="e">
        <v>#N/A</v>
      </c>
      <c r="N425" s="280"/>
      <c r="O425" s="165" t="e">
        <v>#N/A</v>
      </c>
      <c r="P425" s="280"/>
      <c r="Q425" s="166">
        <v>30.159101400000001</v>
      </c>
      <c r="R425" s="280"/>
      <c r="S425" s="165" t="e">
        <v>#N/A</v>
      </c>
      <c r="T425" s="165" t="e">
        <v>#N/A</v>
      </c>
      <c r="U425" s="164">
        <v>2838.2691014000002</v>
      </c>
    </row>
    <row r="426" spans="2:21" x14ac:dyDescent="0.3">
      <c r="B426" s="14">
        <v>2024</v>
      </c>
      <c r="C426" s="14">
        <v>2</v>
      </c>
      <c r="D426" s="14">
        <v>21</v>
      </c>
      <c r="E426" s="159">
        <v>788.03</v>
      </c>
      <c r="F426" s="159">
        <v>243.96</v>
      </c>
      <c r="G426" s="159">
        <v>57.45</v>
      </c>
      <c r="H426" s="159">
        <v>55.22</v>
      </c>
      <c r="I426" s="165" t="e">
        <v>#N/A</v>
      </c>
      <c r="J426" s="161">
        <v>54.1</v>
      </c>
      <c r="K426" s="162">
        <v>395.4</v>
      </c>
      <c r="L426" s="162">
        <v>373.1</v>
      </c>
      <c r="M426" s="165" t="e">
        <v>#N/A</v>
      </c>
      <c r="N426" s="280"/>
      <c r="O426" s="165" t="e">
        <v>#N/A</v>
      </c>
      <c r="P426" s="280"/>
      <c r="Q426" s="166">
        <v>25.3889304</v>
      </c>
      <c r="R426" s="280"/>
      <c r="S426" s="165" t="e">
        <v>#N/A</v>
      </c>
      <c r="T426" s="165" t="e">
        <v>#N/A</v>
      </c>
      <c r="U426" s="164">
        <v>2389.3489304</v>
      </c>
    </row>
    <row r="427" spans="2:21" x14ac:dyDescent="0.3">
      <c r="B427" s="14">
        <v>2024</v>
      </c>
      <c r="C427" s="14">
        <v>2</v>
      </c>
      <c r="D427" s="14">
        <v>22</v>
      </c>
      <c r="E427" s="159">
        <v>798.44</v>
      </c>
      <c r="F427" s="159">
        <v>246.88</v>
      </c>
      <c r="G427" s="159">
        <v>58.89</v>
      </c>
      <c r="H427" s="159">
        <v>57.47</v>
      </c>
      <c r="I427" s="165" t="e">
        <v>#N/A</v>
      </c>
      <c r="J427" s="161">
        <v>54</v>
      </c>
      <c r="K427" s="162">
        <v>403.1</v>
      </c>
      <c r="L427" s="279"/>
      <c r="M427" s="165" t="e">
        <v>#N/A</v>
      </c>
      <c r="N427" s="280"/>
      <c r="O427" s="165" t="e">
        <v>#N/A</v>
      </c>
      <c r="P427" s="280"/>
      <c r="Q427" s="166">
        <v>26.379373199999996</v>
      </c>
      <c r="R427" s="280"/>
      <c r="S427" s="165" t="e">
        <v>#N/A</v>
      </c>
      <c r="T427" s="165" t="e">
        <v>#N/A</v>
      </c>
      <c r="U427" s="164">
        <v>2482.5593731999998</v>
      </c>
    </row>
    <row r="428" spans="2:21" x14ac:dyDescent="0.3">
      <c r="B428" s="14">
        <v>2024</v>
      </c>
      <c r="C428" s="14">
        <v>2</v>
      </c>
      <c r="D428" s="14">
        <v>23</v>
      </c>
      <c r="E428" s="159">
        <v>733.24</v>
      </c>
      <c r="F428" s="159">
        <v>238.08</v>
      </c>
      <c r="G428" s="159">
        <v>53.57</v>
      </c>
      <c r="H428" s="159">
        <v>55.49</v>
      </c>
      <c r="I428" s="165" t="e">
        <v>#N/A</v>
      </c>
      <c r="J428" s="161">
        <v>50.7</v>
      </c>
      <c r="K428" s="162">
        <v>385.3</v>
      </c>
      <c r="L428" s="279"/>
      <c r="M428" s="165" t="e">
        <v>#N/A</v>
      </c>
      <c r="N428" s="280"/>
      <c r="O428" s="165" t="e">
        <v>#N/A</v>
      </c>
      <c r="P428" s="280"/>
      <c r="Q428" s="166">
        <v>24.4902072</v>
      </c>
      <c r="R428" s="280"/>
      <c r="S428" s="165" t="e">
        <v>#N/A</v>
      </c>
      <c r="T428" s="165" t="e">
        <v>#N/A</v>
      </c>
      <c r="U428" s="164">
        <v>2304.7702072000002</v>
      </c>
    </row>
    <row r="429" spans="2:21" x14ac:dyDescent="0.3">
      <c r="B429" s="14">
        <v>2024</v>
      </c>
      <c r="C429" s="14">
        <v>2</v>
      </c>
      <c r="D429" s="14">
        <v>24</v>
      </c>
      <c r="E429" s="159">
        <v>662.33</v>
      </c>
      <c r="F429" s="159">
        <v>201.75</v>
      </c>
      <c r="G429" s="159">
        <v>29.53</v>
      </c>
      <c r="H429" s="159">
        <v>34.71</v>
      </c>
      <c r="I429" s="165" t="e">
        <v>#N/A</v>
      </c>
      <c r="J429" s="161">
        <v>46.4</v>
      </c>
      <c r="K429" s="279"/>
      <c r="L429" s="279"/>
      <c r="M429" s="165" t="e">
        <v>#N/A</v>
      </c>
      <c r="N429" s="280"/>
      <c r="O429" s="165" t="e">
        <v>#N/A</v>
      </c>
      <c r="P429" s="280"/>
      <c r="Q429" s="166">
        <v>20.923882799999998</v>
      </c>
      <c r="R429" s="280"/>
      <c r="S429" s="165" t="e">
        <v>#N/A</v>
      </c>
      <c r="T429" s="165" t="e">
        <v>#N/A</v>
      </c>
      <c r="U429" s="164">
        <v>1969.1438827999998</v>
      </c>
    </row>
    <row r="430" spans="2:21" x14ac:dyDescent="0.3">
      <c r="B430" s="14">
        <v>2024</v>
      </c>
      <c r="C430" s="14">
        <v>2</v>
      </c>
      <c r="D430" s="14">
        <v>25</v>
      </c>
      <c r="E430" s="159">
        <v>727.39</v>
      </c>
      <c r="F430" s="159">
        <v>196.96</v>
      </c>
      <c r="G430" s="159">
        <v>23.35</v>
      </c>
      <c r="H430" s="159">
        <v>20.83</v>
      </c>
      <c r="I430" s="165" t="e">
        <v>#N/A</v>
      </c>
      <c r="J430" s="161">
        <v>46</v>
      </c>
      <c r="K430" s="279"/>
      <c r="L430" s="279"/>
      <c r="M430" s="165" t="e">
        <v>#N/A</v>
      </c>
      <c r="N430" s="280"/>
      <c r="O430" s="165" t="e">
        <v>#N/A</v>
      </c>
      <c r="P430" s="280"/>
      <c r="Q430" s="166">
        <v>20.762890200000001</v>
      </c>
      <c r="R430" s="280"/>
      <c r="S430" s="165" t="e">
        <v>#N/A</v>
      </c>
      <c r="T430" s="165" t="e">
        <v>#N/A</v>
      </c>
      <c r="U430" s="164">
        <v>1953.9928901999999</v>
      </c>
    </row>
    <row r="431" spans="2:21" x14ac:dyDescent="0.3">
      <c r="B431" s="14">
        <v>2024</v>
      </c>
      <c r="C431" s="14">
        <v>2</v>
      </c>
      <c r="D431" s="14">
        <v>26</v>
      </c>
      <c r="E431" s="159">
        <v>819.21</v>
      </c>
      <c r="F431" s="159">
        <v>238.08</v>
      </c>
      <c r="G431" s="159">
        <v>52.96</v>
      </c>
      <c r="H431" s="159">
        <v>48.7</v>
      </c>
      <c r="I431" s="165" t="e">
        <v>#N/A</v>
      </c>
      <c r="J431" s="161">
        <v>50.9</v>
      </c>
      <c r="K431" s="162">
        <v>373.9</v>
      </c>
      <c r="L431" s="162">
        <v>298.39999999999998</v>
      </c>
      <c r="M431" s="165" t="e">
        <v>#N/A</v>
      </c>
      <c r="N431" s="280"/>
      <c r="O431" s="165" t="e">
        <v>#N/A</v>
      </c>
      <c r="P431" s="280"/>
      <c r="Q431" s="166">
        <v>23.861594999999998</v>
      </c>
      <c r="R431" s="280"/>
      <c r="S431" s="165" t="e">
        <v>#N/A</v>
      </c>
      <c r="T431" s="165" t="e">
        <v>#N/A</v>
      </c>
      <c r="U431" s="164">
        <v>2245.6115950000003</v>
      </c>
    </row>
    <row r="432" spans="2:21" x14ac:dyDescent="0.3">
      <c r="B432" s="14">
        <v>2024</v>
      </c>
      <c r="C432" s="14">
        <v>2</v>
      </c>
      <c r="D432" s="14">
        <v>27</v>
      </c>
      <c r="E432" s="159">
        <v>727.59</v>
      </c>
      <c r="F432" s="159">
        <v>230.91</v>
      </c>
      <c r="G432" s="159">
        <v>57.24</v>
      </c>
      <c r="H432" s="159">
        <v>57.88</v>
      </c>
      <c r="I432" s="165" t="e">
        <v>#N/A</v>
      </c>
      <c r="J432" s="161">
        <v>50.5</v>
      </c>
      <c r="K432" s="279"/>
      <c r="L432" s="162">
        <v>326.8</v>
      </c>
      <c r="M432" s="165" t="e">
        <v>#N/A</v>
      </c>
      <c r="N432" s="280"/>
      <c r="O432" s="165" t="e">
        <v>#N/A</v>
      </c>
      <c r="P432" s="280"/>
      <c r="Q432" s="166">
        <v>23.400526800000002</v>
      </c>
      <c r="R432" s="280"/>
      <c r="S432" s="165" t="e">
        <v>#N/A</v>
      </c>
      <c r="T432" s="165" t="e">
        <v>#N/A</v>
      </c>
      <c r="U432" s="164">
        <v>2202.2205268000002</v>
      </c>
    </row>
    <row r="433" spans="2:21" x14ac:dyDescent="0.3">
      <c r="B433" s="14">
        <v>2024</v>
      </c>
      <c r="C433" s="14">
        <v>2</v>
      </c>
      <c r="D433" s="14">
        <v>28</v>
      </c>
      <c r="E433" s="159">
        <v>727.45</v>
      </c>
      <c r="F433" s="159">
        <v>233.52</v>
      </c>
      <c r="G433" s="159">
        <v>59.75</v>
      </c>
      <c r="H433" s="159">
        <v>59.35</v>
      </c>
      <c r="I433" s="165" t="e">
        <v>#N/A</v>
      </c>
      <c r="J433" s="161">
        <v>50.6</v>
      </c>
      <c r="K433" s="162">
        <v>396.5</v>
      </c>
      <c r="L433" s="162">
        <v>363.2</v>
      </c>
      <c r="M433" s="165" t="e">
        <v>#N/A</v>
      </c>
      <c r="N433" s="280"/>
      <c r="O433" s="165" t="e">
        <v>#N/A</v>
      </c>
      <c r="P433" s="280"/>
      <c r="Q433" s="166">
        <v>24.007873799999999</v>
      </c>
      <c r="R433" s="280"/>
      <c r="S433" s="165" t="e">
        <v>#N/A</v>
      </c>
      <c r="T433" s="165" t="e">
        <v>#N/A</v>
      </c>
      <c r="U433" s="164">
        <v>2259.3778737999996</v>
      </c>
    </row>
    <row r="434" spans="2:21" x14ac:dyDescent="0.3">
      <c r="B434" s="14">
        <v>2024</v>
      </c>
      <c r="C434" s="14">
        <v>2</v>
      </c>
      <c r="D434" s="14">
        <v>29</v>
      </c>
      <c r="E434" s="159">
        <v>697.96</v>
      </c>
      <c r="F434" s="159">
        <v>232.07</v>
      </c>
      <c r="G434" s="159">
        <v>58.89</v>
      </c>
      <c r="H434" s="159">
        <v>60.85</v>
      </c>
      <c r="I434" s="165" t="e">
        <v>#N/A</v>
      </c>
      <c r="J434" s="161">
        <v>50.8</v>
      </c>
      <c r="K434" s="162">
        <v>389.3</v>
      </c>
      <c r="L434" s="162">
        <v>352.5</v>
      </c>
      <c r="M434" s="165" t="e">
        <v>#N/A</v>
      </c>
      <c r="N434" s="280"/>
      <c r="O434" s="165" t="e">
        <v>#N/A</v>
      </c>
      <c r="P434" s="280"/>
      <c r="Q434" s="166">
        <v>23.398915800000001</v>
      </c>
      <c r="R434" s="280"/>
      <c r="S434" s="165" t="e">
        <v>#N/A</v>
      </c>
      <c r="T434" s="165" t="e">
        <v>#N/A</v>
      </c>
      <c r="U434" s="164">
        <v>2202.0689158</v>
      </c>
    </row>
    <row r="435" spans="2:21" x14ac:dyDescent="0.3">
      <c r="B435" s="14">
        <v>2024</v>
      </c>
      <c r="C435" s="14">
        <v>3</v>
      </c>
      <c r="D435" s="14">
        <v>1</v>
      </c>
      <c r="E435" s="159">
        <v>738.21</v>
      </c>
      <c r="F435" s="159">
        <v>240.75</v>
      </c>
      <c r="G435" s="159">
        <v>54.92</v>
      </c>
      <c r="H435" s="159">
        <v>58.4</v>
      </c>
      <c r="I435" s="165" t="e">
        <v>#N/A</v>
      </c>
      <c r="J435" s="161">
        <v>51.2</v>
      </c>
      <c r="K435" s="162">
        <v>371.6</v>
      </c>
      <c r="L435" s="279"/>
      <c r="M435" s="165" t="e">
        <v>#N/A</v>
      </c>
      <c r="N435" s="280"/>
      <c r="O435" s="165" t="e">
        <v>#N/A</v>
      </c>
      <c r="P435" s="280"/>
      <c r="Q435" s="166">
        <v>23.712631200000001</v>
      </c>
      <c r="R435" s="280"/>
      <c r="S435" s="165" t="e">
        <v>#N/A</v>
      </c>
      <c r="T435" s="165" t="e">
        <v>#N/A</v>
      </c>
      <c r="U435" s="164">
        <v>2231.5926312000001</v>
      </c>
    </row>
    <row r="436" spans="2:21" x14ac:dyDescent="0.3">
      <c r="B436" s="14">
        <v>2024</v>
      </c>
      <c r="C436" s="14">
        <v>3</v>
      </c>
      <c r="D436" s="14">
        <v>2</v>
      </c>
      <c r="E436" s="159">
        <v>849.57</v>
      </c>
      <c r="F436" s="159">
        <v>225.58</v>
      </c>
      <c r="G436" s="159">
        <v>32.06</v>
      </c>
      <c r="H436" s="159">
        <v>34.409999999999997</v>
      </c>
      <c r="I436" s="165" t="e">
        <v>#N/A</v>
      </c>
      <c r="J436" s="161">
        <v>50.5</v>
      </c>
      <c r="K436" s="162">
        <v>357.4</v>
      </c>
      <c r="L436" s="279"/>
      <c r="M436" s="165" t="e">
        <v>#N/A</v>
      </c>
      <c r="N436" s="280"/>
      <c r="O436" s="165" t="e">
        <v>#N/A</v>
      </c>
      <c r="P436" s="280"/>
      <c r="Q436" s="166">
        <v>23.427376800000001</v>
      </c>
      <c r="R436" s="280"/>
      <c r="S436" s="165" t="e">
        <v>#N/A</v>
      </c>
      <c r="T436" s="165" t="e">
        <v>#N/A</v>
      </c>
      <c r="U436" s="164">
        <v>2204.7473768</v>
      </c>
    </row>
    <row r="437" spans="2:21" x14ac:dyDescent="0.3">
      <c r="B437" s="14">
        <v>2024</v>
      </c>
      <c r="C437" s="14">
        <v>3</v>
      </c>
      <c r="D437" s="14">
        <v>3</v>
      </c>
      <c r="E437" s="159">
        <v>947.63</v>
      </c>
      <c r="F437" s="159">
        <v>223.22</v>
      </c>
      <c r="G437" s="159">
        <v>26.6</v>
      </c>
      <c r="H437" s="159">
        <v>19.87</v>
      </c>
      <c r="I437" s="165" t="e">
        <v>#N/A</v>
      </c>
      <c r="J437" s="161">
        <v>51.2</v>
      </c>
      <c r="K437" s="279"/>
      <c r="L437" s="279"/>
      <c r="M437" s="165" t="e">
        <v>#N/A</v>
      </c>
      <c r="N437" s="280"/>
      <c r="O437" s="165" t="e">
        <v>#N/A</v>
      </c>
      <c r="P437" s="280"/>
      <c r="Q437" s="166">
        <v>24.293020800000001</v>
      </c>
      <c r="R437" s="280"/>
      <c r="S437" s="165" t="e">
        <v>#N/A</v>
      </c>
      <c r="T437" s="165" t="e">
        <v>#N/A</v>
      </c>
      <c r="U437" s="164">
        <v>2286.2130207999999</v>
      </c>
    </row>
    <row r="438" spans="2:21" x14ac:dyDescent="0.3">
      <c r="B438" s="14">
        <v>2024</v>
      </c>
      <c r="C438" s="14">
        <v>3</v>
      </c>
      <c r="D438" s="14">
        <v>4</v>
      </c>
      <c r="E438" s="159">
        <v>888.98</v>
      </c>
      <c r="F438" s="159">
        <v>257.51</v>
      </c>
      <c r="G438" s="159">
        <v>57.71</v>
      </c>
      <c r="H438" s="159">
        <v>48.3</v>
      </c>
      <c r="I438" s="165" t="e">
        <v>#N/A</v>
      </c>
      <c r="J438" s="161">
        <v>55.2</v>
      </c>
      <c r="K438" s="162">
        <v>370.3</v>
      </c>
      <c r="L438" s="279"/>
      <c r="M438" s="165" t="e">
        <v>#N/A</v>
      </c>
      <c r="N438" s="280"/>
      <c r="O438" s="165" t="e">
        <v>#N/A</v>
      </c>
      <c r="P438" s="280"/>
      <c r="Q438" s="166">
        <v>25.495685999999996</v>
      </c>
      <c r="R438" s="280"/>
      <c r="S438" s="165" t="e">
        <v>#N/A</v>
      </c>
      <c r="T438" s="165" t="e">
        <v>#N/A</v>
      </c>
      <c r="U438" s="164">
        <v>2399.3956859999998</v>
      </c>
    </row>
    <row r="439" spans="2:21" x14ac:dyDescent="0.3">
      <c r="B439" s="14">
        <v>2024</v>
      </c>
      <c r="C439" s="14">
        <v>3</v>
      </c>
      <c r="D439" s="14">
        <v>5</v>
      </c>
      <c r="E439" s="159">
        <v>832.8</v>
      </c>
      <c r="F439" s="159">
        <v>251.43</v>
      </c>
      <c r="G439" s="159">
        <v>61.82</v>
      </c>
      <c r="H439" s="159">
        <v>58.68</v>
      </c>
      <c r="I439" s="165" t="e">
        <v>#N/A</v>
      </c>
      <c r="J439" s="161">
        <v>54.8</v>
      </c>
      <c r="K439" s="162">
        <v>379.6</v>
      </c>
      <c r="L439" s="279"/>
      <c r="M439" s="165" t="e">
        <v>#N/A</v>
      </c>
      <c r="N439" s="280"/>
      <c r="O439" s="165" t="e">
        <v>#N/A</v>
      </c>
      <c r="P439" s="280"/>
      <c r="Q439" s="166">
        <v>25.7226222</v>
      </c>
      <c r="R439" s="280"/>
      <c r="S439" s="165" t="e">
        <v>#N/A</v>
      </c>
      <c r="T439" s="165" t="e">
        <v>#N/A</v>
      </c>
      <c r="U439" s="164">
        <v>2420.7526222000001</v>
      </c>
    </row>
    <row r="440" spans="2:21" x14ac:dyDescent="0.3">
      <c r="B440" s="14">
        <v>2024</v>
      </c>
      <c r="C440" s="14">
        <v>3</v>
      </c>
      <c r="D440" s="14">
        <v>6</v>
      </c>
      <c r="E440" s="159">
        <v>912.91</v>
      </c>
      <c r="F440" s="159">
        <v>260.45999999999998</v>
      </c>
      <c r="G440" s="159">
        <v>61.23</v>
      </c>
      <c r="H440" s="159">
        <v>59.99</v>
      </c>
      <c r="I440" s="165" t="e">
        <v>#N/A</v>
      </c>
      <c r="J440" s="161">
        <v>56.7</v>
      </c>
      <c r="K440" s="162">
        <v>375.6</v>
      </c>
      <c r="L440" s="162">
        <v>500.8</v>
      </c>
      <c r="M440" s="165" t="e">
        <v>#N/A</v>
      </c>
      <c r="N440" s="280"/>
      <c r="O440" s="165" t="e">
        <v>#N/A</v>
      </c>
      <c r="P440" s="280"/>
      <c r="Q440" s="166">
        <v>27.870192600000003</v>
      </c>
      <c r="R440" s="280"/>
      <c r="S440" s="165" t="e">
        <v>#N/A</v>
      </c>
      <c r="T440" s="165" t="e">
        <v>#N/A</v>
      </c>
      <c r="U440" s="164">
        <v>2622.8601926000001</v>
      </c>
    </row>
    <row r="441" spans="2:21" x14ac:dyDescent="0.3">
      <c r="B441" s="14">
        <v>2024</v>
      </c>
      <c r="C441" s="14">
        <v>3</v>
      </c>
      <c r="D441" s="14">
        <v>7</v>
      </c>
      <c r="E441" s="159">
        <v>910.25</v>
      </c>
      <c r="F441" s="159">
        <v>264.95</v>
      </c>
      <c r="G441" s="159">
        <v>61.36</v>
      </c>
      <c r="H441" s="159">
        <v>59.49</v>
      </c>
      <c r="I441" s="165" t="e">
        <v>#N/A</v>
      </c>
      <c r="J441" s="161">
        <v>56.9</v>
      </c>
      <c r="K441" s="162">
        <v>378.6</v>
      </c>
      <c r="L441" s="162">
        <v>439.6</v>
      </c>
      <c r="M441" s="165" t="e">
        <v>#N/A</v>
      </c>
      <c r="N441" s="280"/>
      <c r="O441" s="165" t="e">
        <v>#N/A</v>
      </c>
      <c r="P441" s="280"/>
      <c r="Q441" s="166">
        <v>27.232880999999995</v>
      </c>
      <c r="R441" s="280"/>
      <c r="S441" s="165" t="e">
        <v>#N/A</v>
      </c>
      <c r="T441" s="165" t="e">
        <v>#N/A</v>
      </c>
      <c r="U441" s="164">
        <v>2562.8828809999995</v>
      </c>
    </row>
    <row r="442" spans="2:21" x14ac:dyDescent="0.3">
      <c r="B442" s="14">
        <v>2024</v>
      </c>
      <c r="C442" s="14">
        <v>3</v>
      </c>
      <c r="D442" s="14">
        <v>8</v>
      </c>
      <c r="E442" s="159">
        <v>814.78</v>
      </c>
      <c r="F442" s="159">
        <v>256.76</v>
      </c>
      <c r="G442" s="159">
        <v>56.48</v>
      </c>
      <c r="H442" s="159">
        <v>57.54</v>
      </c>
      <c r="I442" s="165" t="e">
        <v>#N/A</v>
      </c>
      <c r="J442" s="161">
        <v>54.7</v>
      </c>
      <c r="K442" s="162">
        <v>374.6</v>
      </c>
      <c r="L442" s="162">
        <v>473.7</v>
      </c>
      <c r="M442" s="165" t="e">
        <v>#N/A</v>
      </c>
      <c r="N442" s="280"/>
      <c r="O442" s="165" t="e">
        <v>#N/A</v>
      </c>
      <c r="P442" s="280"/>
      <c r="Q442" s="166">
        <v>26.176172399999995</v>
      </c>
      <c r="R442" s="280"/>
      <c r="S442" s="165" t="e">
        <v>#N/A</v>
      </c>
      <c r="T442" s="165" t="e">
        <v>#N/A</v>
      </c>
      <c r="U442" s="164">
        <v>2463.4361723999996</v>
      </c>
    </row>
    <row r="443" spans="2:21" x14ac:dyDescent="0.3">
      <c r="B443" s="14">
        <v>2024</v>
      </c>
      <c r="C443" s="14">
        <v>3</v>
      </c>
      <c r="D443" s="14">
        <v>9</v>
      </c>
      <c r="E443" s="159">
        <v>779.48</v>
      </c>
      <c r="F443" s="159">
        <v>219.05</v>
      </c>
      <c r="G443" s="159">
        <v>33.5</v>
      </c>
      <c r="H443" s="159">
        <v>35.22</v>
      </c>
      <c r="I443" s="165" t="e">
        <v>#N/A</v>
      </c>
      <c r="J443" s="161">
        <v>49.7</v>
      </c>
      <c r="K443" s="279"/>
      <c r="L443" s="279"/>
      <c r="M443" s="165" t="e">
        <v>#N/A</v>
      </c>
      <c r="N443" s="280"/>
      <c r="O443" s="165" t="e">
        <v>#N/A</v>
      </c>
      <c r="P443" s="280"/>
      <c r="Q443" s="166">
        <v>23.738084999999998</v>
      </c>
      <c r="R443" s="280"/>
      <c r="S443" s="165" t="e">
        <v>#N/A</v>
      </c>
      <c r="T443" s="165" t="e">
        <v>#N/A</v>
      </c>
      <c r="U443" s="164">
        <v>2233.988085</v>
      </c>
    </row>
    <row r="444" spans="2:21" x14ac:dyDescent="0.3">
      <c r="B444" s="14">
        <v>2024</v>
      </c>
      <c r="C444" s="14">
        <v>3</v>
      </c>
      <c r="D444" s="14">
        <v>10</v>
      </c>
      <c r="E444" s="159">
        <v>755.62</v>
      </c>
      <c r="F444" s="159">
        <v>201.21</v>
      </c>
      <c r="G444" s="159">
        <v>23.6</v>
      </c>
      <c r="H444" s="159">
        <v>27.17</v>
      </c>
      <c r="I444" s="165" t="e">
        <v>#N/A</v>
      </c>
      <c r="J444" s="161">
        <v>49</v>
      </c>
      <c r="K444" s="279"/>
      <c r="L444" s="279"/>
      <c r="M444" s="165" t="e">
        <v>#N/A</v>
      </c>
      <c r="N444" s="280"/>
      <c r="O444" s="165" t="e">
        <v>#N/A</v>
      </c>
      <c r="P444" s="280"/>
      <c r="Q444" s="166">
        <v>22.315571999999996</v>
      </c>
      <c r="R444" s="280"/>
      <c r="S444" s="165" t="e">
        <v>#N/A</v>
      </c>
      <c r="T444" s="165" t="e">
        <v>#N/A</v>
      </c>
      <c r="U444" s="164">
        <v>2100.1155719999997</v>
      </c>
    </row>
    <row r="445" spans="2:21" x14ac:dyDescent="0.3">
      <c r="B445" s="14">
        <v>2024</v>
      </c>
      <c r="C445" s="14">
        <v>3</v>
      </c>
      <c r="D445" s="14">
        <v>11</v>
      </c>
      <c r="E445" s="159">
        <v>754.63</v>
      </c>
      <c r="F445" s="159">
        <v>238.31</v>
      </c>
      <c r="G445" s="159">
        <v>56.22</v>
      </c>
      <c r="H445" s="159">
        <v>49.25</v>
      </c>
      <c r="I445" s="165" t="e">
        <v>#N/A</v>
      </c>
      <c r="J445" s="161">
        <v>52.4</v>
      </c>
      <c r="K445" s="279"/>
      <c r="L445" s="279"/>
      <c r="M445" s="165" t="e">
        <v>#N/A</v>
      </c>
      <c r="N445" s="280"/>
      <c r="O445" s="165" t="e">
        <v>#N/A</v>
      </c>
      <c r="P445" s="280"/>
      <c r="Q445" s="166">
        <v>24.125369400000004</v>
      </c>
      <c r="R445" s="280"/>
      <c r="S445" s="165" t="e">
        <v>#N/A</v>
      </c>
      <c r="T445" s="165" t="e">
        <v>#N/A</v>
      </c>
      <c r="U445" s="164">
        <v>2270.4353694000006</v>
      </c>
    </row>
    <row r="446" spans="2:21" x14ac:dyDescent="0.3">
      <c r="B446" s="14">
        <v>2024</v>
      </c>
      <c r="C446" s="14">
        <v>3</v>
      </c>
      <c r="D446" s="14">
        <v>12</v>
      </c>
      <c r="E446" s="159">
        <v>733.48</v>
      </c>
      <c r="F446" s="159">
        <v>233.89</v>
      </c>
      <c r="G446" s="159">
        <v>60.09</v>
      </c>
      <c r="H446" s="159">
        <v>59.31</v>
      </c>
      <c r="I446" s="165" t="e">
        <v>#N/A</v>
      </c>
      <c r="J446" s="161">
        <v>52.1</v>
      </c>
      <c r="K446" s="279"/>
      <c r="L446" s="279"/>
      <c r="M446" s="165" t="e">
        <v>#N/A</v>
      </c>
      <c r="N446" s="280"/>
      <c r="O446" s="165" t="e">
        <v>#N/A</v>
      </c>
      <c r="P446" s="280"/>
      <c r="Q446" s="166">
        <v>24.378403799999997</v>
      </c>
      <c r="R446" s="280"/>
      <c r="S446" s="165" t="e">
        <v>#N/A</v>
      </c>
      <c r="T446" s="165" t="e">
        <v>#N/A</v>
      </c>
      <c r="U446" s="164">
        <v>2294.2484037999998</v>
      </c>
    </row>
    <row r="447" spans="2:21" x14ac:dyDescent="0.3">
      <c r="B447" s="14">
        <v>2024</v>
      </c>
      <c r="C447" s="14">
        <v>3</v>
      </c>
      <c r="D447" s="14">
        <v>13</v>
      </c>
      <c r="E447" s="159">
        <v>674.2</v>
      </c>
      <c r="F447" s="159">
        <v>229.08</v>
      </c>
      <c r="G447" s="159">
        <v>60.35</v>
      </c>
      <c r="H447" s="159">
        <v>59.61</v>
      </c>
      <c r="I447" s="165" t="e">
        <v>#N/A</v>
      </c>
      <c r="J447" s="161">
        <v>52</v>
      </c>
      <c r="K447" s="279"/>
      <c r="L447" s="279"/>
      <c r="M447" s="165" t="e">
        <v>#N/A</v>
      </c>
      <c r="N447" s="280"/>
      <c r="O447" s="165" t="e">
        <v>#N/A</v>
      </c>
      <c r="P447" s="280"/>
      <c r="Q447" s="166">
        <v>23.492031600000001</v>
      </c>
      <c r="R447" s="280"/>
      <c r="S447" s="165" t="e">
        <v>#N/A</v>
      </c>
      <c r="T447" s="165" t="e">
        <v>#N/A</v>
      </c>
      <c r="U447" s="164">
        <v>2210.8320316000004</v>
      </c>
    </row>
    <row r="448" spans="2:21" x14ac:dyDescent="0.3">
      <c r="B448" s="14">
        <v>2024</v>
      </c>
      <c r="C448" s="14">
        <v>3</v>
      </c>
      <c r="D448" s="14">
        <v>14</v>
      </c>
      <c r="E448" s="159">
        <v>767.38</v>
      </c>
      <c r="F448" s="159">
        <v>247.34</v>
      </c>
      <c r="G448" s="159">
        <v>60.86</v>
      </c>
      <c r="H448" s="159">
        <v>58.92</v>
      </c>
      <c r="I448" s="165" t="e">
        <v>#N/A</v>
      </c>
      <c r="J448" s="161">
        <v>53.4</v>
      </c>
      <c r="K448" s="162">
        <v>401.8</v>
      </c>
      <c r="L448" s="279"/>
      <c r="M448" s="165" t="e">
        <v>#N/A</v>
      </c>
      <c r="N448" s="280"/>
      <c r="O448" s="165" t="e">
        <v>#N/A</v>
      </c>
      <c r="P448" s="280"/>
      <c r="Q448" s="166">
        <v>25.503204000000004</v>
      </c>
      <c r="R448" s="280"/>
      <c r="S448" s="165" t="e">
        <v>#N/A</v>
      </c>
      <c r="T448" s="165" t="e">
        <v>#N/A</v>
      </c>
      <c r="U448" s="164">
        <v>2400.1032040000005</v>
      </c>
    </row>
    <row r="449" spans="2:21" x14ac:dyDescent="0.3">
      <c r="B449" s="14">
        <v>2024</v>
      </c>
      <c r="C449" s="14">
        <v>3</v>
      </c>
      <c r="D449" s="14">
        <v>15</v>
      </c>
      <c r="E449" s="159">
        <v>749.29</v>
      </c>
      <c r="F449" s="159">
        <v>246.38</v>
      </c>
      <c r="G449" s="159">
        <v>56.33</v>
      </c>
      <c r="H449" s="159">
        <v>58.67</v>
      </c>
      <c r="I449" s="165" t="e">
        <v>#N/A</v>
      </c>
      <c r="J449" s="161">
        <v>52.3</v>
      </c>
      <c r="K449" s="279"/>
      <c r="L449" s="162">
        <v>502.4</v>
      </c>
      <c r="M449" s="165" t="e">
        <v>#N/A</v>
      </c>
      <c r="N449" s="280"/>
      <c r="O449" s="165" t="e">
        <v>#N/A</v>
      </c>
      <c r="P449" s="280"/>
      <c r="Q449" s="166">
        <v>26.371747799999998</v>
      </c>
      <c r="R449" s="280"/>
      <c r="S449" s="165" t="e">
        <v>#N/A</v>
      </c>
      <c r="T449" s="165" t="e">
        <v>#N/A</v>
      </c>
      <c r="U449" s="164">
        <v>2481.8417477999997</v>
      </c>
    </row>
    <row r="450" spans="2:21" x14ac:dyDescent="0.3">
      <c r="B450" s="14">
        <v>2024</v>
      </c>
      <c r="C450" s="14">
        <v>3</v>
      </c>
      <c r="D450" s="14">
        <v>16</v>
      </c>
      <c r="E450" s="159">
        <v>747.63</v>
      </c>
      <c r="F450" s="159">
        <v>214.83</v>
      </c>
      <c r="G450" s="159">
        <v>30.97</v>
      </c>
      <c r="H450" s="159">
        <v>36.21</v>
      </c>
      <c r="I450" s="165" t="e">
        <v>#N/A</v>
      </c>
      <c r="J450" s="161">
        <v>49.7</v>
      </c>
      <c r="K450" s="279"/>
      <c r="L450" s="279"/>
      <c r="M450" s="165" t="e">
        <v>#N/A</v>
      </c>
      <c r="N450" s="280"/>
      <c r="O450" s="165" t="e">
        <v>#N/A</v>
      </c>
      <c r="P450" s="280"/>
      <c r="Q450" s="166">
        <v>24.007551599999999</v>
      </c>
      <c r="R450" s="280"/>
      <c r="S450" s="165" t="e">
        <v>#N/A</v>
      </c>
      <c r="T450" s="165" t="e">
        <v>#N/A</v>
      </c>
      <c r="U450" s="164">
        <v>2259.3475516000003</v>
      </c>
    </row>
    <row r="451" spans="2:21" x14ac:dyDescent="0.3">
      <c r="B451" s="14">
        <v>2024</v>
      </c>
      <c r="C451" s="14">
        <v>3</v>
      </c>
      <c r="D451" s="14">
        <v>17</v>
      </c>
      <c r="E451" s="159">
        <v>740.53</v>
      </c>
      <c r="F451" s="159">
        <v>199.65</v>
      </c>
      <c r="G451" s="159">
        <v>23.35</v>
      </c>
      <c r="H451" s="159">
        <v>20.92</v>
      </c>
      <c r="I451" s="165" t="e">
        <v>#N/A</v>
      </c>
      <c r="J451" s="161">
        <v>47.6</v>
      </c>
      <c r="K451" s="279"/>
      <c r="L451" s="279"/>
      <c r="M451" s="165" t="e">
        <v>#N/A</v>
      </c>
      <c r="N451" s="280"/>
      <c r="O451" s="165" t="e">
        <v>#N/A</v>
      </c>
      <c r="P451" s="280"/>
      <c r="Q451" s="166">
        <v>22.959434999999999</v>
      </c>
      <c r="R451" s="280"/>
      <c r="S451" s="165" t="e">
        <v>#N/A</v>
      </c>
      <c r="T451" s="165" t="e">
        <v>#N/A</v>
      </c>
      <c r="U451" s="164">
        <v>2160.7094349999998</v>
      </c>
    </row>
    <row r="452" spans="2:21" x14ac:dyDescent="0.3">
      <c r="B452" s="14">
        <v>2024</v>
      </c>
      <c r="C452" s="14">
        <v>3</v>
      </c>
      <c r="D452" s="14">
        <v>18</v>
      </c>
      <c r="E452" s="159">
        <v>649.6</v>
      </c>
      <c r="F452" s="159">
        <v>216.19</v>
      </c>
      <c r="G452" s="159">
        <v>57.08</v>
      </c>
      <c r="H452" s="159">
        <v>48.36</v>
      </c>
      <c r="I452" s="165" t="e">
        <v>#N/A</v>
      </c>
      <c r="J452" s="161">
        <v>49.6</v>
      </c>
      <c r="K452" s="162">
        <v>391.6</v>
      </c>
      <c r="L452" s="279"/>
      <c r="M452" s="165" t="e">
        <v>#N/A</v>
      </c>
      <c r="N452" s="280"/>
      <c r="O452" s="165" t="e">
        <v>#N/A</v>
      </c>
      <c r="P452" s="280"/>
      <c r="Q452" s="166">
        <v>24.106252199999997</v>
      </c>
      <c r="R452" s="280"/>
      <c r="S452" s="165" t="e">
        <v>#N/A</v>
      </c>
      <c r="T452" s="165" t="e">
        <v>#N/A</v>
      </c>
      <c r="U452" s="164">
        <v>2268.6362521999999</v>
      </c>
    </row>
    <row r="453" spans="2:21" x14ac:dyDescent="0.3">
      <c r="B453" s="14">
        <v>2024</v>
      </c>
      <c r="C453" s="14">
        <v>3</v>
      </c>
      <c r="D453" s="14">
        <v>19</v>
      </c>
      <c r="E453" s="159">
        <v>603.5</v>
      </c>
      <c r="F453" s="159">
        <v>211.2</v>
      </c>
      <c r="G453" s="159">
        <v>59.94</v>
      </c>
      <c r="H453" s="159">
        <v>58.8</v>
      </c>
      <c r="I453" s="165" t="e">
        <v>#N/A</v>
      </c>
      <c r="J453" s="161">
        <v>49</v>
      </c>
      <c r="K453" s="279"/>
      <c r="L453" s="279"/>
      <c r="M453" s="165" t="e">
        <v>#N/A</v>
      </c>
      <c r="N453" s="280"/>
      <c r="O453" s="165" t="e">
        <v>#N/A</v>
      </c>
      <c r="P453" s="280"/>
      <c r="Q453" s="166">
        <v>22.892739599999999</v>
      </c>
      <c r="R453" s="280"/>
      <c r="S453" s="165" t="e">
        <v>#N/A</v>
      </c>
      <c r="T453" s="165" t="e">
        <v>#N/A</v>
      </c>
      <c r="U453" s="164">
        <v>2154.4327395999999</v>
      </c>
    </row>
    <row r="454" spans="2:21" x14ac:dyDescent="0.3">
      <c r="B454" s="14">
        <v>2024</v>
      </c>
      <c r="C454" s="14">
        <v>3</v>
      </c>
      <c r="D454" s="14">
        <v>20</v>
      </c>
      <c r="E454" s="159">
        <v>551.41999999999996</v>
      </c>
      <c r="F454" s="159">
        <v>206.94</v>
      </c>
      <c r="G454" s="159">
        <v>59.54</v>
      </c>
      <c r="H454" s="159">
        <v>60.84</v>
      </c>
      <c r="I454" s="165" t="e">
        <v>#N/A</v>
      </c>
      <c r="J454" s="161">
        <v>48.2</v>
      </c>
      <c r="K454" s="279"/>
      <c r="L454" s="279"/>
      <c r="M454" s="165" t="e">
        <v>#N/A</v>
      </c>
      <c r="N454" s="280"/>
      <c r="O454" s="165" t="e">
        <v>#N/A</v>
      </c>
      <c r="P454" s="280"/>
      <c r="Q454" s="166">
        <v>21.224817599999998</v>
      </c>
      <c r="R454" s="280"/>
      <c r="S454" s="165" t="e">
        <v>#N/A</v>
      </c>
      <c r="T454" s="165" t="e">
        <v>#N/A</v>
      </c>
      <c r="U454" s="164">
        <v>1997.4648176000001</v>
      </c>
    </row>
    <row r="455" spans="2:21" x14ac:dyDescent="0.3">
      <c r="B455" s="14">
        <v>2024</v>
      </c>
      <c r="C455" s="14">
        <v>3</v>
      </c>
      <c r="D455" s="14">
        <v>21</v>
      </c>
      <c r="E455" s="159">
        <v>538.34</v>
      </c>
      <c r="F455" s="159">
        <v>207.43</v>
      </c>
      <c r="G455" s="159">
        <v>58.91</v>
      </c>
      <c r="H455" s="159">
        <v>60.22</v>
      </c>
      <c r="I455" s="165" t="e">
        <v>#N/A</v>
      </c>
      <c r="J455" s="161">
        <v>47.4</v>
      </c>
      <c r="K455" s="279"/>
      <c r="L455" s="279"/>
      <c r="M455" s="165" t="e">
        <v>#N/A</v>
      </c>
      <c r="N455" s="280"/>
      <c r="O455" s="165" t="e">
        <v>#N/A</v>
      </c>
      <c r="P455" s="280"/>
      <c r="Q455" s="166">
        <v>20.742162</v>
      </c>
      <c r="R455" s="280"/>
      <c r="S455" s="165" t="e">
        <v>#N/A</v>
      </c>
      <c r="T455" s="165" t="e">
        <v>#N/A</v>
      </c>
      <c r="U455" s="164">
        <v>1952.0421620000002</v>
      </c>
    </row>
    <row r="456" spans="2:21" x14ac:dyDescent="0.3">
      <c r="B456" s="14">
        <v>2024</v>
      </c>
      <c r="C456" s="14">
        <v>3</v>
      </c>
      <c r="D456" s="14">
        <v>22</v>
      </c>
      <c r="E456" s="159">
        <v>556.9</v>
      </c>
      <c r="F456" s="159">
        <v>216.58</v>
      </c>
      <c r="G456" s="159">
        <v>54.72</v>
      </c>
      <c r="H456" s="159">
        <v>59.37</v>
      </c>
      <c r="I456" s="165" t="e">
        <v>#N/A</v>
      </c>
      <c r="J456" s="161">
        <v>47</v>
      </c>
      <c r="K456" s="279"/>
      <c r="L456" s="279"/>
      <c r="M456" s="165" t="e">
        <v>#N/A</v>
      </c>
      <c r="N456" s="280"/>
      <c r="O456" s="165" t="e">
        <v>#N/A</v>
      </c>
      <c r="P456" s="280"/>
      <c r="Q456" s="166">
        <v>21.983383799999999</v>
      </c>
      <c r="R456" s="280"/>
      <c r="S456" s="165" t="e">
        <v>#N/A</v>
      </c>
      <c r="T456" s="165" t="e">
        <v>#N/A</v>
      </c>
      <c r="U456" s="164">
        <v>2068.8533837999998</v>
      </c>
    </row>
    <row r="457" spans="2:21" x14ac:dyDescent="0.3">
      <c r="B457" s="14">
        <v>2024</v>
      </c>
      <c r="C457" s="14">
        <v>3</v>
      </c>
      <c r="D457" s="14">
        <v>23</v>
      </c>
      <c r="E457" s="159">
        <v>669.64</v>
      </c>
      <c r="F457" s="159">
        <v>207.66</v>
      </c>
      <c r="G457" s="159">
        <v>30.58</v>
      </c>
      <c r="H457" s="159">
        <v>36.950000000000003</v>
      </c>
      <c r="I457" s="165" t="e">
        <v>#N/A</v>
      </c>
      <c r="J457" s="161">
        <v>47.2</v>
      </c>
      <c r="K457" s="279"/>
      <c r="L457" s="279"/>
      <c r="M457" s="165" t="e">
        <v>#N/A</v>
      </c>
      <c r="N457" s="280"/>
      <c r="O457" s="165" t="e">
        <v>#N/A</v>
      </c>
      <c r="P457" s="280"/>
      <c r="Q457" s="166">
        <v>21.347146199999997</v>
      </c>
      <c r="R457" s="280"/>
      <c r="S457" s="165" t="e">
        <v>#N/A</v>
      </c>
      <c r="T457" s="165" t="e">
        <v>#N/A</v>
      </c>
      <c r="U457" s="164">
        <v>2008.9771461999999</v>
      </c>
    </row>
    <row r="458" spans="2:21" x14ac:dyDescent="0.3">
      <c r="B458" s="14">
        <v>2024</v>
      </c>
      <c r="C458" s="14">
        <v>3</v>
      </c>
      <c r="D458" s="14">
        <v>24</v>
      </c>
      <c r="E458" s="159">
        <v>895.45</v>
      </c>
      <c r="F458" s="159">
        <v>219.05</v>
      </c>
      <c r="G458" s="159">
        <v>24.59</v>
      </c>
      <c r="H458" s="159">
        <v>20.309999999999999</v>
      </c>
      <c r="I458" s="165" t="e">
        <v>#N/A</v>
      </c>
      <c r="J458" s="161">
        <v>51.1</v>
      </c>
      <c r="K458" s="279"/>
      <c r="L458" s="279"/>
      <c r="M458" s="165" t="e">
        <v>#N/A</v>
      </c>
      <c r="N458" s="280"/>
      <c r="O458" s="165" t="e">
        <v>#N/A</v>
      </c>
      <c r="P458" s="280"/>
      <c r="Q458" s="166">
        <v>23.4132</v>
      </c>
      <c r="R458" s="280"/>
      <c r="S458" s="165" t="e">
        <v>#N/A</v>
      </c>
      <c r="T458" s="165" t="e">
        <v>#N/A</v>
      </c>
      <c r="U458" s="164">
        <v>2203.4132</v>
      </c>
    </row>
    <row r="459" spans="2:21" x14ac:dyDescent="0.3">
      <c r="B459" s="14">
        <v>2024</v>
      </c>
      <c r="C459" s="14">
        <v>3</v>
      </c>
      <c r="D459" s="14">
        <v>25</v>
      </c>
      <c r="E459" s="159">
        <v>869.13</v>
      </c>
      <c r="F459" s="159">
        <v>250.74</v>
      </c>
      <c r="G459" s="159">
        <v>57.32</v>
      </c>
      <c r="H459" s="159">
        <v>44.64</v>
      </c>
      <c r="I459" s="165" t="e">
        <v>#N/A</v>
      </c>
      <c r="J459" s="161">
        <v>54.7</v>
      </c>
      <c r="K459" s="279"/>
      <c r="L459" s="279"/>
      <c r="M459" s="165" t="e">
        <v>#N/A</v>
      </c>
      <c r="N459" s="280"/>
      <c r="O459" s="165" t="e">
        <v>#N/A</v>
      </c>
      <c r="P459" s="280"/>
      <c r="Q459" s="166">
        <v>24.920344199999999</v>
      </c>
      <c r="R459" s="280"/>
      <c r="S459" s="165" t="e">
        <v>#N/A</v>
      </c>
      <c r="T459" s="165" t="e">
        <v>#N/A</v>
      </c>
      <c r="U459" s="164">
        <v>2345.2503441999997</v>
      </c>
    </row>
    <row r="460" spans="2:21" x14ac:dyDescent="0.3">
      <c r="B460" s="14">
        <v>2024</v>
      </c>
      <c r="C460" s="14">
        <v>3</v>
      </c>
      <c r="D460" s="14">
        <v>26</v>
      </c>
      <c r="E460" s="159">
        <v>720.2</v>
      </c>
      <c r="F460" s="159">
        <v>233.44</v>
      </c>
      <c r="G460" s="159">
        <v>60.61</v>
      </c>
      <c r="H460" s="159">
        <v>54.03</v>
      </c>
      <c r="I460" s="165" t="e">
        <v>#N/A</v>
      </c>
      <c r="J460" s="161">
        <v>52.8</v>
      </c>
      <c r="K460" s="279"/>
      <c r="L460" s="279"/>
      <c r="M460" s="165" t="e">
        <v>#N/A</v>
      </c>
      <c r="N460" s="280"/>
      <c r="O460" s="165" t="e">
        <v>#N/A</v>
      </c>
      <c r="P460" s="280"/>
      <c r="Q460" s="166">
        <v>23.501053200000001</v>
      </c>
      <c r="R460" s="280"/>
      <c r="S460" s="165" t="e">
        <v>#N/A</v>
      </c>
      <c r="T460" s="165" t="e">
        <v>#N/A</v>
      </c>
      <c r="U460" s="164">
        <v>2211.6810532000004</v>
      </c>
    </row>
    <row r="461" spans="2:21" x14ac:dyDescent="0.3">
      <c r="B461" s="14">
        <v>2024</v>
      </c>
      <c r="C461" s="14">
        <v>3</v>
      </c>
      <c r="D461" s="14">
        <v>27</v>
      </c>
      <c r="E461" s="159">
        <v>680.42</v>
      </c>
      <c r="F461" s="159">
        <v>227.91</v>
      </c>
      <c r="G461" s="159">
        <v>66.239999999999995</v>
      </c>
      <c r="H461" s="159">
        <v>55.65</v>
      </c>
      <c r="I461" s="165" t="e">
        <v>#N/A</v>
      </c>
      <c r="J461" s="161">
        <v>52.1</v>
      </c>
      <c r="K461" s="279"/>
      <c r="L461" s="279"/>
      <c r="M461" s="165" t="e">
        <v>#N/A</v>
      </c>
      <c r="N461" s="280"/>
      <c r="O461" s="165" t="e">
        <v>#N/A</v>
      </c>
      <c r="P461" s="280"/>
      <c r="Q461" s="166">
        <v>23.377972799999998</v>
      </c>
      <c r="R461" s="280"/>
      <c r="S461" s="165" t="e">
        <v>#N/A</v>
      </c>
      <c r="T461" s="165" t="e">
        <v>#N/A</v>
      </c>
      <c r="U461" s="164">
        <v>2200.0979727999998</v>
      </c>
    </row>
    <row r="462" spans="2:21" x14ac:dyDescent="0.3">
      <c r="B462" s="14">
        <v>2024</v>
      </c>
      <c r="C462" s="14">
        <v>3</v>
      </c>
      <c r="D462" s="14">
        <v>28</v>
      </c>
      <c r="E462" s="159">
        <v>646.58000000000004</v>
      </c>
      <c r="F462" s="159">
        <v>225.31</v>
      </c>
      <c r="G462" s="159">
        <v>58.41</v>
      </c>
      <c r="H462" s="159">
        <v>57.74</v>
      </c>
      <c r="I462" s="165" t="e">
        <v>#N/A</v>
      </c>
      <c r="J462" s="161">
        <v>51.4</v>
      </c>
      <c r="K462" s="162">
        <v>395.5</v>
      </c>
      <c r="L462" s="279"/>
      <c r="M462" s="165" t="e">
        <v>#N/A</v>
      </c>
      <c r="N462" s="280"/>
      <c r="O462" s="165" t="e">
        <v>#N/A</v>
      </c>
      <c r="P462" s="280"/>
      <c r="Q462" s="166">
        <v>22.924959599999998</v>
      </c>
      <c r="R462" s="280"/>
      <c r="S462" s="165" t="e">
        <v>#N/A</v>
      </c>
      <c r="T462" s="165" t="e">
        <v>#N/A</v>
      </c>
      <c r="U462" s="164">
        <v>2157.4649595999999</v>
      </c>
    </row>
    <row r="463" spans="2:21" x14ac:dyDescent="0.3">
      <c r="B463" s="14">
        <v>2024</v>
      </c>
      <c r="C463" s="14">
        <v>3</v>
      </c>
      <c r="D463" s="14">
        <v>29</v>
      </c>
      <c r="E463" s="159">
        <v>735.73</v>
      </c>
      <c r="F463" s="159">
        <v>243.5</v>
      </c>
      <c r="G463" s="159">
        <v>51.23</v>
      </c>
      <c r="H463" s="159">
        <v>56.18</v>
      </c>
      <c r="I463" s="165" t="e">
        <v>#N/A</v>
      </c>
      <c r="J463" s="161">
        <v>53.1</v>
      </c>
      <c r="K463" s="162">
        <v>382.1</v>
      </c>
      <c r="L463" s="279"/>
      <c r="M463" s="165" t="e">
        <v>#N/A</v>
      </c>
      <c r="N463" s="280"/>
      <c r="O463" s="165" t="e">
        <v>#N/A</v>
      </c>
      <c r="P463" s="280"/>
      <c r="Q463" s="166">
        <v>23.836785599999999</v>
      </c>
      <c r="R463" s="280"/>
      <c r="S463" s="165" t="e">
        <v>#N/A</v>
      </c>
      <c r="T463" s="165" t="e">
        <v>#N/A</v>
      </c>
      <c r="U463" s="164">
        <v>2243.2767856</v>
      </c>
    </row>
    <row r="464" spans="2:21" x14ac:dyDescent="0.3">
      <c r="B464" s="14">
        <v>2024</v>
      </c>
      <c r="C464" s="14">
        <v>3</v>
      </c>
      <c r="D464" s="14">
        <v>30</v>
      </c>
      <c r="E464" s="159">
        <v>1006.11</v>
      </c>
      <c r="F464" s="159">
        <v>240.8</v>
      </c>
      <c r="G464" s="159">
        <v>28.44</v>
      </c>
      <c r="H464" s="159">
        <v>33.590000000000003</v>
      </c>
      <c r="I464" s="165" t="e">
        <v>#N/A</v>
      </c>
      <c r="J464" s="161">
        <v>52.2</v>
      </c>
      <c r="K464" s="279"/>
      <c r="L464" s="279"/>
      <c r="M464" s="165" t="e">
        <v>#N/A</v>
      </c>
      <c r="N464" s="280"/>
      <c r="O464" s="165" t="e">
        <v>#N/A</v>
      </c>
      <c r="P464" s="280"/>
      <c r="Q464" s="166">
        <v>26.7645096</v>
      </c>
      <c r="R464" s="280"/>
      <c r="S464" s="165" t="e">
        <v>#N/A</v>
      </c>
      <c r="T464" s="165" t="e">
        <v>#N/A</v>
      </c>
      <c r="U464" s="164">
        <v>2518.8045096000001</v>
      </c>
    </row>
    <row r="465" spans="2:21" x14ac:dyDescent="0.3">
      <c r="B465" s="14">
        <v>2024</v>
      </c>
      <c r="C465" s="14">
        <v>3</v>
      </c>
      <c r="D465" s="14">
        <v>31</v>
      </c>
      <c r="E465" s="159">
        <v>1033.24</v>
      </c>
      <c r="F465" s="159">
        <v>216.35</v>
      </c>
      <c r="G465" s="159">
        <v>22.67</v>
      </c>
      <c r="H465" s="159">
        <v>19.52</v>
      </c>
      <c r="I465" s="165" t="e">
        <v>#N/A</v>
      </c>
      <c r="J465" s="161">
        <v>51.9</v>
      </c>
      <c r="K465" s="279"/>
      <c r="L465" s="279"/>
      <c r="M465" s="165" t="e">
        <v>#N/A</v>
      </c>
      <c r="N465" s="280"/>
      <c r="O465" s="165" t="e">
        <v>#N/A</v>
      </c>
      <c r="P465" s="280"/>
      <c r="Q465" s="166">
        <v>25.716715199999999</v>
      </c>
      <c r="R465" s="280"/>
      <c r="S465" s="165" t="e">
        <v>#N/A</v>
      </c>
      <c r="T465" s="165" t="e">
        <v>#N/A</v>
      </c>
      <c r="U465" s="164">
        <v>2420.1967152000002</v>
      </c>
    </row>
    <row r="466" spans="2:21" x14ac:dyDescent="0.3">
      <c r="B466" s="14">
        <v>2024</v>
      </c>
      <c r="C466" s="14">
        <v>4</v>
      </c>
      <c r="D466" s="14">
        <v>1</v>
      </c>
      <c r="E466" s="159">
        <v>801.91</v>
      </c>
      <c r="F466" s="159">
        <v>238.07</v>
      </c>
      <c r="G466" s="159">
        <v>52.39</v>
      </c>
      <c r="H466" s="159">
        <v>46.45</v>
      </c>
      <c r="I466" s="165" t="e">
        <v>#N/A</v>
      </c>
      <c r="J466" s="161">
        <v>50.6</v>
      </c>
      <c r="K466" s="279"/>
      <c r="L466" s="279"/>
      <c r="M466" s="165" t="e">
        <v>#N/A</v>
      </c>
      <c r="N466" s="280"/>
      <c r="O466" s="165" t="e">
        <v>#N/A</v>
      </c>
      <c r="P466" s="280"/>
      <c r="Q466" s="166">
        <v>25.772992800000001</v>
      </c>
      <c r="R466" s="280"/>
      <c r="S466" s="165" t="e">
        <v>#N/A</v>
      </c>
      <c r="T466" s="165" t="e">
        <v>#N/A</v>
      </c>
      <c r="U466" s="164">
        <v>2425.4929928000001</v>
      </c>
    </row>
    <row r="467" spans="2:21" x14ac:dyDescent="0.3">
      <c r="B467" s="14">
        <v>2024</v>
      </c>
      <c r="C467" s="14">
        <v>4</v>
      </c>
      <c r="D467" s="14">
        <v>2</v>
      </c>
      <c r="E467" s="159">
        <v>647.11</v>
      </c>
      <c r="F467" s="159">
        <v>215.83</v>
      </c>
      <c r="G467" s="159">
        <v>57.94</v>
      </c>
      <c r="H467" s="159">
        <v>55.94</v>
      </c>
      <c r="I467" s="165" t="e">
        <v>#N/A</v>
      </c>
      <c r="J467" s="161">
        <v>49.1</v>
      </c>
      <c r="K467" s="279"/>
      <c r="L467" s="279"/>
      <c r="M467" s="165" t="e">
        <v>#N/A</v>
      </c>
      <c r="N467" s="280"/>
      <c r="O467" s="165" t="e">
        <v>#N/A</v>
      </c>
      <c r="P467" s="280"/>
      <c r="Q467" s="166">
        <v>24.098626799999995</v>
      </c>
      <c r="R467" s="280"/>
      <c r="S467" s="165" t="e">
        <v>#N/A</v>
      </c>
      <c r="T467" s="165" t="e">
        <v>#N/A</v>
      </c>
      <c r="U467" s="164">
        <v>2267.9186267999999</v>
      </c>
    </row>
    <row r="468" spans="2:21" x14ac:dyDescent="0.3">
      <c r="B468" s="14">
        <v>2024</v>
      </c>
      <c r="C468" s="14">
        <v>4</v>
      </c>
      <c r="D468" s="14">
        <v>3</v>
      </c>
      <c r="E468" s="159">
        <v>550.75</v>
      </c>
      <c r="F468" s="159">
        <v>204.68</v>
      </c>
      <c r="G468" s="159">
        <v>54.98</v>
      </c>
      <c r="H468" s="159">
        <v>60.25</v>
      </c>
      <c r="I468" s="165" t="e">
        <v>#N/A</v>
      </c>
      <c r="J468" s="161">
        <v>48.3</v>
      </c>
      <c r="K468" s="162">
        <v>404.4</v>
      </c>
      <c r="L468" s="162">
        <v>487.5</v>
      </c>
      <c r="M468" s="165" t="e">
        <v>#N/A</v>
      </c>
      <c r="N468" s="280"/>
      <c r="O468" s="165" t="e">
        <v>#N/A</v>
      </c>
      <c r="P468" s="280"/>
      <c r="Q468" s="166">
        <v>22.935914399999998</v>
      </c>
      <c r="R468" s="280"/>
      <c r="S468" s="165" t="e">
        <v>#N/A</v>
      </c>
      <c r="T468" s="165" t="e">
        <v>#N/A</v>
      </c>
      <c r="U468" s="164">
        <v>2158.4959143999999</v>
      </c>
    </row>
    <row r="469" spans="2:21" x14ac:dyDescent="0.3">
      <c r="B469" s="14">
        <v>2024</v>
      </c>
      <c r="C469" s="14">
        <v>4</v>
      </c>
      <c r="D469" s="14">
        <v>4</v>
      </c>
      <c r="E469" s="159">
        <v>686.07</v>
      </c>
      <c r="F469" s="159">
        <v>235.82</v>
      </c>
      <c r="G469" s="159">
        <v>58.87</v>
      </c>
      <c r="H469" s="159">
        <v>63.84</v>
      </c>
      <c r="I469" s="165" t="e">
        <v>#N/A</v>
      </c>
      <c r="J469" s="161">
        <v>53.3</v>
      </c>
      <c r="K469" s="162">
        <v>400.8</v>
      </c>
      <c r="L469" s="279"/>
      <c r="M469" s="165" t="e">
        <v>#N/A</v>
      </c>
      <c r="N469" s="280"/>
      <c r="O469" s="165" t="e">
        <v>#N/A</v>
      </c>
      <c r="P469" s="280"/>
      <c r="Q469" s="166">
        <v>24.835176000000004</v>
      </c>
      <c r="R469" s="280"/>
      <c r="S469" s="165" t="e">
        <v>#N/A</v>
      </c>
      <c r="T469" s="165" t="e">
        <v>#N/A</v>
      </c>
      <c r="U469" s="164">
        <v>2337.2351760000006</v>
      </c>
    </row>
    <row r="470" spans="2:21" x14ac:dyDescent="0.3">
      <c r="B470" s="14">
        <v>2024</v>
      </c>
      <c r="C470" s="14">
        <v>4</v>
      </c>
      <c r="D470" s="14">
        <v>5</v>
      </c>
      <c r="E470" s="159">
        <v>1058.1199999999999</v>
      </c>
      <c r="F470" s="159">
        <v>293.66000000000003</v>
      </c>
      <c r="G470" s="159">
        <v>55.83</v>
      </c>
      <c r="H470" s="159">
        <v>59.44</v>
      </c>
      <c r="I470" s="165" t="e">
        <v>#N/A</v>
      </c>
      <c r="J470" s="161">
        <v>59.3</v>
      </c>
      <c r="K470" s="162">
        <v>393.3</v>
      </c>
      <c r="L470" s="279"/>
      <c r="M470" s="165" t="e">
        <v>#N/A</v>
      </c>
      <c r="N470" s="280"/>
      <c r="O470" s="165" t="e">
        <v>#N/A</v>
      </c>
      <c r="P470" s="280"/>
      <c r="Q470" s="166">
        <v>29.200448999999999</v>
      </c>
      <c r="R470" s="280"/>
      <c r="S470" s="165" t="e">
        <v>#N/A</v>
      </c>
      <c r="T470" s="165" t="e">
        <v>#N/A</v>
      </c>
      <c r="U470" s="164">
        <v>2748.0504489999998</v>
      </c>
    </row>
    <row r="471" spans="2:21" x14ac:dyDescent="0.3">
      <c r="B471" s="14">
        <v>2024</v>
      </c>
      <c r="C471" s="14">
        <v>4</v>
      </c>
      <c r="D471" s="14">
        <v>6</v>
      </c>
      <c r="E471" s="159">
        <v>992.23</v>
      </c>
      <c r="F471" s="159">
        <v>245.08</v>
      </c>
      <c r="G471" s="159">
        <v>32.51</v>
      </c>
      <c r="H471" s="159">
        <v>35.9</v>
      </c>
      <c r="I471" s="165" t="e">
        <v>#N/A</v>
      </c>
      <c r="J471" s="161">
        <v>54.3</v>
      </c>
      <c r="K471" s="162">
        <v>365.9</v>
      </c>
      <c r="L471" s="279"/>
      <c r="M471" s="165" t="e">
        <v>#N/A</v>
      </c>
      <c r="N471" s="280"/>
      <c r="O471" s="165" t="e">
        <v>#N/A</v>
      </c>
      <c r="P471" s="280"/>
      <c r="Q471" s="166">
        <v>26.261662799999996</v>
      </c>
      <c r="R471" s="280"/>
      <c r="S471" s="165" t="e">
        <v>#N/A</v>
      </c>
      <c r="T471" s="165" t="e">
        <v>#N/A</v>
      </c>
      <c r="U471" s="164">
        <v>2471.4816627999999</v>
      </c>
    </row>
    <row r="472" spans="2:21" x14ac:dyDescent="0.3">
      <c r="B472" s="14">
        <v>2024</v>
      </c>
      <c r="C472" s="14">
        <v>4</v>
      </c>
      <c r="D472" s="14">
        <v>7</v>
      </c>
      <c r="E472" s="159">
        <v>881.13</v>
      </c>
      <c r="F472" s="159">
        <v>217.84</v>
      </c>
      <c r="G472" s="159">
        <v>23.75</v>
      </c>
      <c r="H472" s="159">
        <v>21.12</v>
      </c>
      <c r="I472" s="165" t="e">
        <v>#N/A</v>
      </c>
      <c r="J472" s="161">
        <v>51.6</v>
      </c>
      <c r="K472" s="279"/>
      <c r="L472" s="279"/>
      <c r="M472" s="165" t="e">
        <v>#N/A</v>
      </c>
      <c r="N472" s="280"/>
      <c r="O472" s="165" t="e">
        <v>#N/A</v>
      </c>
      <c r="P472" s="280"/>
      <c r="Q472" s="166">
        <v>24.432855599999996</v>
      </c>
      <c r="R472" s="280"/>
      <c r="S472" s="165" t="e">
        <v>#N/A</v>
      </c>
      <c r="T472" s="165" t="e">
        <v>#N/A</v>
      </c>
      <c r="U472" s="164">
        <v>2299.3728555999996</v>
      </c>
    </row>
    <row r="473" spans="2:21" x14ac:dyDescent="0.3">
      <c r="B473" s="14">
        <v>2024</v>
      </c>
      <c r="C473" s="14">
        <v>4</v>
      </c>
      <c r="D473" s="14">
        <v>8</v>
      </c>
      <c r="E473" s="159">
        <v>769.38</v>
      </c>
      <c r="F473" s="159">
        <v>238.75</v>
      </c>
      <c r="G473" s="159">
        <v>53.5</v>
      </c>
      <c r="H473" s="159">
        <v>49.04</v>
      </c>
      <c r="I473" s="165" t="e">
        <v>#N/A</v>
      </c>
      <c r="J473" s="161">
        <v>52.8</v>
      </c>
      <c r="K473" s="162">
        <v>389.2</v>
      </c>
      <c r="L473" s="279"/>
      <c r="M473" s="165" t="e">
        <v>#N/A</v>
      </c>
      <c r="N473" s="280"/>
      <c r="O473" s="165" t="e">
        <v>#N/A</v>
      </c>
      <c r="P473" s="280"/>
      <c r="Q473" s="166">
        <v>25.6929798</v>
      </c>
      <c r="R473" s="280"/>
      <c r="S473" s="165" t="e">
        <v>#N/A</v>
      </c>
      <c r="T473" s="165" t="e">
        <v>#N/A</v>
      </c>
      <c r="U473" s="164">
        <v>2417.9629798000001</v>
      </c>
    </row>
    <row r="474" spans="2:21" x14ac:dyDescent="0.3">
      <c r="B474" s="14">
        <v>2024</v>
      </c>
      <c r="C474" s="14">
        <v>4</v>
      </c>
      <c r="D474" s="14">
        <v>9</v>
      </c>
      <c r="E474" s="159">
        <v>609.62</v>
      </c>
      <c r="F474" s="159">
        <v>208.52</v>
      </c>
      <c r="G474" s="159">
        <v>56.74</v>
      </c>
      <c r="H474" s="159">
        <v>60.7</v>
      </c>
      <c r="I474" s="165" t="e">
        <v>#N/A</v>
      </c>
      <c r="J474" s="161">
        <v>48</v>
      </c>
      <c r="K474" s="279"/>
      <c r="L474" s="279"/>
      <c r="M474" s="165" t="e">
        <v>#N/A</v>
      </c>
      <c r="N474" s="280"/>
      <c r="O474" s="165" t="e">
        <v>#N/A</v>
      </c>
      <c r="P474" s="280"/>
      <c r="Q474" s="166">
        <v>23.498905199999999</v>
      </c>
      <c r="R474" s="280"/>
      <c r="S474" s="165" t="e">
        <v>#N/A</v>
      </c>
      <c r="T474" s="165" t="e">
        <v>#N/A</v>
      </c>
      <c r="U474" s="164">
        <v>2211.4789052000001</v>
      </c>
    </row>
    <row r="475" spans="2:21" x14ac:dyDescent="0.3">
      <c r="B475" s="14">
        <v>2024</v>
      </c>
      <c r="C475" s="14">
        <v>4</v>
      </c>
      <c r="D475" s="14">
        <v>10</v>
      </c>
      <c r="E475" s="159">
        <v>507.11</v>
      </c>
      <c r="F475" s="159">
        <v>192.96</v>
      </c>
      <c r="G475" s="159">
        <v>56.02</v>
      </c>
      <c r="H475" s="159">
        <v>63.35</v>
      </c>
      <c r="I475" s="165" t="e">
        <v>#N/A</v>
      </c>
      <c r="J475" s="161">
        <v>46</v>
      </c>
      <c r="K475" s="279"/>
      <c r="L475" s="162">
        <v>497.4</v>
      </c>
      <c r="M475" s="165" t="e">
        <v>#N/A</v>
      </c>
      <c r="N475" s="280"/>
      <c r="O475" s="165" t="e">
        <v>#N/A</v>
      </c>
      <c r="P475" s="280"/>
      <c r="Q475" s="166">
        <v>23.557545600000001</v>
      </c>
      <c r="R475" s="280"/>
      <c r="S475" s="165" t="e">
        <v>#N/A</v>
      </c>
      <c r="T475" s="165" t="e">
        <v>#N/A</v>
      </c>
      <c r="U475" s="164">
        <v>2216.9975455999997</v>
      </c>
    </row>
    <row r="476" spans="2:21" x14ac:dyDescent="0.3">
      <c r="B476" s="14">
        <v>2024</v>
      </c>
      <c r="C476" s="14">
        <v>4</v>
      </c>
      <c r="D476" s="14">
        <v>11</v>
      </c>
      <c r="E476" s="159">
        <v>468.57</v>
      </c>
      <c r="F476" s="159">
        <v>190.77</v>
      </c>
      <c r="G476" s="159">
        <v>54.45</v>
      </c>
      <c r="H476" s="159">
        <v>64.11</v>
      </c>
      <c r="I476" s="165" t="e">
        <v>#N/A</v>
      </c>
      <c r="J476" s="161">
        <v>45.1</v>
      </c>
      <c r="K476" s="279"/>
      <c r="L476" s="162">
        <v>512.5</v>
      </c>
      <c r="M476" s="165" t="e">
        <v>#N/A</v>
      </c>
      <c r="N476" s="280"/>
      <c r="O476" s="165" t="e">
        <v>#N/A</v>
      </c>
      <c r="P476" s="280"/>
      <c r="Q476" s="166">
        <v>23.114628000000003</v>
      </c>
      <c r="R476" s="280"/>
      <c r="S476" s="165" t="e">
        <v>#N/A</v>
      </c>
      <c r="T476" s="165" t="e">
        <v>#N/A</v>
      </c>
      <c r="U476" s="164">
        <v>2175.3146280000001</v>
      </c>
    </row>
    <row r="477" spans="2:21" x14ac:dyDescent="0.3">
      <c r="B477" s="14">
        <v>2024</v>
      </c>
      <c r="C477" s="14">
        <v>4</v>
      </c>
      <c r="D477" s="14">
        <v>12</v>
      </c>
      <c r="E477" s="159">
        <v>549.95000000000005</v>
      </c>
      <c r="F477" s="159">
        <v>218.75</v>
      </c>
      <c r="G477" s="159">
        <v>52.9</v>
      </c>
      <c r="H477" s="159">
        <v>65.47</v>
      </c>
      <c r="I477" s="165" t="e">
        <v>#N/A</v>
      </c>
      <c r="J477" s="161">
        <v>47.9</v>
      </c>
      <c r="K477" s="279"/>
      <c r="L477" s="279"/>
      <c r="M477" s="165" t="e">
        <v>#N/A</v>
      </c>
      <c r="N477" s="280"/>
      <c r="O477" s="165" t="e">
        <v>#N/A</v>
      </c>
      <c r="P477" s="280"/>
      <c r="Q477" s="166">
        <v>23.996059799999998</v>
      </c>
      <c r="R477" s="280"/>
      <c r="S477" s="165" t="e">
        <v>#N/A</v>
      </c>
      <c r="T477" s="165" t="e">
        <v>#N/A</v>
      </c>
      <c r="U477" s="164">
        <v>2258.2660597999998</v>
      </c>
    </row>
    <row r="478" spans="2:21" x14ac:dyDescent="0.3">
      <c r="B478" s="14">
        <v>2024</v>
      </c>
      <c r="C478" s="14">
        <v>4</v>
      </c>
      <c r="D478" s="14">
        <v>13</v>
      </c>
      <c r="E478" s="159">
        <v>713.45</v>
      </c>
      <c r="F478" s="159">
        <v>211.62</v>
      </c>
      <c r="G478" s="159">
        <v>29.85</v>
      </c>
      <c r="H478" s="159">
        <v>39.04</v>
      </c>
      <c r="I478" s="165" t="e">
        <v>#N/A</v>
      </c>
      <c r="J478" s="161">
        <v>49.8</v>
      </c>
      <c r="K478" s="279"/>
      <c r="L478" s="279"/>
      <c r="M478" s="165" t="e">
        <v>#N/A</v>
      </c>
      <c r="N478" s="280"/>
      <c r="O478" s="165" t="e">
        <v>#N/A</v>
      </c>
      <c r="P478" s="280"/>
      <c r="Q478" s="166">
        <v>23.472914399999997</v>
      </c>
      <c r="R478" s="280"/>
      <c r="S478" s="165" t="e">
        <v>#N/A</v>
      </c>
      <c r="T478" s="165" t="e">
        <v>#N/A</v>
      </c>
      <c r="U478" s="164">
        <v>2209.0329143999998</v>
      </c>
    </row>
    <row r="479" spans="2:21" x14ac:dyDescent="0.3">
      <c r="B479" s="14">
        <v>2024</v>
      </c>
      <c r="C479" s="14">
        <v>4</v>
      </c>
      <c r="D479" s="14">
        <v>14</v>
      </c>
      <c r="E479" s="159">
        <v>990.71</v>
      </c>
      <c r="F479" s="159">
        <v>222.97</v>
      </c>
      <c r="G479" s="159">
        <v>25.17</v>
      </c>
      <c r="H479" s="159">
        <v>21.91</v>
      </c>
      <c r="I479" s="165" t="e">
        <v>#N/A</v>
      </c>
      <c r="J479" s="161">
        <v>51.7</v>
      </c>
      <c r="K479" s="279"/>
      <c r="L479" s="279"/>
      <c r="M479" s="165" t="e">
        <v>#N/A</v>
      </c>
      <c r="N479" s="280"/>
      <c r="O479" s="165" t="e">
        <v>#N/A</v>
      </c>
      <c r="P479" s="280"/>
      <c r="Q479" s="166">
        <v>26.216984399999998</v>
      </c>
      <c r="R479" s="280"/>
      <c r="S479" s="165" t="e">
        <v>#N/A</v>
      </c>
      <c r="T479" s="165" t="e">
        <v>#N/A</v>
      </c>
      <c r="U479" s="164">
        <v>2467.2769843999999</v>
      </c>
    </row>
    <row r="480" spans="2:21" x14ac:dyDescent="0.3">
      <c r="B480" s="14">
        <v>2024</v>
      </c>
      <c r="C480" s="14">
        <v>4</v>
      </c>
      <c r="D480" s="14">
        <v>15</v>
      </c>
      <c r="E480" s="159">
        <v>769.7</v>
      </c>
      <c r="F480" s="159">
        <v>236.78</v>
      </c>
      <c r="G480" s="159">
        <v>72.89</v>
      </c>
      <c r="H480" s="159">
        <v>48.22</v>
      </c>
      <c r="I480" s="165" t="e">
        <v>#N/A</v>
      </c>
      <c r="J480" s="161">
        <v>51.4</v>
      </c>
      <c r="K480" s="279"/>
      <c r="L480" s="279"/>
      <c r="M480" s="165" t="e">
        <v>#N/A</v>
      </c>
      <c r="N480" s="280"/>
      <c r="O480" s="165" t="e">
        <v>#N/A</v>
      </c>
      <c r="P480" s="280"/>
      <c r="Q480" s="166">
        <v>24.393654600000005</v>
      </c>
      <c r="R480" s="280"/>
      <c r="S480" s="165" t="e">
        <v>#N/A</v>
      </c>
      <c r="T480" s="165" t="e">
        <v>#N/A</v>
      </c>
      <c r="U480" s="164">
        <v>2295.6836546000004</v>
      </c>
    </row>
    <row r="481" spans="2:21" x14ac:dyDescent="0.3">
      <c r="B481" s="14">
        <v>2024</v>
      </c>
      <c r="C481" s="14">
        <v>4</v>
      </c>
      <c r="D481" s="14">
        <v>16</v>
      </c>
      <c r="E481" s="159">
        <v>588.96</v>
      </c>
      <c r="F481" s="159">
        <v>205.11</v>
      </c>
      <c r="G481" s="159">
        <v>136.9</v>
      </c>
      <c r="H481" s="159">
        <v>60.63</v>
      </c>
      <c r="I481" s="165" t="e">
        <v>#N/A</v>
      </c>
      <c r="J481" s="161">
        <v>48.4</v>
      </c>
      <c r="K481" s="162">
        <v>394.6</v>
      </c>
      <c r="L481" s="279"/>
      <c r="M481" s="165" t="e">
        <v>#N/A</v>
      </c>
      <c r="N481" s="280"/>
      <c r="O481" s="165" t="e">
        <v>#N/A</v>
      </c>
      <c r="P481" s="280"/>
      <c r="Q481" s="166">
        <v>23.307947999999996</v>
      </c>
      <c r="R481" s="280"/>
      <c r="S481" s="165" t="e">
        <v>#N/A</v>
      </c>
      <c r="T481" s="165" t="e">
        <v>#N/A</v>
      </c>
      <c r="U481" s="164">
        <v>2193.5079479999995</v>
      </c>
    </row>
    <row r="482" spans="2:21" x14ac:dyDescent="0.3">
      <c r="B482" s="14">
        <v>2024</v>
      </c>
      <c r="C482" s="14">
        <v>4</v>
      </c>
      <c r="D482" s="14">
        <v>17</v>
      </c>
      <c r="E482" s="159">
        <v>490.76</v>
      </c>
      <c r="F482" s="159">
        <v>192.31</v>
      </c>
      <c r="G482" s="159">
        <v>55.69</v>
      </c>
      <c r="H482" s="159">
        <v>62.13</v>
      </c>
      <c r="I482" s="165" t="e">
        <v>#N/A</v>
      </c>
      <c r="J482" s="161">
        <v>46.1</v>
      </c>
      <c r="K482" s="162">
        <v>406.4</v>
      </c>
      <c r="L482" s="279"/>
      <c r="M482" s="165" t="e">
        <v>#N/A</v>
      </c>
      <c r="N482" s="280"/>
      <c r="O482" s="165" t="e">
        <v>#N/A</v>
      </c>
      <c r="P482" s="280"/>
      <c r="Q482" s="166">
        <v>20.833344599999997</v>
      </c>
      <c r="R482" s="280"/>
      <c r="S482" s="165" t="e">
        <v>#N/A</v>
      </c>
      <c r="T482" s="165" t="e">
        <v>#N/A</v>
      </c>
      <c r="U482" s="164">
        <v>1960.6233445999997</v>
      </c>
    </row>
    <row r="483" spans="2:21" x14ac:dyDescent="0.3">
      <c r="B483" s="14">
        <v>2024</v>
      </c>
      <c r="C483" s="14">
        <v>4</v>
      </c>
      <c r="D483" s="14">
        <v>18</v>
      </c>
      <c r="E483" s="159">
        <v>482.77</v>
      </c>
      <c r="F483" s="159">
        <v>194.75</v>
      </c>
      <c r="G483" s="159">
        <v>54.44</v>
      </c>
      <c r="H483" s="159">
        <v>65.06</v>
      </c>
      <c r="I483" s="165" t="e">
        <v>#N/A</v>
      </c>
      <c r="J483" s="161">
        <v>46.2</v>
      </c>
      <c r="K483" s="162">
        <v>400.1</v>
      </c>
      <c r="L483" s="279"/>
      <c r="M483" s="165" t="e">
        <v>#N/A</v>
      </c>
      <c r="N483" s="280"/>
      <c r="O483" s="165" t="e">
        <v>#N/A</v>
      </c>
      <c r="P483" s="280"/>
      <c r="Q483" s="166">
        <v>21.349186800000002</v>
      </c>
      <c r="R483" s="280"/>
      <c r="S483" s="165" t="e">
        <v>#N/A</v>
      </c>
      <c r="T483" s="165" t="e">
        <v>#N/A</v>
      </c>
      <c r="U483" s="164">
        <v>2009.1691868000003</v>
      </c>
    </row>
    <row r="484" spans="2:21" x14ac:dyDescent="0.3">
      <c r="B484" s="14">
        <v>2024</v>
      </c>
      <c r="C484" s="14">
        <v>4</v>
      </c>
      <c r="D484" s="14">
        <v>19</v>
      </c>
      <c r="E484" s="159">
        <v>496.12</v>
      </c>
      <c r="F484" s="159">
        <v>205.75</v>
      </c>
      <c r="G484" s="159">
        <v>51.66</v>
      </c>
      <c r="H484" s="159">
        <v>61.65</v>
      </c>
      <c r="I484" s="165" t="e">
        <v>#N/A</v>
      </c>
      <c r="J484" s="161">
        <v>45.9</v>
      </c>
      <c r="K484" s="162">
        <v>394.5</v>
      </c>
      <c r="L484" s="279"/>
      <c r="M484" s="165" t="e">
        <v>#N/A</v>
      </c>
      <c r="N484" s="280"/>
      <c r="O484" s="165" t="e">
        <v>#N/A</v>
      </c>
      <c r="P484" s="280"/>
      <c r="Q484" s="166">
        <v>21.341239199999997</v>
      </c>
      <c r="R484" s="280"/>
      <c r="S484" s="165" t="e">
        <v>#N/A</v>
      </c>
      <c r="T484" s="165" t="e">
        <v>#N/A</v>
      </c>
      <c r="U484" s="164">
        <v>2008.4212391999997</v>
      </c>
    </row>
    <row r="485" spans="2:21" x14ac:dyDescent="0.3">
      <c r="B485" s="14">
        <v>2024</v>
      </c>
      <c r="C485" s="14">
        <v>4</v>
      </c>
      <c r="D485" s="14">
        <v>20</v>
      </c>
      <c r="E485" s="159">
        <v>533.89</v>
      </c>
      <c r="F485" s="159">
        <v>184.98</v>
      </c>
      <c r="G485" s="159">
        <v>29.33</v>
      </c>
      <c r="H485" s="159">
        <v>38.32</v>
      </c>
      <c r="I485" s="165" t="e">
        <v>#N/A</v>
      </c>
      <c r="J485" s="161">
        <v>44</v>
      </c>
      <c r="K485" s="162">
        <v>359.3</v>
      </c>
      <c r="L485" s="279"/>
      <c r="M485" s="165" t="e">
        <v>#N/A</v>
      </c>
      <c r="N485" s="280"/>
      <c r="O485" s="165" t="e">
        <v>#N/A</v>
      </c>
      <c r="P485" s="280"/>
      <c r="Q485" s="166">
        <v>19.636156800000002</v>
      </c>
      <c r="R485" s="280"/>
      <c r="S485" s="165" t="e">
        <v>#N/A</v>
      </c>
      <c r="T485" s="165" t="e">
        <v>#N/A</v>
      </c>
      <c r="U485" s="164">
        <v>1847.9561568000001</v>
      </c>
    </row>
    <row r="486" spans="2:21" x14ac:dyDescent="0.3">
      <c r="B486" s="14">
        <v>2024</v>
      </c>
      <c r="C486" s="14">
        <v>4</v>
      </c>
      <c r="D486" s="14">
        <v>21</v>
      </c>
      <c r="E486" s="159">
        <v>531.24</v>
      </c>
      <c r="F486" s="159">
        <v>169.15</v>
      </c>
      <c r="G486" s="159">
        <v>20.45</v>
      </c>
      <c r="H486" s="159">
        <v>21.86</v>
      </c>
      <c r="I486" s="165" t="e">
        <v>#N/A</v>
      </c>
      <c r="J486" s="161">
        <v>42.8</v>
      </c>
      <c r="K486" s="162">
        <v>337.2</v>
      </c>
      <c r="L486" s="279"/>
      <c r="M486" s="165" t="e">
        <v>#N/A</v>
      </c>
      <c r="N486" s="280"/>
      <c r="O486" s="165" t="e">
        <v>#N/A</v>
      </c>
      <c r="P486" s="280"/>
      <c r="Q486" s="166">
        <v>19.253598</v>
      </c>
      <c r="R486" s="280"/>
      <c r="S486" s="165" t="e">
        <v>#N/A</v>
      </c>
      <c r="T486" s="165" t="e">
        <v>#N/A</v>
      </c>
      <c r="U486" s="164">
        <v>1811.9535980000001</v>
      </c>
    </row>
    <row r="487" spans="2:21" x14ac:dyDescent="0.3">
      <c r="B487" s="14">
        <v>2024</v>
      </c>
      <c r="C487" s="14">
        <v>4</v>
      </c>
      <c r="D487" s="14">
        <v>22</v>
      </c>
      <c r="E487" s="159">
        <v>490.46</v>
      </c>
      <c r="F487" s="159">
        <v>189.77</v>
      </c>
      <c r="G487" s="159">
        <v>49.74</v>
      </c>
      <c r="H487" s="159">
        <v>50.99</v>
      </c>
      <c r="I487" s="165" t="e">
        <v>#N/A</v>
      </c>
      <c r="J487" s="161">
        <v>46.3</v>
      </c>
      <c r="K487" s="279"/>
      <c r="L487" s="162">
        <v>445.4</v>
      </c>
      <c r="M487" s="165" t="e">
        <v>#N/A</v>
      </c>
      <c r="N487" s="280"/>
      <c r="O487" s="165" t="e">
        <v>#N/A</v>
      </c>
      <c r="P487" s="280"/>
      <c r="Q487" s="166">
        <v>21.4140564</v>
      </c>
      <c r="R487" s="280"/>
      <c r="S487" s="165" t="e">
        <v>#N/A</v>
      </c>
      <c r="T487" s="165" t="e">
        <v>#N/A</v>
      </c>
      <c r="U487" s="164">
        <v>2015.2740563999998</v>
      </c>
    </row>
    <row r="488" spans="2:21" x14ac:dyDescent="0.3">
      <c r="B488" s="14">
        <v>2024</v>
      </c>
      <c r="C488" s="14">
        <v>4</v>
      </c>
      <c r="D488" s="14">
        <v>23</v>
      </c>
      <c r="E488" s="159">
        <v>498.77</v>
      </c>
      <c r="F488" s="159">
        <v>196.61</v>
      </c>
      <c r="G488" s="159">
        <v>55.25</v>
      </c>
      <c r="H488" s="159">
        <v>61.84</v>
      </c>
      <c r="I488" s="165" t="e">
        <v>#N/A</v>
      </c>
      <c r="J488" s="161">
        <v>47.7</v>
      </c>
      <c r="K488" s="162">
        <v>382.4</v>
      </c>
      <c r="L488" s="279"/>
      <c r="M488" s="165" t="e">
        <v>#N/A</v>
      </c>
      <c r="N488" s="280"/>
      <c r="O488" s="165" t="e">
        <v>#N/A</v>
      </c>
      <c r="P488" s="280"/>
      <c r="Q488" s="166">
        <v>21.7309938</v>
      </c>
      <c r="R488" s="280"/>
      <c r="S488" s="165" t="e">
        <v>#N/A</v>
      </c>
      <c r="T488" s="165" t="e">
        <v>#N/A</v>
      </c>
      <c r="U488" s="164">
        <v>2045.1009938000002</v>
      </c>
    </row>
    <row r="489" spans="2:21" x14ac:dyDescent="0.3">
      <c r="B489" s="14">
        <v>2024</v>
      </c>
      <c r="C489" s="14">
        <v>4</v>
      </c>
      <c r="D489" s="14">
        <v>24</v>
      </c>
      <c r="E489" s="159">
        <v>536.39</v>
      </c>
      <c r="F489" s="159">
        <v>206.56</v>
      </c>
      <c r="G489" s="159">
        <v>58.08</v>
      </c>
      <c r="H489" s="159">
        <v>61.59</v>
      </c>
      <c r="I489" s="165" t="e">
        <v>#N/A</v>
      </c>
      <c r="J489" s="161">
        <v>48.7</v>
      </c>
      <c r="K489" s="162">
        <v>380</v>
      </c>
      <c r="L489" s="279"/>
      <c r="M489" s="165" t="e">
        <v>#N/A</v>
      </c>
      <c r="N489" s="280"/>
      <c r="O489" s="165" t="e">
        <v>#N/A</v>
      </c>
      <c r="P489" s="280"/>
      <c r="Q489" s="166">
        <v>21.350260800000001</v>
      </c>
      <c r="R489" s="280"/>
      <c r="S489" s="165" t="e">
        <v>#N/A</v>
      </c>
      <c r="T489" s="165" t="e">
        <v>#N/A</v>
      </c>
      <c r="U489" s="164">
        <v>2009.2702608000002</v>
      </c>
    </row>
    <row r="490" spans="2:21" x14ac:dyDescent="0.3">
      <c r="B490" s="14">
        <v>2024</v>
      </c>
      <c r="C490" s="14">
        <v>4</v>
      </c>
      <c r="D490" s="14">
        <v>25</v>
      </c>
      <c r="E490" s="159">
        <v>558.42999999999995</v>
      </c>
      <c r="F490" s="159">
        <v>211.09</v>
      </c>
      <c r="G490" s="159">
        <v>57.37</v>
      </c>
      <c r="H490" s="159">
        <v>63.74</v>
      </c>
      <c r="I490" s="165" t="e">
        <v>#N/A</v>
      </c>
      <c r="J490" s="161">
        <v>49</v>
      </c>
      <c r="K490" s="162">
        <v>390.6</v>
      </c>
      <c r="L490" s="279"/>
      <c r="M490" s="165" t="e">
        <v>#N/A</v>
      </c>
      <c r="N490" s="280"/>
      <c r="O490" s="165" t="e">
        <v>#N/A</v>
      </c>
      <c r="P490" s="280"/>
      <c r="Q490" s="166">
        <v>21.830446200000004</v>
      </c>
      <c r="R490" s="280"/>
      <c r="S490" s="165" t="e">
        <v>#N/A</v>
      </c>
      <c r="T490" s="165" t="e">
        <v>#N/A</v>
      </c>
      <c r="U490" s="164">
        <v>2054.4604462000002</v>
      </c>
    </row>
    <row r="491" spans="2:21" x14ac:dyDescent="0.3">
      <c r="B491" s="14">
        <v>2024</v>
      </c>
      <c r="C491" s="14">
        <v>4</v>
      </c>
      <c r="D491" s="14">
        <v>26</v>
      </c>
      <c r="E491" s="159">
        <v>576.42999999999995</v>
      </c>
      <c r="F491" s="159">
        <v>217.68</v>
      </c>
      <c r="G491" s="159">
        <v>53.64</v>
      </c>
      <c r="H491" s="159">
        <v>60.54</v>
      </c>
      <c r="I491" s="165" t="e">
        <v>#N/A</v>
      </c>
      <c r="J491" s="161">
        <v>48.7</v>
      </c>
      <c r="K491" s="162">
        <v>376</v>
      </c>
      <c r="L491" s="279"/>
      <c r="M491" s="165" t="e">
        <v>#N/A</v>
      </c>
      <c r="N491" s="280"/>
      <c r="O491" s="165" t="e">
        <v>#N/A</v>
      </c>
      <c r="P491" s="280"/>
      <c r="Q491" s="166">
        <v>21.633474599999996</v>
      </c>
      <c r="R491" s="280"/>
      <c r="S491" s="165" t="e">
        <v>#N/A</v>
      </c>
      <c r="T491" s="165" t="e">
        <v>#N/A</v>
      </c>
      <c r="U491" s="164">
        <v>2035.9234745999997</v>
      </c>
    </row>
    <row r="492" spans="2:21" x14ac:dyDescent="0.3">
      <c r="B492" s="14">
        <v>2024</v>
      </c>
      <c r="C492" s="14">
        <v>4</v>
      </c>
      <c r="D492" s="14">
        <v>27</v>
      </c>
      <c r="E492" s="159">
        <v>565.97</v>
      </c>
      <c r="F492" s="159">
        <v>189.84</v>
      </c>
      <c r="G492" s="159">
        <v>29.85</v>
      </c>
      <c r="H492" s="159">
        <v>38.130000000000003</v>
      </c>
      <c r="I492" s="165" t="e">
        <v>#N/A</v>
      </c>
      <c r="J492" s="161">
        <v>45</v>
      </c>
      <c r="K492" s="162">
        <v>347.9</v>
      </c>
      <c r="L492" s="279"/>
      <c r="M492" s="165" t="e">
        <v>#N/A</v>
      </c>
      <c r="N492" s="280"/>
      <c r="O492" s="165" t="e">
        <v>#N/A</v>
      </c>
      <c r="P492" s="280"/>
      <c r="Q492" s="166">
        <v>19.645500599999998</v>
      </c>
      <c r="R492" s="280"/>
      <c r="S492" s="165" t="e">
        <v>#N/A</v>
      </c>
      <c r="T492" s="165" t="e">
        <v>#N/A</v>
      </c>
      <c r="U492" s="164">
        <v>1848.8355006000002</v>
      </c>
    </row>
    <row r="493" spans="2:21" x14ac:dyDescent="0.3">
      <c r="B493" s="14">
        <v>2024</v>
      </c>
      <c r="C493" s="14">
        <v>4</v>
      </c>
      <c r="D493" s="14">
        <v>28</v>
      </c>
      <c r="E493" s="159">
        <v>548.14</v>
      </c>
      <c r="F493" s="159">
        <v>172.56</v>
      </c>
      <c r="G493" s="159">
        <v>21.41</v>
      </c>
      <c r="H493" s="159">
        <v>22.13</v>
      </c>
      <c r="I493" s="165" t="e">
        <v>#N/A</v>
      </c>
      <c r="J493" s="161">
        <v>43.3</v>
      </c>
      <c r="K493" s="279"/>
      <c r="L493" s="279"/>
      <c r="M493" s="165" t="e">
        <v>#N/A</v>
      </c>
      <c r="N493" s="280"/>
      <c r="O493" s="165" t="e">
        <v>#N/A</v>
      </c>
      <c r="P493" s="280"/>
      <c r="Q493" s="166">
        <v>18.8985336</v>
      </c>
      <c r="R493" s="280"/>
      <c r="S493" s="165" t="e">
        <v>#N/A</v>
      </c>
      <c r="T493" s="165" t="e">
        <v>#N/A</v>
      </c>
      <c r="U493" s="164">
        <v>1778.5385336000002</v>
      </c>
    </row>
    <row r="494" spans="2:21" x14ac:dyDescent="0.3">
      <c r="B494" s="14">
        <v>2024</v>
      </c>
      <c r="C494" s="14">
        <v>4</v>
      </c>
      <c r="D494" s="14">
        <v>29</v>
      </c>
      <c r="E494" s="159">
        <v>470.18</v>
      </c>
      <c r="F494" s="159">
        <v>182.13</v>
      </c>
      <c r="G494" s="159">
        <v>50.2</v>
      </c>
      <c r="H494" s="159">
        <v>49.95</v>
      </c>
      <c r="I494" s="165" t="e">
        <v>#N/A</v>
      </c>
      <c r="J494" s="161">
        <v>44.9</v>
      </c>
      <c r="K494" s="162">
        <v>380.3</v>
      </c>
      <c r="L494" s="279"/>
      <c r="M494" s="165" t="e">
        <v>#N/A</v>
      </c>
      <c r="N494" s="280"/>
      <c r="O494" s="165" t="e">
        <v>#N/A</v>
      </c>
      <c r="P494" s="280"/>
      <c r="Q494" s="166">
        <v>19.3229784</v>
      </c>
      <c r="R494" s="280"/>
      <c r="S494" s="165" t="e">
        <v>#N/A</v>
      </c>
      <c r="T494" s="165" t="e">
        <v>#N/A</v>
      </c>
      <c r="U494" s="164">
        <v>1818.4829784000001</v>
      </c>
    </row>
    <row r="495" spans="2:21" x14ac:dyDescent="0.3">
      <c r="B495" s="14">
        <v>2024</v>
      </c>
      <c r="C495" s="14">
        <v>4</v>
      </c>
      <c r="D495" s="14">
        <v>30</v>
      </c>
      <c r="E495" s="159">
        <v>444.53</v>
      </c>
      <c r="F495" s="159">
        <v>182.66</v>
      </c>
      <c r="G495" s="159">
        <v>54.39</v>
      </c>
      <c r="H495" s="159">
        <v>60.82</v>
      </c>
      <c r="I495" s="165" t="e">
        <v>#N/A</v>
      </c>
      <c r="J495" s="161">
        <v>45.7</v>
      </c>
      <c r="K495" s="162">
        <v>376.8</v>
      </c>
      <c r="L495" s="279"/>
      <c r="M495" s="165" t="e">
        <v>#N/A</v>
      </c>
      <c r="N495" s="280"/>
      <c r="O495" s="165" t="e">
        <v>#N/A</v>
      </c>
      <c r="P495" s="280"/>
      <c r="Q495" s="166">
        <v>19.757304000000001</v>
      </c>
      <c r="R495" s="280"/>
      <c r="S495" s="165" t="e">
        <v>#N/A</v>
      </c>
      <c r="T495" s="165" t="e">
        <v>#N/A</v>
      </c>
      <c r="U495" s="164">
        <v>1859.3573040000001</v>
      </c>
    </row>
    <row r="496" spans="2:21" x14ac:dyDescent="0.3">
      <c r="B496" s="14">
        <v>2024</v>
      </c>
      <c r="C496" s="14">
        <v>5</v>
      </c>
      <c r="D496" s="14">
        <v>1</v>
      </c>
      <c r="E496" s="159">
        <v>440.51</v>
      </c>
      <c r="F496" s="159">
        <v>185.15</v>
      </c>
      <c r="G496" s="159">
        <v>55.07</v>
      </c>
      <c r="H496" s="159">
        <v>63.5</v>
      </c>
      <c r="I496" s="165" t="e">
        <v>#N/A</v>
      </c>
      <c r="J496" s="161">
        <v>45.2</v>
      </c>
      <c r="K496" s="162">
        <v>402.8</v>
      </c>
      <c r="L496" s="279"/>
      <c r="M496" s="165" t="e">
        <v>#N/A</v>
      </c>
      <c r="N496" s="280"/>
      <c r="O496" s="165" t="e">
        <v>#N/A</v>
      </c>
      <c r="P496" s="280"/>
      <c r="Q496" s="166">
        <v>19.845694199999997</v>
      </c>
      <c r="R496" s="280"/>
      <c r="S496" s="165" t="e">
        <v>#N/A</v>
      </c>
      <c r="T496" s="165" t="e">
        <v>#N/A</v>
      </c>
      <c r="U496" s="164">
        <v>1867.6756942</v>
      </c>
    </row>
    <row r="497" spans="2:21" x14ac:dyDescent="0.3">
      <c r="B497" s="14">
        <v>2024</v>
      </c>
      <c r="C497" s="14">
        <v>5</v>
      </c>
      <c r="D497" s="14">
        <v>2</v>
      </c>
      <c r="E497" s="159">
        <v>454.72</v>
      </c>
      <c r="F497" s="159">
        <v>192.61</v>
      </c>
      <c r="G497" s="159">
        <v>55.12</v>
      </c>
      <c r="H497" s="159">
        <v>64.739999999999995</v>
      </c>
      <c r="I497" s="165" t="e">
        <v>#N/A</v>
      </c>
      <c r="J497" s="161">
        <v>45.5</v>
      </c>
      <c r="K497" s="162">
        <v>404.5</v>
      </c>
      <c r="L497" s="279"/>
      <c r="M497" s="165" t="e">
        <v>#N/A</v>
      </c>
      <c r="N497" s="280"/>
      <c r="O497" s="165" t="e">
        <v>#N/A</v>
      </c>
      <c r="P497" s="280"/>
      <c r="Q497" s="166">
        <v>20.559474600000001</v>
      </c>
      <c r="R497" s="280"/>
      <c r="S497" s="165" t="e">
        <v>#N/A</v>
      </c>
      <c r="T497" s="165" t="e">
        <v>#N/A</v>
      </c>
      <c r="U497" s="164">
        <v>1934.8494746000001</v>
      </c>
    </row>
    <row r="498" spans="2:21" x14ac:dyDescent="0.3">
      <c r="B498" s="14">
        <v>2024</v>
      </c>
      <c r="C498" s="14">
        <v>5</v>
      </c>
      <c r="D498" s="14">
        <v>3</v>
      </c>
      <c r="E498" s="159">
        <v>445.82</v>
      </c>
      <c r="F498" s="159">
        <v>196.1</v>
      </c>
      <c r="G498" s="159">
        <v>50.61</v>
      </c>
      <c r="H498" s="159">
        <v>61.87</v>
      </c>
      <c r="I498" s="165" t="e">
        <v>#N/A</v>
      </c>
      <c r="J498" s="161">
        <v>45.3</v>
      </c>
      <c r="K498" s="162">
        <v>389.2</v>
      </c>
      <c r="L498" s="279"/>
      <c r="M498" s="165" t="e">
        <v>#N/A</v>
      </c>
      <c r="N498" s="280"/>
      <c r="O498" s="165" t="e">
        <v>#N/A</v>
      </c>
      <c r="P498" s="280"/>
      <c r="Q498" s="166">
        <v>20.592875999999997</v>
      </c>
      <c r="R498" s="280"/>
      <c r="S498" s="165" t="e">
        <v>#N/A</v>
      </c>
      <c r="T498" s="165" t="e">
        <v>#N/A</v>
      </c>
      <c r="U498" s="164">
        <v>1937.9928759999996</v>
      </c>
    </row>
    <row r="499" spans="2:21" x14ac:dyDescent="0.3">
      <c r="B499" s="14">
        <v>2024</v>
      </c>
      <c r="C499" s="14">
        <v>5</v>
      </c>
      <c r="D499" s="14">
        <v>4</v>
      </c>
      <c r="E499" s="159">
        <v>510.6</v>
      </c>
      <c r="F499" s="159">
        <v>188.09</v>
      </c>
      <c r="G499" s="159">
        <v>27.59</v>
      </c>
      <c r="H499" s="159">
        <v>38.46</v>
      </c>
      <c r="I499" s="165" t="e">
        <v>#N/A</v>
      </c>
      <c r="J499" s="161">
        <v>44.9</v>
      </c>
      <c r="K499" s="162">
        <v>352.6</v>
      </c>
      <c r="L499" s="279"/>
      <c r="M499" s="165" t="e">
        <v>#N/A</v>
      </c>
      <c r="N499" s="280"/>
      <c r="O499" s="165" t="e">
        <v>#N/A</v>
      </c>
      <c r="P499" s="280"/>
      <c r="Q499" s="166">
        <v>18.945789600000001</v>
      </c>
      <c r="R499" s="280"/>
      <c r="S499" s="165" t="e">
        <v>#N/A</v>
      </c>
      <c r="T499" s="165" t="e">
        <v>#N/A</v>
      </c>
      <c r="U499" s="164">
        <v>1782.9857896000001</v>
      </c>
    </row>
    <row r="500" spans="2:21" x14ac:dyDescent="0.3">
      <c r="B500" s="14">
        <v>2024</v>
      </c>
      <c r="C500" s="14">
        <v>5</v>
      </c>
      <c r="D500" s="14">
        <v>5</v>
      </c>
      <c r="E500" s="159">
        <v>585.62</v>
      </c>
      <c r="F500" s="159">
        <v>185.97</v>
      </c>
      <c r="G500" s="159">
        <v>22.23</v>
      </c>
      <c r="H500" s="159">
        <v>22.24</v>
      </c>
      <c r="I500" s="165" t="e">
        <v>#N/A</v>
      </c>
      <c r="J500" s="161">
        <v>46.1</v>
      </c>
      <c r="K500" s="162">
        <v>341.3</v>
      </c>
      <c r="L500" s="279"/>
      <c r="M500" s="165" t="e">
        <v>#N/A</v>
      </c>
      <c r="N500" s="280"/>
      <c r="O500" s="165" t="e">
        <v>#N/A</v>
      </c>
      <c r="P500" s="280"/>
      <c r="Q500" s="166">
        <v>19.268204399999998</v>
      </c>
      <c r="R500" s="280"/>
      <c r="S500" s="165" t="e">
        <v>#N/A</v>
      </c>
      <c r="T500" s="165" t="e">
        <v>#N/A</v>
      </c>
      <c r="U500" s="164">
        <v>1813.3282044</v>
      </c>
    </row>
    <row r="501" spans="2:21" x14ac:dyDescent="0.3">
      <c r="B501" s="14">
        <v>2024</v>
      </c>
      <c r="C501" s="14">
        <v>5</v>
      </c>
      <c r="D501" s="14">
        <v>6</v>
      </c>
      <c r="E501" s="159">
        <v>558.21</v>
      </c>
      <c r="F501" s="159">
        <v>203.33</v>
      </c>
      <c r="G501" s="159">
        <v>52.64</v>
      </c>
      <c r="H501" s="159">
        <v>50.03</v>
      </c>
      <c r="I501" s="165" t="e">
        <v>#N/A</v>
      </c>
      <c r="J501" s="161">
        <v>48.5</v>
      </c>
      <c r="K501" s="162">
        <v>376.9</v>
      </c>
      <c r="L501" s="279"/>
      <c r="M501" s="165" t="e">
        <v>#N/A</v>
      </c>
      <c r="N501" s="280"/>
      <c r="O501" s="165" t="e">
        <v>#N/A</v>
      </c>
      <c r="P501" s="280"/>
      <c r="Q501" s="166">
        <v>20.703605400000001</v>
      </c>
      <c r="R501" s="280"/>
      <c r="S501" s="165" t="e">
        <v>#N/A</v>
      </c>
      <c r="T501" s="165" t="e">
        <v>#N/A</v>
      </c>
      <c r="U501" s="164">
        <v>1948.4136054000001</v>
      </c>
    </row>
    <row r="502" spans="2:21" x14ac:dyDescent="0.3">
      <c r="B502" s="14">
        <v>2024</v>
      </c>
      <c r="C502" s="14">
        <v>5</v>
      </c>
      <c r="D502" s="14">
        <v>7</v>
      </c>
      <c r="E502" s="159">
        <v>486.79</v>
      </c>
      <c r="F502" s="159">
        <v>192.48</v>
      </c>
      <c r="G502" s="159">
        <v>55.63</v>
      </c>
      <c r="H502" s="159">
        <v>60.7</v>
      </c>
      <c r="I502" s="165" t="e">
        <v>#N/A</v>
      </c>
      <c r="J502" s="161">
        <v>46.8</v>
      </c>
      <c r="K502" s="162">
        <v>383.7</v>
      </c>
      <c r="L502" s="279"/>
      <c r="M502" s="165" t="e">
        <v>#N/A</v>
      </c>
      <c r="N502" s="280"/>
      <c r="O502" s="165" t="e">
        <v>#N/A</v>
      </c>
      <c r="P502" s="280"/>
      <c r="Q502" s="166">
        <v>19.632719999999996</v>
      </c>
      <c r="R502" s="280"/>
      <c r="S502" s="165" t="e">
        <v>#N/A</v>
      </c>
      <c r="T502" s="165" t="e">
        <v>#N/A</v>
      </c>
      <c r="U502" s="164">
        <v>1847.6327199999998</v>
      </c>
    </row>
    <row r="503" spans="2:21" x14ac:dyDescent="0.3">
      <c r="B503" s="14">
        <v>2024</v>
      </c>
      <c r="C503" s="14">
        <v>5</v>
      </c>
      <c r="D503" s="14">
        <v>8</v>
      </c>
      <c r="E503" s="159">
        <v>462.86</v>
      </c>
      <c r="F503" s="159">
        <v>190.37</v>
      </c>
      <c r="G503" s="159">
        <v>56.22</v>
      </c>
      <c r="H503" s="159">
        <v>63.24</v>
      </c>
      <c r="I503" s="165" t="e">
        <v>#N/A</v>
      </c>
      <c r="J503" s="161">
        <v>45.5</v>
      </c>
      <c r="K503" s="162">
        <v>390.6</v>
      </c>
      <c r="L503" s="279"/>
      <c r="M503" s="165" t="e">
        <v>#N/A</v>
      </c>
      <c r="N503" s="280"/>
      <c r="O503" s="165" t="e">
        <v>#N/A</v>
      </c>
      <c r="P503" s="280"/>
      <c r="Q503" s="166">
        <v>19.847412599999998</v>
      </c>
      <c r="R503" s="280"/>
      <c r="S503" s="165" t="e">
        <v>#N/A</v>
      </c>
      <c r="T503" s="165" t="e">
        <v>#N/A</v>
      </c>
      <c r="U503" s="164">
        <v>1867.8374126000001</v>
      </c>
    </row>
    <row r="504" spans="2:21" x14ac:dyDescent="0.3">
      <c r="B504" s="14">
        <v>2024</v>
      </c>
      <c r="C504" s="14">
        <v>5</v>
      </c>
      <c r="D504" s="14">
        <v>9</v>
      </c>
      <c r="E504" s="159">
        <v>442.8</v>
      </c>
      <c r="F504" s="159">
        <v>188.14</v>
      </c>
      <c r="G504" s="159">
        <v>56.59</v>
      </c>
      <c r="H504" s="159">
        <v>63.41</v>
      </c>
      <c r="I504" s="165" t="e">
        <v>#N/A</v>
      </c>
      <c r="J504" s="161">
        <v>44.4</v>
      </c>
      <c r="K504" s="162">
        <v>391.8</v>
      </c>
      <c r="L504" s="162">
        <v>453.9</v>
      </c>
      <c r="M504" s="165" t="e">
        <v>#N/A</v>
      </c>
      <c r="N504" s="280"/>
      <c r="O504" s="165" t="e">
        <v>#N/A</v>
      </c>
      <c r="P504" s="280"/>
      <c r="Q504" s="166">
        <v>21.137823599999997</v>
      </c>
      <c r="R504" s="280"/>
      <c r="S504" s="165" t="e">
        <v>#N/A</v>
      </c>
      <c r="T504" s="165" t="e">
        <v>#N/A</v>
      </c>
      <c r="U504" s="164">
        <v>1989.2778235999999</v>
      </c>
    </row>
    <row r="505" spans="2:21" x14ac:dyDescent="0.3">
      <c r="B505" s="14">
        <v>2024</v>
      </c>
      <c r="C505" s="14">
        <v>5</v>
      </c>
      <c r="D505" s="14">
        <v>10</v>
      </c>
      <c r="E505" s="159">
        <v>434.45</v>
      </c>
      <c r="F505" s="159">
        <v>192.56</v>
      </c>
      <c r="G505" s="159">
        <v>51.42</v>
      </c>
      <c r="H505" s="159">
        <v>62.12</v>
      </c>
      <c r="I505" s="165" t="e">
        <v>#N/A</v>
      </c>
      <c r="J505" s="161">
        <v>43.7</v>
      </c>
      <c r="K505" s="162">
        <v>380.5</v>
      </c>
      <c r="L505" s="162">
        <v>490.7</v>
      </c>
      <c r="M505" s="165" t="e">
        <v>#N/A</v>
      </c>
      <c r="N505" s="280"/>
      <c r="O505" s="165" t="e">
        <v>#N/A</v>
      </c>
      <c r="P505" s="280"/>
      <c r="Q505" s="166">
        <v>21.417171</v>
      </c>
      <c r="R505" s="280"/>
      <c r="S505" s="165" t="e">
        <v>#N/A</v>
      </c>
      <c r="T505" s="165" t="e">
        <v>#N/A</v>
      </c>
      <c r="U505" s="164">
        <v>2015.5671710000001</v>
      </c>
    </row>
    <row r="506" spans="2:21" x14ac:dyDescent="0.3">
      <c r="B506" s="14">
        <v>2024</v>
      </c>
      <c r="C506" s="14">
        <v>5</v>
      </c>
      <c r="D506" s="14">
        <v>11</v>
      </c>
      <c r="E506" s="159">
        <v>469.85</v>
      </c>
      <c r="F506" s="159">
        <v>175.62</v>
      </c>
      <c r="G506" s="159">
        <v>27.35</v>
      </c>
      <c r="H506" s="159">
        <v>37.46</v>
      </c>
      <c r="I506" s="165" t="e">
        <v>#N/A</v>
      </c>
      <c r="J506" s="161">
        <v>40.299999999999997</v>
      </c>
      <c r="K506" s="162">
        <v>339.9</v>
      </c>
      <c r="L506" s="279"/>
      <c r="M506" s="165" t="e">
        <v>#N/A</v>
      </c>
      <c r="N506" s="280"/>
      <c r="O506" s="165" t="e">
        <v>#N/A</v>
      </c>
      <c r="P506" s="280"/>
      <c r="Q506" s="166">
        <v>19.226533199999999</v>
      </c>
      <c r="R506" s="280"/>
      <c r="S506" s="165" t="e">
        <v>#N/A</v>
      </c>
      <c r="T506" s="165" t="e">
        <v>#N/A</v>
      </c>
      <c r="U506" s="164">
        <v>1809.4065331999998</v>
      </c>
    </row>
    <row r="507" spans="2:21" x14ac:dyDescent="0.3">
      <c r="B507" s="14">
        <v>2024</v>
      </c>
      <c r="C507" s="14">
        <v>5</v>
      </c>
      <c r="D507" s="14">
        <v>12</v>
      </c>
      <c r="E507" s="159">
        <v>477.95</v>
      </c>
      <c r="F507" s="159">
        <v>164.46</v>
      </c>
      <c r="G507" s="159">
        <v>19.7</v>
      </c>
      <c r="H507" s="159">
        <v>21.87</v>
      </c>
      <c r="I507" s="165" t="e">
        <v>#N/A</v>
      </c>
      <c r="J507" s="161">
        <v>39.9</v>
      </c>
      <c r="K507" s="162">
        <v>329.4</v>
      </c>
      <c r="L507" s="279"/>
      <c r="M507" s="165" t="e">
        <v>#N/A</v>
      </c>
      <c r="N507" s="280"/>
      <c r="O507" s="165" t="e">
        <v>#N/A</v>
      </c>
      <c r="P507" s="280"/>
      <c r="Q507" s="166">
        <v>17.7970392</v>
      </c>
      <c r="R507" s="280"/>
      <c r="S507" s="165" t="e">
        <v>#N/A</v>
      </c>
      <c r="T507" s="165" t="e">
        <v>#N/A</v>
      </c>
      <c r="U507" s="164">
        <v>1674.8770392000001</v>
      </c>
    </row>
    <row r="508" spans="2:21" x14ac:dyDescent="0.3">
      <c r="B508" s="14">
        <v>2024</v>
      </c>
      <c r="C508" s="14">
        <v>5</v>
      </c>
      <c r="D508" s="14">
        <v>13</v>
      </c>
      <c r="E508" s="159">
        <v>442.07</v>
      </c>
      <c r="F508" s="159">
        <v>179.78</v>
      </c>
      <c r="G508" s="159">
        <v>48.52</v>
      </c>
      <c r="H508" s="159">
        <v>49.46</v>
      </c>
      <c r="I508" s="165" t="e">
        <v>#N/A</v>
      </c>
      <c r="J508" s="161">
        <v>44.2</v>
      </c>
      <c r="K508" s="162">
        <v>370.7</v>
      </c>
      <c r="L508" s="162">
        <v>416.9</v>
      </c>
      <c r="M508" s="165" t="e">
        <v>#N/A</v>
      </c>
      <c r="N508" s="280"/>
      <c r="O508" s="165" t="e">
        <v>#N/A</v>
      </c>
      <c r="P508" s="280"/>
      <c r="Q508" s="166">
        <v>19.765144200000002</v>
      </c>
      <c r="R508" s="280"/>
      <c r="S508" s="165" t="e">
        <v>#N/A</v>
      </c>
      <c r="T508" s="165" t="e">
        <v>#N/A</v>
      </c>
      <c r="U508" s="164">
        <v>1860.0951442</v>
      </c>
    </row>
    <row r="509" spans="2:21" x14ac:dyDescent="0.3">
      <c r="B509" s="14">
        <v>2024</v>
      </c>
      <c r="C509" s="14">
        <v>5</v>
      </c>
      <c r="D509" s="14">
        <v>14</v>
      </c>
      <c r="E509" s="159">
        <v>441.2</v>
      </c>
      <c r="F509" s="159">
        <v>185.46</v>
      </c>
      <c r="G509" s="159">
        <v>55.13</v>
      </c>
      <c r="H509" s="159">
        <v>61.99</v>
      </c>
      <c r="I509" s="165" t="e">
        <v>#N/A</v>
      </c>
      <c r="J509" s="161">
        <v>45</v>
      </c>
      <c r="K509" s="162">
        <v>390.7</v>
      </c>
      <c r="L509" s="279"/>
      <c r="M509" s="165" t="e">
        <v>#N/A</v>
      </c>
      <c r="N509" s="280"/>
      <c r="O509" s="165" t="e">
        <v>#N/A</v>
      </c>
      <c r="P509" s="280"/>
      <c r="Q509" s="166">
        <v>20.504593199999999</v>
      </c>
      <c r="R509" s="280"/>
      <c r="S509" s="165" t="e">
        <v>#N/A</v>
      </c>
      <c r="T509" s="165" t="e">
        <v>#N/A</v>
      </c>
      <c r="U509" s="164">
        <v>1929.6845932000001</v>
      </c>
    </row>
    <row r="510" spans="2:21" x14ac:dyDescent="0.3">
      <c r="B510" s="14">
        <v>2024</v>
      </c>
      <c r="C510" s="14">
        <v>5</v>
      </c>
      <c r="D510" s="14">
        <v>15</v>
      </c>
      <c r="E510" s="159">
        <v>458.38</v>
      </c>
      <c r="F510" s="159">
        <v>192.81</v>
      </c>
      <c r="G510" s="159">
        <v>55.46</v>
      </c>
      <c r="H510" s="159">
        <v>62.2</v>
      </c>
      <c r="I510" s="165" t="e">
        <v>#N/A</v>
      </c>
      <c r="J510" s="161">
        <v>45</v>
      </c>
      <c r="K510" s="162">
        <v>404.6</v>
      </c>
      <c r="L510" s="279"/>
      <c r="M510" s="165" t="e">
        <v>#N/A</v>
      </c>
      <c r="N510" s="280"/>
      <c r="O510" s="165" t="e">
        <v>#N/A</v>
      </c>
      <c r="P510" s="280"/>
      <c r="Q510" s="166">
        <v>20.232549000000002</v>
      </c>
      <c r="R510" s="280"/>
      <c r="S510" s="165" t="e">
        <v>#N/A</v>
      </c>
      <c r="T510" s="165" t="e">
        <v>#N/A</v>
      </c>
      <c r="U510" s="164">
        <v>1904.0825490000002</v>
      </c>
    </row>
    <row r="511" spans="2:21" x14ac:dyDescent="0.3">
      <c r="B511" s="14">
        <v>2024</v>
      </c>
      <c r="C511" s="14">
        <v>5</v>
      </c>
      <c r="D511" s="14">
        <v>16</v>
      </c>
      <c r="E511" s="159">
        <v>459.92</v>
      </c>
      <c r="F511" s="159">
        <v>192.3</v>
      </c>
      <c r="G511" s="159">
        <v>55.23</v>
      </c>
      <c r="H511" s="159">
        <v>62.33</v>
      </c>
      <c r="I511" s="165" t="e">
        <v>#N/A</v>
      </c>
      <c r="J511" s="161">
        <v>45</v>
      </c>
      <c r="K511" s="162">
        <v>385.2</v>
      </c>
      <c r="L511" s="279"/>
      <c r="M511" s="165" t="e">
        <v>#N/A</v>
      </c>
      <c r="N511" s="280"/>
      <c r="O511" s="165" t="e">
        <v>#N/A</v>
      </c>
      <c r="P511" s="280"/>
      <c r="Q511" s="166">
        <v>20.318791199999996</v>
      </c>
      <c r="R511" s="280"/>
      <c r="S511" s="165" t="e">
        <v>#N/A</v>
      </c>
      <c r="T511" s="165" t="e">
        <v>#N/A</v>
      </c>
      <c r="U511" s="164">
        <v>1912.1987912</v>
      </c>
    </row>
    <row r="512" spans="2:21" x14ac:dyDescent="0.3">
      <c r="B512" s="14">
        <v>2024</v>
      </c>
      <c r="C512" s="14">
        <v>5</v>
      </c>
      <c r="D512" s="14">
        <v>17</v>
      </c>
      <c r="E512" s="159">
        <v>452.81</v>
      </c>
      <c r="F512" s="159">
        <v>197.38</v>
      </c>
      <c r="G512" s="159">
        <v>50.66</v>
      </c>
      <c r="H512" s="159">
        <v>61.33</v>
      </c>
      <c r="I512" s="165" t="e">
        <v>#N/A</v>
      </c>
      <c r="J512" s="161">
        <v>43.9</v>
      </c>
      <c r="K512" s="162">
        <v>372.6</v>
      </c>
      <c r="L512" s="279"/>
      <c r="M512" s="165" t="e">
        <v>#N/A</v>
      </c>
      <c r="N512" s="280"/>
      <c r="O512" s="165" t="e">
        <v>#N/A</v>
      </c>
      <c r="P512" s="280"/>
      <c r="Q512" s="166">
        <v>19.833343200000002</v>
      </c>
      <c r="R512" s="280"/>
      <c r="S512" s="165" t="e">
        <v>#N/A</v>
      </c>
      <c r="T512" s="165" t="e">
        <v>#N/A</v>
      </c>
      <c r="U512" s="164">
        <v>1866.5133432000002</v>
      </c>
    </row>
    <row r="513" spans="2:21" x14ac:dyDescent="0.3">
      <c r="B513" s="14">
        <v>2024</v>
      </c>
      <c r="C513" s="14">
        <v>5</v>
      </c>
      <c r="D513" s="14">
        <v>18</v>
      </c>
      <c r="E513" s="159">
        <v>471.94</v>
      </c>
      <c r="F513" s="159">
        <v>178.21</v>
      </c>
      <c r="G513" s="159">
        <v>28.24</v>
      </c>
      <c r="H513" s="159">
        <v>36.979999999999997</v>
      </c>
      <c r="I513" s="165" t="e">
        <v>#N/A</v>
      </c>
      <c r="J513" s="161">
        <v>40.9</v>
      </c>
      <c r="K513" s="162">
        <v>356</v>
      </c>
      <c r="L513" s="279"/>
      <c r="M513" s="165" t="e">
        <v>#N/A</v>
      </c>
      <c r="N513" s="280"/>
      <c r="O513" s="165" t="e">
        <v>#N/A</v>
      </c>
      <c r="P513" s="280"/>
      <c r="Q513" s="166">
        <v>18.035359799999995</v>
      </c>
      <c r="R513" s="280"/>
      <c r="S513" s="165" t="e">
        <v>#N/A</v>
      </c>
      <c r="T513" s="165" t="e">
        <v>#N/A</v>
      </c>
      <c r="U513" s="164">
        <v>1697.3053597999997</v>
      </c>
    </row>
    <row r="514" spans="2:21" x14ac:dyDescent="0.3">
      <c r="B514" s="14">
        <v>2024</v>
      </c>
      <c r="C514" s="14">
        <v>5</v>
      </c>
      <c r="D514" s="14">
        <v>19</v>
      </c>
      <c r="E514" s="159">
        <v>485.39</v>
      </c>
      <c r="F514" s="159">
        <v>166.75</v>
      </c>
      <c r="G514" s="159">
        <v>20.11</v>
      </c>
      <c r="H514" s="159">
        <v>22.46</v>
      </c>
      <c r="I514" s="165" t="e">
        <v>#N/A</v>
      </c>
      <c r="J514" s="161">
        <v>39.4</v>
      </c>
      <c r="K514" s="279"/>
      <c r="L514" s="279"/>
      <c r="M514" s="165" t="e">
        <v>#N/A</v>
      </c>
      <c r="N514" s="280"/>
      <c r="O514" s="165" t="e">
        <v>#N/A</v>
      </c>
      <c r="P514" s="280"/>
      <c r="Q514" s="166">
        <v>17.283989399999999</v>
      </c>
      <c r="R514" s="280"/>
      <c r="S514" s="165" t="e">
        <v>#N/A</v>
      </c>
      <c r="T514" s="165" t="e">
        <v>#N/A</v>
      </c>
      <c r="U514" s="164">
        <v>1626.5939894000003</v>
      </c>
    </row>
    <row r="515" spans="2:21" x14ac:dyDescent="0.3">
      <c r="B515" s="14">
        <v>2024</v>
      </c>
      <c r="C515" s="14">
        <v>5</v>
      </c>
      <c r="D515" s="14">
        <v>20</v>
      </c>
      <c r="E515" s="159">
        <v>478.56</v>
      </c>
      <c r="F515" s="159">
        <v>190.47</v>
      </c>
      <c r="G515" s="159">
        <v>50.04</v>
      </c>
      <c r="H515" s="159">
        <v>51.08</v>
      </c>
      <c r="I515" s="165" t="e">
        <v>#N/A</v>
      </c>
      <c r="J515" s="161">
        <v>44.6</v>
      </c>
      <c r="K515" s="162">
        <v>388.3</v>
      </c>
      <c r="L515" s="279"/>
      <c r="M515" s="165" t="e">
        <v>#N/A</v>
      </c>
      <c r="N515" s="280"/>
      <c r="O515" s="165" t="e">
        <v>#N/A</v>
      </c>
      <c r="P515" s="280"/>
      <c r="Q515" s="166">
        <v>18.929786999999997</v>
      </c>
      <c r="R515" s="280"/>
      <c r="S515" s="165" t="e">
        <v>#N/A</v>
      </c>
      <c r="T515" s="165" t="e">
        <v>#N/A</v>
      </c>
      <c r="U515" s="164">
        <v>1781.479787</v>
      </c>
    </row>
    <row r="516" spans="2:21" x14ac:dyDescent="0.3">
      <c r="B516" s="14">
        <v>2024</v>
      </c>
      <c r="C516" s="14">
        <v>5</v>
      </c>
      <c r="D516" s="14">
        <v>21</v>
      </c>
      <c r="E516" s="159">
        <v>462.63</v>
      </c>
      <c r="F516" s="159">
        <v>189.36</v>
      </c>
      <c r="G516" s="159">
        <v>55.09</v>
      </c>
      <c r="H516" s="159">
        <v>60.18</v>
      </c>
      <c r="I516" s="165" t="e">
        <v>#N/A</v>
      </c>
      <c r="J516" s="161">
        <v>45.7</v>
      </c>
      <c r="K516" s="279"/>
      <c r="L516" s="279"/>
      <c r="M516" s="165" t="e">
        <v>#N/A</v>
      </c>
      <c r="N516" s="280"/>
      <c r="O516" s="165" t="e">
        <v>#N/A</v>
      </c>
      <c r="P516" s="280"/>
      <c r="Q516" s="166">
        <v>19.4378964</v>
      </c>
      <c r="R516" s="280"/>
      <c r="S516" s="165" t="e">
        <v>#N/A</v>
      </c>
      <c r="T516" s="165" t="e">
        <v>#N/A</v>
      </c>
      <c r="U516" s="164">
        <v>1829.2978964000001</v>
      </c>
    </row>
    <row r="517" spans="2:21" x14ac:dyDescent="0.3">
      <c r="B517" s="14">
        <v>2024</v>
      </c>
      <c r="C517" s="14">
        <v>5</v>
      </c>
      <c r="D517" s="14">
        <v>22</v>
      </c>
      <c r="E517" s="159">
        <v>459.68</v>
      </c>
      <c r="F517" s="159">
        <v>191.93</v>
      </c>
      <c r="G517" s="159">
        <v>55.54</v>
      </c>
      <c r="H517" s="159">
        <v>62.73</v>
      </c>
      <c r="I517" s="165" t="e">
        <v>#N/A</v>
      </c>
      <c r="J517" s="161">
        <v>46.4</v>
      </c>
      <c r="K517" s="162">
        <v>407</v>
      </c>
      <c r="L517" s="279"/>
      <c r="M517" s="165" t="e">
        <v>#N/A</v>
      </c>
      <c r="N517" s="280"/>
      <c r="O517" s="165" t="e">
        <v>#N/A</v>
      </c>
      <c r="P517" s="280"/>
      <c r="Q517" s="166">
        <v>19.348969199999999</v>
      </c>
      <c r="R517" s="280"/>
      <c r="S517" s="165" t="e">
        <v>#N/A</v>
      </c>
      <c r="T517" s="165" t="e">
        <v>#N/A</v>
      </c>
      <c r="U517" s="164">
        <v>1820.9289692</v>
      </c>
    </row>
    <row r="518" spans="2:21" x14ac:dyDescent="0.3">
      <c r="B518" s="14">
        <v>2024</v>
      </c>
      <c r="C518" s="14">
        <v>5</v>
      </c>
      <c r="D518" s="14">
        <v>23</v>
      </c>
      <c r="E518" s="159">
        <v>459.65</v>
      </c>
      <c r="F518" s="159">
        <v>194.3</v>
      </c>
      <c r="G518" s="159">
        <v>55.97</v>
      </c>
      <c r="H518" s="159">
        <v>62.73</v>
      </c>
      <c r="I518" s="165" t="e">
        <v>#N/A</v>
      </c>
      <c r="J518" s="161">
        <v>46.1</v>
      </c>
      <c r="K518" s="279"/>
      <c r="L518" s="279"/>
      <c r="M518" s="165" t="e">
        <v>#N/A</v>
      </c>
      <c r="N518" s="280"/>
      <c r="O518" s="165" t="e">
        <v>#N/A</v>
      </c>
      <c r="P518" s="280"/>
      <c r="Q518" s="166">
        <v>19.735287</v>
      </c>
      <c r="R518" s="280"/>
      <c r="S518" s="165" t="e">
        <v>#N/A</v>
      </c>
      <c r="T518" s="165" t="e">
        <v>#N/A</v>
      </c>
      <c r="U518" s="164">
        <v>1857.2852870000002</v>
      </c>
    </row>
    <row r="519" spans="2:21" x14ac:dyDescent="0.3">
      <c r="B519" s="14">
        <v>2024</v>
      </c>
      <c r="C519" s="14">
        <v>5</v>
      </c>
      <c r="D519" s="14">
        <v>24</v>
      </c>
      <c r="E519" s="159">
        <v>478.35</v>
      </c>
      <c r="F519" s="159">
        <v>200.67</v>
      </c>
      <c r="G519" s="159">
        <v>50.73</v>
      </c>
      <c r="H519" s="159">
        <v>60.5</v>
      </c>
      <c r="I519" s="165" t="e">
        <v>#N/A</v>
      </c>
      <c r="J519" s="161">
        <v>44.4</v>
      </c>
      <c r="K519" s="279"/>
      <c r="L519" s="279"/>
      <c r="M519" s="165" t="e">
        <v>#N/A</v>
      </c>
      <c r="N519" s="280"/>
      <c r="O519" s="165" t="e">
        <v>#N/A</v>
      </c>
      <c r="P519" s="280"/>
      <c r="Q519" s="166">
        <v>19.423827000000003</v>
      </c>
      <c r="R519" s="280"/>
      <c r="S519" s="165" t="e">
        <v>#N/A</v>
      </c>
      <c r="T519" s="165" t="e">
        <v>#N/A</v>
      </c>
      <c r="U519" s="164">
        <v>1827.9738270000003</v>
      </c>
    </row>
    <row r="520" spans="2:21" x14ac:dyDescent="0.3">
      <c r="B520" s="14">
        <v>2024</v>
      </c>
      <c r="C520" s="14">
        <v>5</v>
      </c>
      <c r="D520" s="14">
        <v>25</v>
      </c>
      <c r="E520" s="159">
        <v>515.91</v>
      </c>
      <c r="F520" s="159">
        <v>181.78</v>
      </c>
      <c r="G520" s="159">
        <v>25.07</v>
      </c>
      <c r="H520" s="159">
        <v>37.159999999999997</v>
      </c>
      <c r="I520" s="165" t="e">
        <v>#N/A</v>
      </c>
      <c r="J520" s="161">
        <v>42.1</v>
      </c>
      <c r="K520" s="279"/>
      <c r="L520" s="279"/>
      <c r="M520" s="165" t="e">
        <v>#N/A</v>
      </c>
      <c r="N520" s="280"/>
      <c r="O520" s="165" t="e">
        <v>#N/A</v>
      </c>
      <c r="P520" s="280"/>
      <c r="Q520" s="166">
        <v>18.252844799999998</v>
      </c>
      <c r="R520" s="280"/>
      <c r="S520" s="165" t="e">
        <v>#N/A</v>
      </c>
      <c r="T520" s="165" t="e">
        <v>#N/A</v>
      </c>
      <c r="U520" s="164">
        <v>1717.7728448</v>
      </c>
    </row>
    <row r="521" spans="2:21" x14ac:dyDescent="0.3">
      <c r="B521" s="14">
        <v>2024</v>
      </c>
      <c r="C521" s="14">
        <v>5</v>
      </c>
      <c r="D521" s="14">
        <v>26</v>
      </c>
      <c r="E521" s="159">
        <v>509.75</v>
      </c>
      <c r="F521" s="159">
        <v>165.27</v>
      </c>
      <c r="G521" s="159">
        <v>17.88</v>
      </c>
      <c r="H521" s="159">
        <v>21.49</v>
      </c>
      <c r="I521" s="165" t="e">
        <v>#N/A</v>
      </c>
      <c r="J521" s="161">
        <v>41.2</v>
      </c>
      <c r="K521" s="279"/>
      <c r="L521" s="279"/>
      <c r="M521" s="165" t="e">
        <v>#N/A</v>
      </c>
      <c r="N521" s="280"/>
      <c r="O521" s="165" t="e">
        <v>#N/A</v>
      </c>
      <c r="P521" s="280"/>
      <c r="Q521" s="166">
        <v>17.578050600000001</v>
      </c>
      <c r="R521" s="280"/>
      <c r="S521" s="165" t="e">
        <v>#N/A</v>
      </c>
      <c r="T521" s="165" t="e">
        <v>#N/A</v>
      </c>
      <c r="U521" s="164">
        <v>1654.2680506000004</v>
      </c>
    </row>
    <row r="522" spans="2:21" x14ac:dyDescent="0.3">
      <c r="B522" s="14">
        <v>2024</v>
      </c>
      <c r="C522" s="14">
        <v>5</v>
      </c>
      <c r="D522" s="14">
        <v>27</v>
      </c>
      <c r="E522" s="159">
        <v>537.66999999999996</v>
      </c>
      <c r="F522" s="159">
        <v>165.54</v>
      </c>
      <c r="G522" s="159">
        <v>21.53</v>
      </c>
      <c r="H522" s="159">
        <v>21.24</v>
      </c>
      <c r="I522" s="165" t="e">
        <v>#N/A</v>
      </c>
      <c r="J522" s="161">
        <v>41.5</v>
      </c>
      <c r="K522" s="279"/>
      <c r="L522" s="279"/>
      <c r="M522" s="165" t="e">
        <v>#N/A</v>
      </c>
      <c r="N522" s="280"/>
      <c r="O522" s="165" t="e">
        <v>#N/A</v>
      </c>
      <c r="P522" s="280"/>
      <c r="Q522" s="166">
        <v>18.647647199999998</v>
      </c>
      <c r="R522" s="280"/>
      <c r="S522" s="165" t="e">
        <v>#N/A</v>
      </c>
      <c r="T522" s="165" t="e">
        <v>#N/A</v>
      </c>
      <c r="U522" s="164">
        <v>1754.9276471999999</v>
      </c>
    </row>
    <row r="523" spans="2:21" x14ac:dyDescent="0.3">
      <c r="B523" s="14">
        <v>2024</v>
      </c>
      <c r="C523" s="14">
        <v>5</v>
      </c>
      <c r="D523" s="14">
        <v>28</v>
      </c>
      <c r="E523" s="159">
        <v>443.23</v>
      </c>
      <c r="F523" s="159">
        <v>181.08</v>
      </c>
      <c r="G523" s="159">
        <v>50.74</v>
      </c>
      <c r="H523" s="159">
        <v>51.74</v>
      </c>
      <c r="I523" s="165" t="e">
        <v>#N/A</v>
      </c>
      <c r="J523" s="161">
        <v>44.1</v>
      </c>
      <c r="K523" s="279"/>
      <c r="L523" s="279"/>
      <c r="M523" s="165" t="e">
        <v>#N/A</v>
      </c>
      <c r="N523" s="280"/>
      <c r="O523" s="165" t="e">
        <v>#N/A</v>
      </c>
      <c r="P523" s="280"/>
      <c r="Q523" s="166">
        <v>19.066614599999998</v>
      </c>
      <c r="R523" s="280"/>
      <c r="S523" s="165" t="e">
        <v>#N/A</v>
      </c>
      <c r="T523" s="165" t="e">
        <v>#N/A</v>
      </c>
      <c r="U523" s="164">
        <v>1794.3566146000001</v>
      </c>
    </row>
    <row r="524" spans="2:21" x14ac:dyDescent="0.3">
      <c r="B524" s="14">
        <v>2024</v>
      </c>
      <c r="C524" s="14">
        <v>5</v>
      </c>
      <c r="D524" s="14">
        <v>29</v>
      </c>
      <c r="E524" s="159">
        <v>431.3</v>
      </c>
      <c r="F524" s="159">
        <v>183.32</v>
      </c>
      <c r="G524" s="159">
        <v>56.5</v>
      </c>
      <c r="H524" s="159">
        <v>62.55</v>
      </c>
      <c r="I524" s="165" t="e">
        <v>#N/A</v>
      </c>
      <c r="J524" s="161">
        <v>44.2</v>
      </c>
      <c r="K524" s="279"/>
      <c r="L524" s="279"/>
      <c r="M524" s="165" t="e">
        <v>#N/A</v>
      </c>
      <c r="N524" s="280"/>
      <c r="O524" s="165" t="e">
        <v>#N/A</v>
      </c>
      <c r="P524" s="280"/>
      <c r="Q524" s="166">
        <v>19.453039799999999</v>
      </c>
      <c r="R524" s="280"/>
      <c r="S524" s="165" t="e">
        <v>#N/A</v>
      </c>
      <c r="T524" s="165" t="e">
        <v>#N/A</v>
      </c>
      <c r="U524" s="164">
        <v>1830.7230397999999</v>
      </c>
    </row>
    <row r="525" spans="2:21" x14ac:dyDescent="0.3">
      <c r="B525" s="14">
        <v>2024</v>
      </c>
      <c r="C525" s="14">
        <v>5</v>
      </c>
      <c r="D525" s="14">
        <v>30</v>
      </c>
      <c r="E525" s="159">
        <v>419.65</v>
      </c>
      <c r="F525" s="159">
        <v>182.28</v>
      </c>
      <c r="G525" s="159">
        <v>56.01</v>
      </c>
      <c r="H525" s="159">
        <v>60.63</v>
      </c>
      <c r="I525" s="165" t="e">
        <v>#N/A</v>
      </c>
      <c r="J525" s="161">
        <v>43.5</v>
      </c>
      <c r="K525" s="279"/>
      <c r="L525" s="279"/>
      <c r="M525" s="165" t="e">
        <v>#N/A</v>
      </c>
      <c r="N525" s="280"/>
      <c r="O525" s="165" t="e">
        <v>#N/A</v>
      </c>
      <c r="P525" s="280"/>
      <c r="Q525" s="166">
        <v>19.752685799999998</v>
      </c>
      <c r="R525" s="280"/>
      <c r="S525" s="165" t="e">
        <v>#N/A</v>
      </c>
      <c r="T525" s="165" t="e">
        <v>#N/A</v>
      </c>
      <c r="U525" s="164">
        <v>1858.9226858000002</v>
      </c>
    </row>
    <row r="526" spans="2:21" x14ac:dyDescent="0.3">
      <c r="B526" s="14">
        <v>2024</v>
      </c>
      <c r="C526" s="14">
        <v>5</v>
      </c>
      <c r="D526" s="14">
        <v>31</v>
      </c>
      <c r="E526" s="159">
        <v>415.63</v>
      </c>
      <c r="F526" s="159">
        <v>188.04</v>
      </c>
      <c r="G526" s="159">
        <v>50.97</v>
      </c>
      <c r="H526" s="159">
        <v>59.86</v>
      </c>
      <c r="I526" s="165" t="e">
        <v>#N/A</v>
      </c>
      <c r="J526" s="161">
        <v>42.9</v>
      </c>
      <c r="K526" s="162">
        <v>386.7</v>
      </c>
      <c r="L526" s="279"/>
      <c r="M526" s="165" t="e">
        <v>#N/A</v>
      </c>
      <c r="N526" s="280"/>
      <c r="O526" s="165" t="e">
        <v>#N/A</v>
      </c>
      <c r="P526" s="280"/>
      <c r="Q526" s="166">
        <v>19.263263999999999</v>
      </c>
      <c r="R526" s="280"/>
      <c r="S526" s="165" t="e">
        <v>#N/A</v>
      </c>
      <c r="T526" s="165" t="e">
        <v>#N/A</v>
      </c>
      <c r="U526" s="164">
        <v>1812.8632639999998</v>
      </c>
    </row>
    <row r="527" spans="2:21" x14ac:dyDescent="0.3">
      <c r="B527" s="14">
        <v>2024</v>
      </c>
      <c r="C527" s="14">
        <v>6</v>
      </c>
      <c r="D527" s="14">
        <v>1</v>
      </c>
      <c r="E527" s="159">
        <v>450</v>
      </c>
      <c r="F527" s="159">
        <v>172.82</v>
      </c>
      <c r="G527" s="159">
        <v>28.38</v>
      </c>
      <c r="H527" s="159">
        <v>45.72</v>
      </c>
      <c r="I527" s="165" t="e">
        <v>#N/A</v>
      </c>
      <c r="J527" s="161">
        <v>39.9</v>
      </c>
      <c r="K527" s="279"/>
      <c r="L527" s="279"/>
      <c r="M527" s="165" t="e">
        <v>#N/A</v>
      </c>
      <c r="N527" s="280"/>
      <c r="O527" s="165" t="e">
        <v>#N/A</v>
      </c>
      <c r="P527" s="280"/>
      <c r="Q527" s="166">
        <v>17.8909068</v>
      </c>
      <c r="R527" s="280"/>
      <c r="S527" s="165" t="e">
        <v>#N/A</v>
      </c>
      <c r="T527" s="165" t="e">
        <v>#N/A</v>
      </c>
      <c r="U527" s="164">
        <v>1683.7109068000002</v>
      </c>
    </row>
    <row r="528" spans="2:21" x14ac:dyDescent="0.3">
      <c r="B528" s="14">
        <v>2024</v>
      </c>
      <c r="C528" s="14">
        <v>6</v>
      </c>
      <c r="D528" s="14">
        <v>2</v>
      </c>
      <c r="E528" s="159">
        <v>468.19</v>
      </c>
      <c r="F528" s="159">
        <v>163.27000000000001</v>
      </c>
      <c r="G528" s="159">
        <v>20.78</v>
      </c>
      <c r="H528" s="159">
        <v>24.78</v>
      </c>
      <c r="I528" s="165" t="e">
        <v>#N/A</v>
      </c>
      <c r="J528" s="161">
        <v>39</v>
      </c>
      <c r="K528" s="279"/>
      <c r="L528" s="279"/>
      <c r="M528" s="165" t="e">
        <v>#N/A</v>
      </c>
      <c r="N528" s="280"/>
      <c r="O528" s="165" t="e">
        <v>#N/A</v>
      </c>
      <c r="P528" s="280"/>
      <c r="Q528" s="166">
        <v>17.6621448</v>
      </c>
      <c r="R528" s="280"/>
      <c r="S528" s="165" t="e">
        <v>#N/A</v>
      </c>
      <c r="T528" s="165" t="e">
        <v>#N/A</v>
      </c>
      <c r="U528" s="164">
        <v>1662.1821448000001</v>
      </c>
    </row>
    <row r="529" spans="2:21" x14ac:dyDescent="0.3">
      <c r="B529" s="14">
        <v>2024</v>
      </c>
      <c r="C529" s="14">
        <v>6</v>
      </c>
      <c r="D529" s="14">
        <v>3</v>
      </c>
      <c r="E529" s="159">
        <v>441.79</v>
      </c>
      <c r="F529" s="159">
        <v>178.57</v>
      </c>
      <c r="G529" s="159">
        <v>50.6</v>
      </c>
      <c r="H529" s="159">
        <v>50.61</v>
      </c>
      <c r="I529" s="165" t="e">
        <v>#N/A</v>
      </c>
      <c r="J529" s="161">
        <v>43</v>
      </c>
      <c r="K529" s="162">
        <v>402.9</v>
      </c>
      <c r="L529" s="279"/>
      <c r="M529" s="165" t="e">
        <v>#N/A</v>
      </c>
      <c r="N529" s="280"/>
      <c r="O529" s="165" t="e">
        <v>#N/A</v>
      </c>
      <c r="P529" s="280"/>
      <c r="Q529" s="166">
        <v>19.925599800000001</v>
      </c>
      <c r="R529" s="280"/>
      <c r="S529" s="165" t="e">
        <v>#N/A</v>
      </c>
      <c r="T529" s="165" t="e">
        <v>#N/A</v>
      </c>
      <c r="U529" s="164">
        <v>1875.1955998000001</v>
      </c>
    </row>
    <row r="530" spans="2:21" x14ac:dyDescent="0.3">
      <c r="B530" s="14">
        <v>2024</v>
      </c>
      <c r="C530" s="14">
        <v>6</v>
      </c>
      <c r="D530" s="14">
        <v>4</v>
      </c>
      <c r="E530" s="159">
        <v>410.71</v>
      </c>
      <c r="F530" s="159">
        <v>173.64</v>
      </c>
      <c r="G530" s="159">
        <v>54.91</v>
      </c>
      <c r="H530" s="159">
        <v>59.31</v>
      </c>
      <c r="I530" s="165" t="e">
        <v>#N/A</v>
      </c>
      <c r="J530" s="161">
        <v>41.6</v>
      </c>
      <c r="K530" s="162">
        <v>397.9</v>
      </c>
      <c r="L530" s="162">
        <v>460.2</v>
      </c>
      <c r="M530" s="165" t="e">
        <v>#N/A</v>
      </c>
      <c r="N530" s="280"/>
      <c r="O530" s="165" t="e">
        <v>#N/A</v>
      </c>
      <c r="P530" s="280"/>
      <c r="Q530" s="166">
        <v>20.500189799999998</v>
      </c>
      <c r="R530" s="280"/>
      <c r="S530" s="165" t="e">
        <v>#N/A</v>
      </c>
      <c r="T530" s="165" t="e">
        <v>#N/A</v>
      </c>
      <c r="U530" s="164">
        <v>1929.2701898</v>
      </c>
    </row>
    <row r="531" spans="2:21" x14ac:dyDescent="0.3">
      <c r="B531" s="14">
        <v>2024</v>
      </c>
      <c r="C531" s="14">
        <v>6</v>
      </c>
      <c r="D531" s="14">
        <v>5</v>
      </c>
      <c r="E531" s="159">
        <v>388.13</v>
      </c>
      <c r="F531" s="159">
        <v>168.98</v>
      </c>
      <c r="G531" s="159">
        <v>54.51</v>
      </c>
      <c r="H531" s="159">
        <v>61.74</v>
      </c>
      <c r="I531" s="165" t="e">
        <v>#N/A</v>
      </c>
      <c r="J531" s="161">
        <v>40.6</v>
      </c>
      <c r="K531" s="162">
        <v>372.6</v>
      </c>
      <c r="L531" s="162">
        <v>513.1</v>
      </c>
      <c r="M531" s="165" t="e">
        <v>#N/A</v>
      </c>
      <c r="N531" s="280"/>
      <c r="O531" s="165" t="e">
        <v>#N/A</v>
      </c>
      <c r="P531" s="280"/>
      <c r="Q531" s="166">
        <v>20.809394399999995</v>
      </c>
      <c r="R531" s="280"/>
      <c r="S531" s="165" t="e">
        <v>#N/A</v>
      </c>
      <c r="T531" s="165" t="e">
        <v>#N/A</v>
      </c>
      <c r="U531" s="164">
        <v>1958.3693943999997</v>
      </c>
    </row>
    <row r="532" spans="2:21" x14ac:dyDescent="0.3">
      <c r="B532" s="14">
        <v>2024</v>
      </c>
      <c r="C532" s="14">
        <v>6</v>
      </c>
      <c r="D532" s="14">
        <v>6</v>
      </c>
      <c r="E532" s="159">
        <v>377.68</v>
      </c>
      <c r="F532" s="159">
        <v>168.32</v>
      </c>
      <c r="G532" s="159">
        <v>52.82</v>
      </c>
      <c r="H532" s="159">
        <v>60.71</v>
      </c>
      <c r="I532" s="165" t="e">
        <v>#N/A</v>
      </c>
      <c r="J532" s="161">
        <v>39.299999999999997</v>
      </c>
      <c r="K532" s="162">
        <v>394.4</v>
      </c>
      <c r="L532" s="279"/>
      <c r="M532" s="165" t="e">
        <v>#N/A</v>
      </c>
      <c r="N532" s="280"/>
      <c r="O532" s="165" t="e">
        <v>#N/A</v>
      </c>
      <c r="P532" s="280"/>
      <c r="Q532" s="166">
        <v>21.074350199999998</v>
      </c>
      <c r="R532" s="280"/>
      <c r="S532" s="165" t="e">
        <v>#N/A</v>
      </c>
      <c r="T532" s="165" t="e">
        <v>#N/A</v>
      </c>
      <c r="U532" s="164">
        <v>1983.3043502</v>
      </c>
    </row>
    <row r="533" spans="2:21" x14ac:dyDescent="0.3">
      <c r="B533" s="14">
        <v>2024</v>
      </c>
      <c r="C533" s="14">
        <v>6</v>
      </c>
      <c r="D533" s="14">
        <v>7</v>
      </c>
      <c r="E533" s="159">
        <v>387.46</v>
      </c>
      <c r="F533" s="159">
        <v>177.87</v>
      </c>
      <c r="G533" s="159">
        <v>49.05</v>
      </c>
      <c r="H533" s="159">
        <v>60.66</v>
      </c>
      <c r="I533" s="165" t="e">
        <v>#N/A</v>
      </c>
      <c r="J533" s="161">
        <v>38.6</v>
      </c>
      <c r="K533" s="162">
        <v>380.8</v>
      </c>
      <c r="L533" s="279"/>
      <c r="M533" s="165" t="e">
        <v>#N/A</v>
      </c>
      <c r="N533" s="280"/>
      <c r="O533" s="165" t="e">
        <v>#N/A</v>
      </c>
      <c r="P533" s="280"/>
      <c r="Q533" s="166">
        <v>19.841505600000001</v>
      </c>
      <c r="R533" s="280"/>
      <c r="S533" s="165" t="e">
        <v>#N/A</v>
      </c>
      <c r="T533" s="165" t="e">
        <v>#N/A</v>
      </c>
      <c r="U533" s="164">
        <v>1867.2815055999999</v>
      </c>
    </row>
    <row r="534" spans="2:21" x14ac:dyDescent="0.3">
      <c r="B534" s="14">
        <v>2024</v>
      </c>
      <c r="C534" s="14">
        <v>6</v>
      </c>
      <c r="D534" s="14">
        <v>8</v>
      </c>
      <c r="E534" s="159">
        <v>414.25</v>
      </c>
      <c r="F534" s="159">
        <v>164.69</v>
      </c>
      <c r="G534" s="159">
        <v>28.18</v>
      </c>
      <c r="H534" s="159">
        <v>38</v>
      </c>
      <c r="I534" s="165" t="e">
        <v>#N/A</v>
      </c>
      <c r="J534" s="161">
        <v>37.200000000000003</v>
      </c>
      <c r="K534" s="279"/>
      <c r="L534" s="279"/>
      <c r="M534" s="165" t="e">
        <v>#N/A</v>
      </c>
      <c r="N534" s="280"/>
      <c r="O534" s="165" t="e">
        <v>#N/A</v>
      </c>
      <c r="P534" s="280"/>
      <c r="Q534" s="166">
        <v>18.349504799999998</v>
      </c>
      <c r="R534" s="280"/>
      <c r="S534" s="165" t="e">
        <v>#N/A</v>
      </c>
      <c r="T534" s="165" t="e">
        <v>#N/A</v>
      </c>
      <c r="U534" s="164">
        <v>1726.8695047999997</v>
      </c>
    </row>
    <row r="535" spans="2:21" x14ac:dyDescent="0.3">
      <c r="B535" s="14">
        <v>2024</v>
      </c>
      <c r="C535" s="14">
        <v>6</v>
      </c>
      <c r="D535" s="14">
        <v>9</v>
      </c>
      <c r="E535" s="159">
        <v>424.34</v>
      </c>
      <c r="F535" s="159">
        <v>155.01</v>
      </c>
      <c r="G535" s="159">
        <v>19.98</v>
      </c>
      <c r="H535" s="159">
        <v>23.2</v>
      </c>
      <c r="I535" s="165" t="e">
        <v>#N/A</v>
      </c>
      <c r="J535" s="161">
        <v>36.6</v>
      </c>
      <c r="K535" s="279"/>
      <c r="L535" s="279"/>
      <c r="M535" s="165" t="e">
        <v>#N/A</v>
      </c>
      <c r="N535" s="280"/>
      <c r="O535" s="165" t="e">
        <v>#N/A</v>
      </c>
      <c r="P535" s="280"/>
      <c r="Q535" s="166">
        <v>17.546260200000003</v>
      </c>
      <c r="R535" s="280"/>
      <c r="S535" s="165" t="e">
        <v>#N/A</v>
      </c>
      <c r="T535" s="165" t="e">
        <v>#N/A</v>
      </c>
      <c r="U535" s="164">
        <v>1651.2762602000003</v>
      </c>
    </row>
    <row r="536" spans="2:21" x14ac:dyDescent="0.3">
      <c r="B536" s="14">
        <v>2024</v>
      </c>
      <c r="C536" s="14">
        <v>6</v>
      </c>
      <c r="D536" s="14">
        <v>10</v>
      </c>
      <c r="E536" s="159">
        <v>403.52</v>
      </c>
      <c r="F536" s="159">
        <v>168.69</v>
      </c>
      <c r="G536" s="159">
        <v>49.91</v>
      </c>
      <c r="H536" s="159">
        <v>48.79</v>
      </c>
      <c r="I536" s="165" t="e">
        <v>#N/A</v>
      </c>
      <c r="J536" s="161">
        <v>40.299999999999997</v>
      </c>
      <c r="K536" s="279"/>
      <c r="L536" s="279"/>
      <c r="M536" s="165" t="e">
        <v>#N/A</v>
      </c>
      <c r="N536" s="280"/>
      <c r="O536" s="165" t="e">
        <v>#N/A</v>
      </c>
      <c r="P536" s="280"/>
      <c r="Q536" s="166">
        <v>19.622087399999998</v>
      </c>
      <c r="R536" s="280"/>
      <c r="S536" s="165" t="e">
        <v>#N/A</v>
      </c>
      <c r="T536" s="165" t="e">
        <v>#N/A</v>
      </c>
      <c r="U536" s="164">
        <v>1846.6320874</v>
      </c>
    </row>
    <row r="537" spans="2:21" x14ac:dyDescent="0.3">
      <c r="B537" s="14">
        <v>2024</v>
      </c>
      <c r="C537" s="14">
        <v>6</v>
      </c>
      <c r="D537" s="14">
        <v>11</v>
      </c>
      <c r="E537" s="159">
        <v>391.8</v>
      </c>
      <c r="F537" s="159">
        <v>171.37</v>
      </c>
      <c r="G537" s="159">
        <v>54.42</v>
      </c>
      <c r="H537" s="159">
        <v>59.12</v>
      </c>
      <c r="I537" s="165" t="e">
        <v>#N/A</v>
      </c>
      <c r="J537" s="161">
        <v>41.1</v>
      </c>
      <c r="K537" s="279"/>
      <c r="L537" s="162">
        <v>584.1</v>
      </c>
      <c r="M537" s="165" t="e">
        <v>#N/A</v>
      </c>
      <c r="N537" s="280"/>
      <c r="O537" s="165" t="e">
        <v>#N/A</v>
      </c>
      <c r="P537" s="280"/>
      <c r="Q537" s="166">
        <v>21.535955399999995</v>
      </c>
      <c r="R537" s="280"/>
      <c r="S537" s="165" t="e">
        <v>#N/A</v>
      </c>
      <c r="T537" s="165" t="e">
        <v>#N/A</v>
      </c>
      <c r="U537" s="164">
        <v>2026.7459553999997</v>
      </c>
    </row>
    <row r="538" spans="2:21" x14ac:dyDescent="0.3">
      <c r="B538" s="14">
        <v>2024</v>
      </c>
      <c r="C538" s="14">
        <v>6</v>
      </c>
      <c r="D538" s="14">
        <v>12</v>
      </c>
      <c r="E538" s="159">
        <v>387.5</v>
      </c>
      <c r="F538" s="159">
        <v>171.8</v>
      </c>
      <c r="G538" s="159">
        <v>55.17</v>
      </c>
      <c r="H538" s="159">
        <v>60.06</v>
      </c>
      <c r="I538" s="165" t="e">
        <v>#N/A</v>
      </c>
      <c r="J538" s="161">
        <v>40.200000000000003</v>
      </c>
      <c r="K538" s="279"/>
      <c r="L538" s="162">
        <v>462</v>
      </c>
      <c r="M538" s="165" t="e">
        <v>#N/A</v>
      </c>
      <c r="N538" s="280"/>
      <c r="O538" s="165" t="e">
        <v>#N/A</v>
      </c>
      <c r="P538" s="280"/>
      <c r="Q538" s="166">
        <v>20.231260200000001</v>
      </c>
      <c r="R538" s="280"/>
      <c r="S538" s="165" t="e">
        <v>#N/A</v>
      </c>
      <c r="T538" s="165" t="e">
        <v>#N/A</v>
      </c>
      <c r="U538" s="164">
        <v>1903.9612602000002</v>
      </c>
    </row>
    <row r="539" spans="2:21" x14ac:dyDescent="0.3">
      <c r="B539" s="14">
        <v>2024</v>
      </c>
      <c r="C539" s="14">
        <v>6</v>
      </c>
      <c r="D539" s="14">
        <v>13</v>
      </c>
      <c r="E539" s="159">
        <v>382.44</v>
      </c>
      <c r="F539" s="159">
        <v>172.04</v>
      </c>
      <c r="G539" s="159">
        <v>55.66</v>
      </c>
      <c r="H539" s="159">
        <v>60.14</v>
      </c>
      <c r="I539" s="165" t="e">
        <v>#N/A</v>
      </c>
      <c r="J539" s="161">
        <v>40.700000000000003</v>
      </c>
      <c r="K539" s="279"/>
      <c r="L539" s="279"/>
      <c r="M539" s="165" t="e">
        <v>#N/A</v>
      </c>
      <c r="N539" s="280"/>
      <c r="O539" s="165" t="e">
        <v>#N/A</v>
      </c>
      <c r="P539" s="280"/>
      <c r="Q539" s="166">
        <v>19.933225199999995</v>
      </c>
      <c r="R539" s="280"/>
      <c r="S539" s="165" t="e">
        <v>#N/A</v>
      </c>
      <c r="T539" s="165" t="e">
        <v>#N/A</v>
      </c>
      <c r="U539" s="164">
        <v>1875.9132251999997</v>
      </c>
    </row>
    <row r="540" spans="2:21" x14ac:dyDescent="0.3">
      <c r="B540" s="14">
        <v>2024</v>
      </c>
      <c r="C540" s="14">
        <v>6</v>
      </c>
      <c r="D540" s="14">
        <v>14</v>
      </c>
      <c r="E540" s="159">
        <v>380.27</v>
      </c>
      <c r="F540" s="159">
        <v>173.99</v>
      </c>
      <c r="G540" s="159">
        <v>49.2</v>
      </c>
      <c r="H540" s="159">
        <v>59.3</v>
      </c>
      <c r="I540" s="165" t="e">
        <v>#N/A</v>
      </c>
      <c r="J540" s="161">
        <v>39.700000000000003</v>
      </c>
      <c r="K540" s="279"/>
      <c r="L540" s="279"/>
      <c r="M540" s="165" t="e">
        <v>#N/A</v>
      </c>
      <c r="N540" s="280"/>
      <c r="O540" s="165" t="e">
        <v>#N/A</v>
      </c>
      <c r="P540" s="280"/>
      <c r="Q540" s="166">
        <v>19.0383684</v>
      </c>
      <c r="R540" s="280"/>
      <c r="S540" s="165" t="e">
        <v>#N/A</v>
      </c>
      <c r="T540" s="165" t="e">
        <v>#N/A</v>
      </c>
      <c r="U540" s="164">
        <v>1791.6983684000002</v>
      </c>
    </row>
    <row r="541" spans="2:21" x14ac:dyDescent="0.3">
      <c r="B541" s="14">
        <v>2024</v>
      </c>
      <c r="C541" s="14">
        <v>6</v>
      </c>
      <c r="D541" s="14">
        <v>15</v>
      </c>
      <c r="E541" s="159">
        <v>386.53</v>
      </c>
      <c r="F541" s="159">
        <v>154.84</v>
      </c>
      <c r="G541" s="159">
        <v>26.52</v>
      </c>
      <c r="H541" s="159">
        <v>36.369999999999997</v>
      </c>
      <c r="I541" s="165" t="e">
        <v>#N/A</v>
      </c>
      <c r="J541" s="161">
        <v>36.1</v>
      </c>
      <c r="K541" s="279"/>
      <c r="L541" s="279"/>
      <c r="M541" s="165" t="e">
        <v>#N/A</v>
      </c>
      <c r="N541" s="280"/>
      <c r="O541" s="165" t="e">
        <v>#N/A</v>
      </c>
      <c r="P541" s="280"/>
      <c r="Q541" s="166">
        <v>17.806490400000001</v>
      </c>
      <c r="R541" s="280"/>
      <c r="S541" s="165" t="e">
        <v>#N/A</v>
      </c>
      <c r="T541" s="165" t="e">
        <v>#N/A</v>
      </c>
      <c r="U541" s="164">
        <v>1675.7664904000001</v>
      </c>
    </row>
    <row r="542" spans="2:21" x14ac:dyDescent="0.3">
      <c r="B542" s="14">
        <v>2024</v>
      </c>
      <c r="C542" s="14">
        <v>6</v>
      </c>
      <c r="D542" s="14">
        <v>16</v>
      </c>
      <c r="E542" s="159">
        <v>397.95</v>
      </c>
      <c r="F542" s="159">
        <v>146.30000000000001</v>
      </c>
      <c r="G542" s="159">
        <v>18.68</v>
      </c>
      <c r="H542" s="159">
        <v>22.4</v>
      </c>
      <c r="I542" s="165" t="e">
        <v>#N/A</v>
      </c>
      <c r="J542" s="161">
        <v>36</v>
      </c>
      <c r="K542" s="279"/>
      <c r="L542" s="279"/>
      <c r="M542" s="165" t="e">
        <v>#N/A</v>
      </c>
      <c r="N542" s="280"/>
      <c r="O542" s="165" t="e">
        <v>#N/A</v>
      </c>
      <c r="P542" s="280"/>
      <c r="Q542" s="166">
        <v>16.617250199999997</v>
      </c>
      <c r="R542" s="280"/>
      <c r="S542" s="165" t="e">
        <v>#N/A</v>
      </c>
      <c r="T542" s="165" t="e">
        <v>#N/A</v>
      </c>
      <c r="U542" s="164">
        <v>1563.8472501999997</v>
      </c>
    </row>
    <row r="543" spans="2:21" x14ac:dyDescent="0.3">
      <c r="B543" s="14">
        <v>2024</v>
      </c>
      <c r="C543" s="14">
        <v>6</v>
      </c>
      <c r="D543" s="14">
        <v>17</v>
      </c>
      <c r="E543" s="159">
        <v>376.97</v>
      </c>
      <c r="F543" s="159">
        <v>160.63999999999999</v>
      </c>
      <c r="G543" s="159">
        <v>48.66</v>
      </c>
      <c r="H543" s="159">
        <v>49.28</v>
      </c>
      <c r="I543" s="165" t="e">
        <v>#N/A</v>
      </c>
      <c r="J543" s="161">
        <v>40.299999999999997</v>
      </c>
      <c r="K543" s="162">
        <v>361.3</v>
      </c>
      <c r="L543" s="279"/>
      <c r="M543" s="165" t="e">
        <v>#N/A</v>
      </c>
      <c r="N543" s="280"/>
      <c r="O543" s="165" t="e">
        <v>#N/A</v>
      </c>
      <c r="P543" s="280"/>
      <c r="Q543" s="166">
        <v>18.187652999999997</v>
      </c>
      <c r="R543" s="280"/>
      <c r="S543" s="165" t="e">
        <v>#N/A</v>
      </c>
      <c r="T543" s="165" t="e">
        <v>#N/A</v>
      </c>
      <c r="U543" s="164">
        <v>1711.6376529999998</v>
      </c>
    </row>
    <row r="544" spans="2:21" x14ac:dyDescent="0.3">
      <c r="B544" s="14">
        <v>2024</v>
      </c>
      <c r="C544" s="14">
        <v>6</v>
      </c>
      <c r="D544" s="14">
        <v>18</v>
      </c>
      <c r="E544" s="159">
        <v>373.9</v>
      </c>
      <c r="F544" s="159">
        <v>166.75</v>
      </c>
      <c r="G544" s="159">
        <v>54.04</v>
      </c>
      <c r="H544" s="159">
        <v>58.35</v>
      </c>
      <c r="I544" s="165" t="e">
        <v>#N/A</v>
      </c>
      <c r="J544" s="161">
        <v>41.3</v>
      </c>
      <c r="K544" s="162">
        <v>377.4</v>
      </c>
      <c r="L544" s="279"/>
      <c r="M544" s="165" t="e">
        <v>#N/A</v>
      </c>
      <c r="N544" s="280"/>
      <c r="O544" s="165" t="e">
        <v>#N/A</v>
      </c>
      <c r="P544" s="280"/>
      <c r="Q544" s="166">
        <v>19.131591599999997</v>
      </c>
      <c r="R544" s="280"/>
      <c r="S544" s="165" t="e">
        <v>#N/A</v>
      </c>
      <c r="T544" s="165" t="e">
        <v>#N/A</v>
      </c>
      <c r="U544" s="164">
        <v>1800.4715916</v>
      </c>
    </row>
    <row r="545" spans="2:21" x14ac:dyDescent="0.3">
      <c r="B545" s="14">
        <v>2024</v>
      </c>
      <c r="C545" s="14">
        <v>6</v>
      </c>
      <c r="D545" s="14">
        <v>19</v>
      </c>
      <c r="E545" s="159">
        <v>378.24</v>
      </c>
      <c r="F545" s="159">
        <v>167.6</v>
      </c>
      <c r="G545" s="159">
        <v>54.66</v>
      </c>
      <c r="H545" s="159">
        <v>57.94</v>
      </c>
      <c r="I545" s="165" t="e">
        <v>#N/A</v>
      </c>
      <c r="J545" s="161">
        <v>41</v>
      </c>
      <c r="K545" s="162">
        <v>383.4</v>
      </c>
      <c r="L545" s="279"/>
      <c r="M545" s="165" t="e">
        <v>#N/A</v>
      </c>
      <c r="N545" s="280"/>
      <c r="O545" s="165" t="e">
        <v>#N/A</v>
      </c>
      <c r="P545" s="280"/>
      <c r="Q545" s="166">
        <v>19.269063600000003</v>
      </c>
      <c r="R545" s="280"/>
      <c r="S545" s="165" t="e">
        <v>#N/A</v>
      </c>
      <c r="T545" s="165" t="e">
        <v>#N/A</v>
      </c>
      <c r="U545" s="164">
        <v>1813.4090636000003</v>
      </c>
    </row>
    <row r="546" spans="2:21" x14ac:dyDescent="0.3">
      <c r="B546" s="14">
        <v>2024</v>
      </c>
      <c r="C546" s="14">
        <v>6</v>
      </c>
      <c r="D546" s="14">
        <v>20</v>
      </c>
      <c r="E546" s="159">
        <v>366.24</v>
      </c>
      <c r="F546" s="159">
        <v>167.43</v>
      </c>
      <c r="G546" s="159">
        <v>53.55</v>
      </c>
      <c r="H546" s="159">
        <v>58.59</v>
      </c>
      <c r="I546" s="165" t="e">
        <v>#N/A</v>
      </c>
      <c r="J546" s="161">
        <v>39.9</v>
      </c>
      <c r="K546" s="279"/>
      <c r="L546" s="162">
        <v>449.9</v>
      </c>
      <c r="M546" s="165" t="e">
        <v>#N/A</v>
      </c>
      <c r="N546" s="280"/>
      <c r="O546" s="165" t="e">
        <v>#N/A</v>
      </c>
      <c r="P546" s="280"/>
      <c r="Q546" s="166">
        <v>19.656455399999999</v>
      </c>
      <c r="R546" s="280"/>
      <c r="S546" s="165" t="e">
        <v>#N/A</v>
      </c>
      <c r="T546" s="165" t="e">
        <v>#N/A</v>
      </c>
      <c r="U546" s="164">
        <v>1849.8664553999997</v>
      </c>
    </row>
    <row r="547" spans="2:21" x14ac:dyDescent="0.3">
      <c r="B547" s="14">
        <v>2024</v>
      </c>
      <c r="C547" s="14">
        <v>6</v>
      </c>
      <c r="D547" s="14">
        <v>21</v>
      </c>
      <c r="E547" s="159">
        <v>361.65</v>
      </c>
      <c r="F547" s="159">
        <v>169.23</v>
      </c>
      <c r="G547" s="159">
        <v>49.2</v>
      </c>
      <c r="H547" s="159">
        <v>59.39</v>
      </c>
      <c r="I547" s="165" t="e">
        <v>#N/A</v>
      </c>
      <c r="J547" s="161">
        <v>38.9</v>
      </c>
      <c r="K547" s="279"/>
      <c r="L547" s="162">
        <v>569.79999999999995</v>
      </c>
      <c r="M547" s="165" t="e">
        <v>#N/A</v>
      </c>
      <c r="N547" s="280"/>
      <c r="O547" s="165" t="e">
        <v>#N/A</v>
      </c>
      <c r="P547" s="280"/>
      <c r="Q547" s="166">
        <v>21.0898158</v>
      </c>
      <c r="R547" s="280"/>
      <c r="S547" s="165" t="e">
        <v>#N/A</v>
      </c>
      <c r="T547" s="165" t="e">
        <v>#N/A</v>
      </c>
      <c r="U547" s="164">
        <v>1984.7598158000001</v>
      </c>
    </row>
    <row r="548" spans="2:21" x14ac:dyDescent="0.3">
      <c r="B548" s="14">
        <v>2024</v>
      </c>
      <c r="C548" s="14">
        <v>6</v>
      </c>
      <c r="D548" s="14">
        <v>22</v>
      </c>
      <c r="E548" s="159">
        <v>360.71</v>
      </c>
      <c r="F548" s="159">
        <v>150.66</v>
      </c>
      <c r="G548" s="159">
        <v>27.38</v>
      </c>
      <c r="H548" s="159">
        <v>37.65</v>
      </c>
      <c r="I548" s="165" t="e">
        <v>#N/A</v>
      </c>
      <c r="J548" s="161">
        <v>35.5</v>
      </c>
      <c r="K548" s="279"/>
      <c r="L548" s="162">
        <v>707.8</v>
      </c>
      <c r="M548" s="165" t="e">
        <v>#N/A</v>
      </c>
      <c r="N548" s="280"/>
      <c r="O548" s="165" t="e">
        <v>#N/A</v>
      </c>
      <c r="P548" s="280"/>
      <c r="Q548" s="166">
        <v>22.063181999999998</v>
      </c>
      <c r="R548" s="280"/>
      <c r="S548" s="165" t="e">
        <v>#N/A</v>
      </c>
      <c r="T548" s="165" t="e">
        <v>#N/A</v>
      </c>
      <c r="U548" s="164">
        <v>2076.3631819999996</v>
      </c>
    </row>
    <row r="549" spans="2:21" x14ac:dyDescent="0.3">
      <c r="B549" s="14">
        <v>2024</v>
      </c>
      <c r="C549" s="14">
        <v>6</v>
      </c>
      <c r="D549" s="14">
        <v>23</v>
      </c>
      <c r="E549" s="159">
        <v>346.88</v>
      </c>
      <c r="F549" s="159">
        <v>136.52000000000001</v>
      </c>
      <c r="G549" s="159">
        <v>19.04</v>
      </c>
      <c r="H549" s="159">
        <v>22.46</v>
      </c>
      <c r="I549" s="165" t="e">
        <v>#N/A</v>
      </c>
      <c r="J549" s="161">
        <v>33.5</v>
      </c>
      <c r="K549" s="279"/>
      <c r="L549" s="162">
        <v>746.6</v>
      </c>
      <c r="M549" s="165" t="e">
        <v>#N/A</v>
      </c>
      <c r="N549" s="280"/>
      <c r="O549" s="165" t="e">
        <v>#N/A</v>
      </c>
      <c r="P549" s="280"/>
      <c r="Q549" s="166">
        <v>21.649691999999995</v>
      </c>
      <c r="R549" s="280"/>
      <c r="S549" s="165" t="e">
        <v>#N/A</v>
      </c>
      <c r="T549" s="165" t="e">
        <v>#N/A</v>
      </c>
      <c r="U549" s="164">
        <v>2037.4496919999997</v>
      </c>
    </row>
    <row r="550" spans="2:21" x14ac:dyDescent="0.3">
      <c r="B550" s="14">
        <v>2024</v>
      </c>
      <c r="C550" s="14">
        <v>6</v>
      </c>
      <c r="D550" s="14">
        <v>24</v>
      </c>
      <c r="E550" s="159">
        <v>327.41000000000003</v>
      </c>
      <c r="F550" s="159">
        <v>144.32</v>
      </c>
      <c r="G550" s="159">
        <v>47.69</v>
      </c>
      <c r="H550" s="159">
        <v>47.17</v>
      </c>
      <c r="I550" s="165" t="e">
        <v>#N/A</v>
      </c>
      <c r="J550" s="161">
        <v>36.5</v>
      </c>
      <c r="K550" s="279"/>
      <c r="L550" s="279"/>
      <c r="M550" s="165" t="e">
        <v>#N/A</v>
      </c>
      <c r="N550" s="280"/>
      <c r="O550" s="165" t="e">
        <v>#N/A</v>
      </c>
      <c r="P550" s="280"/>
      <c r="Q550" s="166">
        <v>23.169294599999997</v>
      </c>
      <c r="R550" s="280"/>
      <c r="S550" s="165" t="e">
        <v>#N/A</v>
      </c>
      <c r="T550" s="165" t="e">
        <v>#N/A</v>
      </c>
      <c r="U550" s="164">
        <v>2180.4592946000002</v>
      </c>
    </row>
    <row r="551" spans="2:21" x14ac:dyDescent="0.3">
      <c r="B551" s="14">
        <v>2024</v>
      </c>
      <c r="C551" s="14">
        <v>6</v>
      </c>
      <c r="D551" s="14">
        <v>25</v>
      </c>
      <c r="E551" s="159">
        <v>324.7</v>
      </c>
      <c r="F551" s="159">
        <v>149.44</v>
      </c>
      <c r="G551" s="159">
        <v>53.35</v>
      </c>
      <c r="H551" s="159">
        <v>60.32</v>
      </c>
      <c r="I551" s="165" t="e">
        <v>#N/A</v>
      </c>
      <c r="J551" s="161">
        <v>36.9</v>
      </c>
      <c r="K551" s="279"/>
      <c r="L551" s="162">
        <v>811.5</v>
      </c>
      <c r="M551" s="165" t="e">
        <v>#N/A</v>
      </c>
      <c r="N551" s="280"/>
      <c r="O551" s="165" t="e">
        <v>#N/A</v>
      </c>
      <c r="P551" s="280"/>
      <c r="Q551" s="166">
        <v>24.2005494</v>
      </c>
      <c r="R551" s="280"/>
      <c r="S551" s="165" t="e">
        <v>#N/A</v>
      </c>
      <c r="T551" s="165" t="e">
        <v>#N/A</v>
      </c>
      <c r="U551" s="164">
        <v>2277.5105493999999</v>
      </c>
    </row>
    <row r="552" spans="2:21" x14ac:dyDescent="0.3">
      <c r="B552" s="14">
        <v>2024</v>
      </c>
      <c r="C552" s="14">
        <v>6</v>
      </c>
      <c r="D552" s="14">
        <v>26</v>
      </c>
      <c r="E552" s="159">
        <v>329.12</v>
      </c>
      <c r="F552" s="159">
        <v>154.43</v>
      </c>
      <c r="G552" s="159">
        <v>53.89</v>
      </c>
      <c r="H552" s="159">
        <v>64.14</v>
      </c>
      <c r="I552" s="165" t="e">
        <v>#N/A</v>
      </c>
      <c r="J552" s="161">
        <v>37.700000000000003</v>
      </c>
      <c r="K552" s="279"/>
      <c r="L552" s="162">
        <v>668</v>
      </c>
      <c r="M552" s="165" t="e">
        <v>#N/A</v>
      </c>
      <c r="N552" s="280"/>
      <c r="O552" s="165" t="e">
        <v>#N/A</v>
      </c>
      <c r="P552" s="280"/>
      <c r="Q552" s="166">
        <v>22.4614212</v>
      </c>
      <c r="R552" s="280"/>
      <c r="S552" s="165" t="e">
        <v>#N/A</v>
      </c>
      <c r="T552" s="165" t="e">
        <v>#N/A</v>
      </c>
      <c r="U552" s="164">
        <v>2113.8414211999998</v>
      </c>
    </row>
    <row r="553" spans="2:21" x14ac:dyDescent="0.3">
      <c r="B553" s="14">
        <v>2024</v>
      </c>
      <c r="C553" s="14">
        <v>6</v>
      </c>
      <c r="D553" s="14">
        <v>27</v>
      </c>
      <c r="E553" s="159">
        <v>328.82</v>
      </c>
      <c r="F553" s="159">
        <v>157.4</v>
      </c>
      <c r="G553" s="159">
        <v>52.72</v>
      </c>
      <c r="H553" s="159">
        <v>63.61</v>
      </c>
      <c r="I553" s="165" t="e">
        <v>#N/A</v>
      </c>
      <c r="J553" s="161">
        <v>37.799999999999997</v>
      </c>
      <c r="K553" s="279"/>
      <c r="L553" s="162">
        <v>530.6</v>
      </c>
      <c r="M553" s="165" t="e">
        <v>#N/A</v>
      </c>
      <c r="N553" s="280"/>
      <c r="O553" s="165" t="e">
        <v>#N/A</v>
      </c>
      <c r="P553" s="280"/>
      <c r="Q553" s="166">
        <v>20.573007</v>
      </c>
      <c r="R553" s="280"/>
      <c r="S553" s="165" t="e">
        <v>#N/A</v>
      </c>
      <c r="T553" s="165" t="e">
        <v>#N/A</v>
      </c>
      <c r="U553" s="164">
        <v>1936.1230070000001</v>
      </c>
    </row>
    <row r="554" spans="2:21" x14ac:dyDescent="0.3">
      <c r="B554" s="14">
        <v>2024</v>
      </c>
      <c r="C554" s="14">
        <v>6</v>
      </c>
      <c r="D554" s="14">
        <v>28</v>
      </c>
      <c r="E554" s="159">
        <v>332.72</v>
      </c>
      <c r="F554" s="159">
        <v>163.03</v>
      </c>
      <c r="G554" s="159">
        <v>49.65</v>
      </c>
      <c r="H554" s="159">
        <v>62.12</v>
      </c>
      <c r="I554" s="165" t="e">
        <v>#N/A</v>
      </c>
      <c r="J554" s="161">
        <v>38</v>
      </c>
      <c r="K554" s="162">
        <v>410.6</v>
      </c>
      <c r="L554" s="162">
        <v>577.29999999999995</v>
      </c>
      <c r="M554" s="165" t="e">
        <v>#N/A</v>
      </c>
      <c r="N554" s="280"/>
      <c r="O554" s="165" t="e">
        <v>#N/A</v>
      </c>
      <c r="P554" s="280"/>
      <c r="Q554" s="166">
        <v>21.219232799999997</v>
      </c>
      <c r="R554" s="280"/>
      <c r="S554" s="165" t="e">
        <v>#N/A</v>
      </c>
      <c r="T554" s="165" t="e">
        <v>#N/A</v>
      </c>
      <c r="U554" s="164">
        <v>1996.9392327999999</v>
      </c>
    </row>
    <row r="555" spans="2:21" x14ac:dyDescent="0.3">
      <c r="B555" s="14">
        <v>2024</v>
      </c>
      <c r="C555" s="14">
        <v>6</v>
      </c>
      <c r="D555" s="14">
        <v>29</v>
      </c>
      <c r="E555" s="159">
        <v>348.2</v>
      </c>
      <c r="F555" s="159">
        <v>150.97999999999999</v>
      </c>
      <c r="G555" s="159">
        <v>28.03</v>
      </c>
      <c r="H555" s="159">
        <v>38.700000000000003</v>
      </c>
      <c r="I555" s="165" t="e">
        <v>#N/A</v>
      </c>
      <c r="J555" s="161">
        <v>36</v>
      </c>
      <c r="K555" s="279"/>
      <c r="L555" s="162">
        <v>521.5</v>
      </c>
      <c r="M555" s="165" t="e">
        <v>#N/A</v>
      </c>
      <c r="N555" s="280"/>
      <c r="O555" s="165" t="e">
        <v>#N/A</v>
      </c>
      <c r="P555" s="280"/>
      <c r="Q555" s="166">
        <v>19.346069399999998</v>
      </c>
      <c r="R555" s="280"/>
      <c r="S555" s="165" t="e">
        <v>#N/A</v>
      </c>
      <c r="T555" s="165" t="e">
        <v>#N/A</v>
      </c>
      <c r="U555" s="164">
        <v>1820.6560693999998</v>
      </c>
    </row>
    <row r="556" spans="2:21" x14ac:dyDescent="0.3">
      <c r="B556" s="14">
        <v>2024</v>
      </c>
      <c r="C556" s="14">
        <v>6</v>
      </c>
      <c r="D556" s="14">
        <v>30</v>
      </c>
      <c r="E556" s="159">
        <v>352.24</v>
      </c>
      <c r="F556" s="159">
        <v>140.58000000000001</v>
      </c>
      <c r="G556" s="159">
        <v>19.600000000000001</v>
      </c>
      <c r="H556" s="159">
        <v>22.54</v>
      </c>
      <c r="I556" s="165" t="e">
        <v>#N/A</v>
      </c>
      <c r="J556" s="161">
        <v>34.799999999999997</v>
      </c>
      <c r="K556" s="279"/>
      <c r="L556" s="162">
        <v>520.29999999999995</v>
      </c>
      <c r="M556" s="165" t="e">
        <v>#N/A</v>
      </c>
      <c r="N556" s="280"/>
      <c r="O556" s="165" t="e">
        <v>#N/A</v>
      </c>
      <c r="P556" s="280"/>
      <c r="Q556" s="166">
        <v>18.683948399999998</v>
      </c>
      <c r="R556" s="280"/>
      <c r="S556" s="165" t="e">
        <v>#N/A</v>
      </c>
      <c r="T556" s="165" t="e">
        <v>#N/A</v>
      </c>
      <c r="U556" s="164">
        <v>1758.3439483999998</v>
      </c>
    </row>
    <row r="557" spans="2:21" x14ac:dyDescent="0.3">
      <c r="B557" s="14">
        <v>2024</v>
      </c>
      <c r="C557" s="14">
        <v>7</v>
      </c>
      <c r="D557" s="14">
        <v>1</v>
      </c>
      <c r="E557" s="159">
        <v>334.19</v>
      </c>
      <c r="F557" s="159">
        <v>149.63</v>
      </c>
      <c r="G557" s="159">
        <v>48.7</v>
      </c>
      <c r="H557" s="159">
        <v>50.69</v>
      </c>
      <c r="I557" s="165" t="e">
        <v>#N/A</v>
      </c>
      <c r="J557" s="161">
        <v>37.5</v>
      </c>
      <c r="K557" s="279"/>
      <c r="L557" s="162">
        <v>546.29999999999995</v>
      </c>
      <c r="M557" s="165" t="e">
        <v>#N/A</v>
      </c>
      <c r="N557" s="280"/>
      <c r="O557" s="165" t="e">
        <v>#N/A</v>
      </c>
      <c r="P557" s="280"/>
      <c r="Q557" s="166">
        <v>20.1419034</v>
      </c>
      <c r="R557" s="280"/>
      <c r="S557" s="165" t="e">
        <v>#N/A</v>
      </c>
      <c r="T557" s="165" t="e">
        <v>#N/A</v>
      </c>
      <c r="U557" s="164">
        <v>1895.5519034000001</v>
      </c>
    </row>
    <row r="558" spans="2:21" x14ac:dyDescent="0.3">
      <c r="B558" s="14">
        <v>2024</v>
      </c>
      <c r="C558" s="14">
        <v>7</v>
      </c>
      <c r="D558" s="14">
        <v>2</v>
      </c>
      <c r="E558" s="159">
        <v>329.36</v>
      </c>
      <c r="F558" s="159">
        <v>153.62</v>
      </c>
      <c r="G558" s="159">
        <v>52.91</v>
      </c>
      <c r="H558" s="159">
        <v>62.17</v>
      </c>
      <c r="I558" s="165" t="e">
        <v>#N/A</v>
      </c>
      <c r="J558" s="161">
        <v>37.799999999999997</v>
      </c>
      <c r="K558" s="279"/>
      <c r="L558" s="162">
        <v>691.6</v>
      </c>
      <c r="M558" s="165" t="e">
        <v>#N/A</v>
      </c>
      <c r="N558" s="280"/>
      <c r="O558" s="165" t="e">
        <v>#N/A</v>
      </c>
      <c r="P558" s="280"/>
      <c r="Q558" s="166">
        <v>22.536386399999994</v>
      </c>
      <c r="R558" s="280"/>
      <c r="S558" s="165" t="e">
        <v>#N/A</v>
      </c>
      <c r="T558" s="165" t="e">
        <v>#N/A</v>
      </c>
      <c r="U558" s="164">
        <v>2120.8963863999998</v>
      </c>
    </row>
    <row r="559" spans="2:21" x14ac:dyDescent="0.3">
      <c r="B559" s="14">
        <v>2024</v>
      </c>
      <c r="C559" s="14">
        <v>7</v>
      </c>
      <c r="D559" s="14">
        <v>3</v>
      </c>
      <c r="E559" s="159">
        <v>323.26</v>
      </c>
      <c r="F559" s="159">
        <v>154.04</v>
      </c>
      <c r="G559" s="159">
        <v>48.84</v>
      </c>
      <c r="H559" s="159">
        <v>62.82</v>
      </c>
      <c r="I559" s="165" t="e">
        <v>#N/A</v>
      </c>
      <c r="J559" s="161">
        <v>36.5</v>
      </c>
      <c r="K559" s="279"/>
      <c r="L559" s="162">
        <v>722.2</v>
      </c>
      <c r="M559" s="165" t="e">
        <v>#N/A</v>
      </c>
      <c r="N559" s="280"/>
      <c r="O559" s="165" t="e">
        <v>#N/A</v>
      </c>
      <c r="P559" s="280"/>
      <c r="Q559" s="166">
        <v>22.6921164</v>
      </c>
      <c r="R559" s="280"/>
      <c r="S559" s="165" t="e">
        <v>#N/A</v>
      </c>
      <c r="T559" s="165" t="e">
        <v>#N/A</v>
      </c>
      <c r="U559" s="164">
        <v>2135.5521164000002</v>
      </c>
    </row>
    <row r="560" spans="2:21" x14ac:dyDescent="0.3">
      <c r="B560" s="14">
        <v>2024</v>
      </c>
      <c r="C560" s="14">
        <v>7</v>
      </c>
      <c r="D560" s="14">
        <v>4</v>
      </c>
      <c r="E560" s="159">
        <v>359.73</v>
      </c>
      <c r="F560" s="159">
        <v>123.61</v>
      </c>
      <c r="G560" s="159">
        <v>21.36</v>
      </c>
      <c r="H560" s="159">
        <v>31.85</v>
      </c>
      <c r="I560" s="165" t="e">
        <v>#N/A</v>
      </c>
      <c r="J560" s="161">
        <v>34.4</v>
      </c>
      <c r="K560" s="279"/>
      <c r="L560" s="162">
        <v>692.9</v>
      </c>
      <c r="M560" s="165" t="e">
        <v>#N/A</v>
      </c>
      <c r="N560" s="280"/>
      <c r="O560" s="165" t="e">
        <v>#N/A</v>
      </c>
      <c r="P560" s="280"/>
      <c r="Q560" s="166">
        <v>20.873727000000002</v>
      </c>
      <c r="R560" s="280"/>
      <c r="S560" s="165" t="e">
        <v>#N/A</v>
      </c>
      <c r="T560" s="165" t="e">
        <v>#N/A</v>
      </c>
      <c r="U560" s="164">
        <v>1964.4237270000001</v>
      </c>
    </row>
    <row r="561" spans="2:21" x14ac:dyDescent="0.3">
      <c r="B561" s="14">
        <v>2024</v>
      </c>
      <c r="C561" s="14">
        <v>7</v>
      </c>
      <c r="D561" s="14">
        <v>5</v>
      </c>
      <c r="E561" s="159">
        <v>315.13</v>
      </c>
      <c r="F561" s="159">
        <v>149.4</v>
      </c>
      <c r="G561" s="159">
        <v>24.8</v>
      </c>
      <c r="H561" s="159">
        <v>45.26</v>
      </c>
      <c r="I561" s="165" t="e">
        <v>#N/A</v>
      </c>
      <c r="J561" s="161">
        <v>34.4</v>
      </c>
      <c r="K561" s="279"/>
      <c r="L561" s="162">
        <v>775.7</v>
      </c>
      <c r="M561" s="165" t="e">
        <v>#N/A</v>
      </c>
      <c r="N561" s="280"/>
      <c r="O561" s="165" t="e">
        <v>#N/A</v>
      </c>
      <c r="P561" s="280"/>
      <c r="Q561" s="166">
        <v>22.4583066</v>
      </c>
      <c r="R561" s="280"/>
      <c r="S561" s="165" t="e">
        <v>#N/A</v>
      </c>
      <c r="T561" s="165" t="e">
        <v>#N/A</v>
      </c>
      <c r="U561" s="164">
        <v>2113.5483066000002</v>
      </c>
    </row>
    <row r="562" spans="2:21" x14ac:dyDescent="0.3">
      <c r="B562" s="14">
        <v>2024</v>
      </c>
      <c r="C562" s="14">
        <v>7</v>
      </c>
      <c r="D562" s="14">
        <v>6</v>
      </c>
      <c r="E562" s="159">
        <v>320.27999999999997</v>
      </c>
      <c r="F562" s="159">
        <v>143.38</v>
      </c>
      <c r="G562" s="159">
        <v>19.04</v>
      </c>
      <c r="H562" s="159">
        <v>43.63</v>
      </c>
      <c r="I562" s="165" t="e">
        <v>#N/A</v>
      </c>
      <c r="J562" s="161">
        <v>33.6</v>
      </c>
      <c r="K562" s="279"/>
      <c r="L562" s="162">
        <v>766.9</v>
      </c>
      <c r="M562" s="165" t="e">
        <v>#N/A</v>
      </c>
      <c r="N562" s="280"/>
      <c r="O562" s="165" t="e">
        <v>#N/A</v>
      </c>
      <c r="P562" s="280"/>
      <c r="Q562" s="166">
        <v>21.979732200000001</v>
      </c>
      <c r="R562" s="280"/>
      <c r="S562" s="165" t="e">
        <v>#N/A</v>
      </c>
      <c r="T562" s="165" t="e">
        <v>#N/A</v>
      </c>
      <c r="U562" s="164">
        <v>2068.5097322000001</v>
      </c>
    </row>
    <row r="563" spans="2:21" x14ac:dyDescent="0.3">
      <c r="B563" s="14">
        <v>2024</v>
      </c>
      <c r="C563" s="14">
        <v>7</v>
      </c>
      <c r="D563" s="14">
        <v>7</v>
      </c>
      <c r="E563" s="159">
        <v>327.77</v>
      </c>
      <c r="F563" s="159">
        <v>135.19</v>
      </c>
      <c r="G563" s="159">
        <v>16.71</v>
      </c>
      <c r="H563" s="159">
        <v>24.32</v>
      </c>
      <c r="I563" s="165" t="e">
        <v>#N/A</v>
      </c>
      <c r="J563" s="161">
        <v>33.1</v>
      </c>
      <c r="K563" s="279"/>
      <c r="L563" s="162">
        <v>652.70000000000005</v>
      </c>
      <c r="M563" s="165" t="e">
        <v>#N/A</v>
      </c>
      <c r="N563" s="280"/>
      <c r="O563" s="165" t="e">
        <v>#N/A</v>
      </c>
      <c r="P563" s="280"/>
      <c r="Q563" s="166">
        <v>19.974144600000002</v>
      </c>
      <c r="R563" s="280"/>
      <c r="S563" s="165" t="e">
        <v>#N/A</v>
      </c>
      <c r="T563" s="165" t="e">
        <v>#N/A</v>
      </c>
      <c r="U563" s="164">
        <v>1879.7641446000002</v>
      </c>
    </row>
    <row r="564" spans="2:21" x14ac:dyDescent="0.3">
      <c r="B564" s="14">
        <v>2024</v>
      </c>
      <c r="C564" s="14">
        <v>7</v>
      </c>
      <c r="D564" s="14">
        <v>8</v>
      </c>
      <c r="E564" s="159">
        <v>320.70999999999998</v>
      </c>
      <c r="F564" s="159">
        <v>146.66</v>
      </c>
      <c r="G564" s="159">
        <v>47.03</v>
      </c>
      <c r="H564" s="159">
        <v>48.81</v>
      </c>
      <c r="I564" s="165" t="e">
        <v>#N/A</v>
      </c>
      <c r="J564" s="161">
        <v>37</v>
      </c>
      <c r="K564" s="279"/>
      <c r="L564" s="162">
        <v>841.3</v>
      </c>
      <c r="M564" s="165" t="e">
        <v>#N/A</v>
      </c>
      <c r="N564" s="280"/>
      <c r="O564" s="165" t="e">
        <v>#N/A</v>
      </c>
      <c r="P564" s="280"/>
      <c r="Q564" s="166">
        <v>23.980379399999997</v>
      </c>
      <c r="R564" s="280"/>
      <c r="S564" s="165" t="e">
        <v>#N/A</v>
      </c>
      <c r="T564" s="165" t="e">
        <v>#N/A</v>
      </c>
      <c r="U564" s="164">
        <v>2256.7903793999999</v>
      </c>
    </row>
    <row r="565" spans="2:21" x14ac:dyDescent="0.3">
      <c r="B565" s="14">
        <v>2024</v>
      </c>
      <c r="C565" s="14">
        <v>7</v>
      </c>
      <c r="D565" s="14">
        <v>9</v>
      </c>
      <c r="E565" s="159">
        <v>313.75</v>
      </c>
      <c r="F565" s="159">
        <v>149.61000000000001</v>
      </c>
      <c r="G565" s="159">
        <v>52.53</v>
      </c>
      <c r="H565" s="159">
        <v>60.55</v>
      </c>
      <c r="I565" s="165" t="e">
        <v>#N/A</v>
      </c>
      <c r="J565" s="161">
        <v>37.5</v>
      </c>
      <c r="K565" s="279"/>
      <c r="L565" s="162">
        <v>977.8</v>
      </c>
      <c r="M565" s="165" t="e">
        <v>#N/A</v>
      </c>
      <c r="N565" s="280"/>
      <c r="O565" s="165" t="e">
        <v>#N/A</v>
      </c>
      <c r="P565" s="280"/>
      <c r="Q565" s="166">
        <v>26.014857599999996</v>
      </c>
      <c r="R565" s="280"/>
      <c r="S565" s="165" t="e">
        <v>#N/A</v>
      </c>
      <c r="T565" s="165" t="e">
        <v>#N/A</v>
      </c>
      <c r="U565" s="164">
        <v>2448.2548575999999</v>
      </c>
    </row>
    <row r="566" spans="2:21" x14ac:dyDescent="0.3">
      <c r="B566" s="14">
        <v>2024</v>
      </c>
      <c r="C566" s="14">
        <v>7</v>
      </c>
      <c r="D566" s="14">
        <v>10</v>
      </c>
      <c r="E566" s="159">
        <v>308.7</v>
      </c>
      <c r="F566" s="159">
        <v>150.21</v>
      </c>
      <c r="G566" s="159">
        <v>53.41</v>
      </c>
      <c r="H566" s="159">
        <v>61.41</v>
      </c>
      <c r="I566" s="165" t="e">
        <v>#N/A</v>
      </c>
      <c r="J566" s="161">
        <v>37</v>
      </c>
      <c r="K566" s="279"/>
      <c r="L566" s="162">
        <v>1135.7</v>
      </c>
      <c r="M566" s="165" t="e">
        <v>#N/A</v>
      </c>
      <c r="N566" s="280"/>
      <c r="O566" s="165" t="e">
        <v>#N/A</v>
      </c>
      <c r="P566" s="280"/>
      <c r="Q566" s="166">
        <v>28.009168200000001</v>
      </c>
      <c r="R566" s="280"/>
      <c r="S566" s="165" t="e">
        <v>#N/A</v>
      </c>
      <c r="T566" s="165" t="e">
        <v>#N/A</v>
      </c>
      <c r="U566" s="164">
        <v>2635.9391682000005</v>
      </c>
    </row>
    <row r="567" spans="2:21" x14ac:dyDescent="0.3">
      <c r="B567" s="14">
        <v>2024</v>
      </c>
      <c r="C567" s="14">
        <v>7</v>
      </c>
      <c r="D567" s="14">
        <v>11</v>
      </c>
      <c r="E567" s="159">
        <v>308.77999999999997</v>
      </c>
      <c r="F567" s="159">
        <v>152.97</v>
      </c>
      <c r="G567" s="159">
        <v>53.2</v>
      </c>
      <c r="H567" s="159">
        <v>61.58</v>
      </c>
      <c r="I567" s="165" t="e">
        <v>#N/A</v>
      </c>
      <c r="J567" s="161">
        <v>37.700000000000003</v>
      </c>
      <c r="K567" s="279"/>
      <c r="L567" s="162">
        <v>1059.8</v>
      </c>
      <c r="M567" s="165" t="e">
        <v>#N/A</v>
      </c>
      <c r="N567" s="280"/>
      <c r="O567" s="165" t="e">
        <v>#N/A</v>
      </c>
      <c r="P567" s="280"/>
      <c r="Q567" s="166">
        <v>27.4710942</v>
      </c>
      <c r="R567" s="280"/>
      <c r="S567" s="165" t="e">
        <v>#N/A</v>
      </c>
      <c r="T567" s="165" t="e">
        <v>#N/A</v>
      </c>
      <c r="U567" s="164">
        <v>2585.3010942000001</v>
      </c>
    </row>
    <row r="568" spans="2:21" x14ac:dyDescent="0.3">
      <c r="B568" s="14">
        <v>2024</v>
      </c>
      <c r="C568" s="14">
        <v>7</v>
      </c>
      <c r="D568" s="14">
        <v>12</v>
      </c>
      <c r="E568" s="159">
        <v>317.58</v>
      </c>
      <c r="F568" s="159">
        <v>161</v>
      </c>
      <c r="G568" s="159">
        <v>49.22</v>
      </c>
      <c r="H568" s="159">
        <v>61.37</v>
      </c>
      <c r="I568" s="165" t="e">
        <v>#N/A</v>
      </c>
      <c r="J568" s="161">
        <v>37</v>
      </c>
      <c r="K568" s="279"/>
      <c r="L568" s="162">
        <v>956.8</v>
      </c>
      <c r="M568" s="165" t="e">
        <v>#N/A</v>
      </c>
      <c r="N568" s="280"/>
      <c r="O568" s="165" t="e">
        <v>#N/A</v>
      </c>
      <c r="P568" s="280"/>
      <c r="Q568" s="166">
        <v>26.295493799999999</v>
      </c>
      <c r="R568" s="280"/>
      <c r="S568" s="165" t="e">
        <v>#N/A</v>
      </c>
      <c r="T568" s="165" t="e">
        <v>#N/A</v>
      </c>
      <c r="U568" s="164">
        <v>2474.6654937999997</v>
      </c>
    </row>
    <row r="569" spans="2:21" x14ac:dyDescent="0.3">
      <c r="B569" s="14">
        <v>2024</v>
      </c>
      <c r="C569" s="14">
        <v>7</v>
      </c>
      <c r="D569" s="14">
        <v>13</v>
      </c>
      <c r="E569" s="159">
        <v>328.35</v>
      </c>
      <c r="F569" s="159">
        <v>148.4</v>
      </c>
      <c r="G569" s="159">
        <v>26.86</v>
      </c>
      <c r="H569" s="159">
        <v>37.36</v>
      </c>
      <c r="I569" s="165" t="e">
        <v>#N/A</v>
      </c>
      <c r="J569" s="161">
        <v>33.4</v>
      </c>
      <c r="K569" s="279"/>
      <c r="L569" s="279"/>
      <c r="M569" s="165" t="e">
        <v>#N/A</v>
      </c>
      <c r="N569" s="280"/>
      <c r="O569" s="165" t="e">
        <v>#N/A</v>
      </c>
      <c r="P569" s="280"/>
      <c r="Q569" s="166">
        <v>22.8339918</v>
      </c>
      <c r="R569" s="280"/>
      <c r="S569" s="165" t="e">
        <v>#N/A</v>
      </c>
      <c r="T569" s="165" t="e">
        <v>#N/A</v>
      </c>
      <c r="U569" s="164">
        <v>2148.9039917999999</v>
      </c>
    </row>
    <row r="570" spans="2:21" x14ac:dyDescent="0.3">
      <c r="B570" s="14">
        <v>2024</v>
      </c>
      <c r="C570" s="14">
        <v>7</v>
      </c>
      <c r="D570" s="14">
        <v>14</v>
      </c>
      <c r="E570" s="159">
        <v>332.88</v>
      </c>
      <c r="F570" s="159">
        <v>136.83000000000001</v>
      </c>
      <c r="G570" s="159">
        <v>19.55</v>
      </c>
      <c r="H570" s="159">
        <v>22.6</v>
      </c>
      <c r="I570" s="165" t="e">
        <v>#N/A</v>
      </c>
      <c r="J570" s="161">
        <v>32.9</v>
      </c>
      <c r="K570" s="279"/>
      <c r="L570" s="162">
        <v>724.6</v>
      </c>
      <c r="M570" s="165" t="e">
        <v>#N/A</v>
      </c>
      <c r="N570" s="280"/>
      <c r="O570" s="165" t="e">
        <v>#N/A</v>
      </c>
      <c r="P570" s="280"/>
      <c r="Q570" s="166">
        <v>21.449498399999996</v>
      </c>
      <c r="R570" s="280"/>
      <c r="S570" s="165" t="e">
        <v>#N/A</v>
      </c>
      <c r="T570" s="165" t="e">
        <v>#N/A</v>
      </c>
      <c r="U570" s="164">
        <v>2018.6094983999999</v>
      </c>
    </row>
    <row r="571" spans="2:21" x14ac:dyDescent="0.3">
      <c r="B571" s="14">
        <v>2024</v>
      </c>
      <c r="C571" s="14">
        <v>7</v>
      </c>
      <c r="D571" s="14">
        <v>15</v>
      </c>
      <c r="E571" s="159">
        <v>320.14999999999998</v>
      </c>
      <c r="F571" s="159">
        <v>147.6</v>
      </c>
      <c r="G571" s="159">
        <v>48.81</v>
      </c>
      <c r="H571" s="159">
        <v>49.73</v>
      </c>
      <c r="I571" s="165" t="e">
        <v>#N/A</v>
      </c>
      <c r="J571" s="161">
        <v>35.700000000000003</v>
      </c>
      <c r="K571" s="279"/>
      <c r="L571" s="279"/>
      <c r="M571" s="165" t="e">
        <v>#N/A</v>
      </c>
      <c r="N571" s="280"/>
      <c r="O571" s="165" t="e">
        <v>#N/A</v>
      </c>
      <c r="P571" s="280"/>
      <c r="Q571" s="166">
        <v>22.955568599999999</v>
      </c>
      <c r="R571" s="280"/>
      <c r="S571" s="165" t="e">
        <v>#N/A</v>
      </c>
      <c r="T571" s="165" t="e">
        <v>#N/A</v>
      </c>
      <c r="U571" s="164">
        <v>2160.3455686000002</v>
      </c>
    </row>
    <row r="572" spans="2:21" x14ac:dyDescent="0.3">
      <c r="B572" s="14">
        <v>2024</v>
      </c>
      <c r="C572" s="14">
        <v>7</v>
      </c>
      <c r="D572" s="14">
        <v>16</v>
      </c>
      <c r="E572" s="159">
        <v>314.89999999999998</v>
      </c>
      <c r="F572" s="159">
        <v>150.79</v>
      </c>
      <c r="G572" s="159">
        <v>53.42</v>
      </c>
      <c r="H572" s="159">
        <v>61</v>
      </c>
      <c r="I572" s="165" t="e">
        <v>#N/A</v>
      </c>
      <c r="J572" s="161">
        <v>35.9</v>
      </c>
      <c r="K572" s="279"/>
      <c r="L572" s="162">
        <v>671.7</v>
      </c>
      <c r="M572" s="165" t="e">
        <v>#N/A</v>
      </c>
      <c r="N572" s="280"/>
      <c r="O572" s="165" t="e">
        <v>#N/A</v>
      </c>
      <c r="P572" s="280"/>
      <c r="Q572" s="166">
        <v>21.864599399999999</v>
      </c>
      <c r="R572" s="280"/>
      <c r="S572" s="165" t="e">
        <v>#N/A</v>
      </c>
      <c r="T572" s="165" t="e">
        <v>#N/A</v>
      </c>
      <c r="U572" s="164">
        <v>2057.6745994000003</v>
      </c>
    </row>
    <row r="573" spans="2:21" x14ac:dyDescent="0.3">
      <c r="B573" s="14">
        <v>2024</v>
      </c>
      <c r="C573" s="14">
        <v>7</v>
      </c>
      <c r="D573" s="14">
        <v>17</v>
      </c>
      <c r="E573" s="159">
        <v>315.01</v>
      </c>
      <c r="F573" s="159">
        <v>153.43</v>
      </c>
      <c r="G573" s="159">
        <v>54.37</v>
      </c>
      <c r="H573" s="159">
        <v>62.97</v>
      </c>
      <c r="I573" s="165" t="e">
        <v>#N/A</v>
      </c>
      <c r="J573" s="161">
        <v>36.1</v>
      </c>
      <c r="K573" s="279"/>
      <c r="L573" s="162">
        <v>744.7</v>
      </c>
      <c r="M573" s="165" t="e">
        <v>#N/A</v>
      </c>
      <c r="N573" s="280"/>
      <c r="O573" s="165" t="e">
        <v>#N/A</v>
      </c>
      <c r="P573" s="280"/>
      <c r="Q573" s="166">
        <v>23.125153199999996</v>
      </c>
      <c r="R573" s="280"/>
      <c r="S573" s="165" t="e">
        <v>#N/A</v>
      </c>
      <c r="T573" s="165" t="e">
        <v>#N/A</v>
      </c>
      <c r="U573" s="164">
        <v>2176.3051531999999</v>
      </c>
    </row>
    <row r="574" spans="2:21" x14ac:dyDescent="0.3">
      <c r="B574" s="14">
        <v>2024</v>
      </c>
      <c r="C574" s="14">
        <v>7</v>
      </c>
      <c r="D574" s="14">
        <v>18</v>
      </c>
      <c r="E574" s="159">
        <v>309.5</v>
      </c>
      <c r="F574" s="159">
        <v>154</v>
      </c>
      <c r="G574" s="159">
        <v>54.73</v>
      </c>
      <c r="H574" s="159">
        <v>62.33</v>
      </c>
      <c r="I574" s="165" t="e">
        <v>#N/A</v>
      </c>
      <c r="J574" s="161">
        <v>35.5</v>
      </c>
      <c r="K574" s="279"/>
      <c r="L574" s="162">
        <v>836.2</v>
      </c>
      <c r="M574" s="165" t="e">
        <v>#N/A</v>
      </c>
      <c r="N574" s="280"/>
      <c r="O574" s="165" t="e">
        <v>#N/A</v>
      </c>
      <c r="P574" s="280"/>
      <c r="Q574" s="166">
        <v>24.371852400000002</v>
      </c>
      <c r="R574" s="280"/>
      <c r="S574" s="165" t="e">
        <v>#N/A</v>
      </c>
      <c r="T574" s="165" t="e">
        <v>#N/A</v>
      </c>
      <c r="U574" s="164">
        <v>2293.6318523999998</v>
      </c>
    </row>
    <row r="575" spans="2:21" x14ac:dyDescent="0.3">
      <c r="B575" s="14">
        <v>2024</v>
      </c>
      <c r="C575" s="14">
        <v>7</v>
      </c>
      <c r="D575" s="14">
        <v>19</v>
      </c>
      <c r="E575" s="159">
        <v>306.49</v>
      </c>
      <c r="F575" s="159">
        <v>158.51</v>
      </c>
      <c r="G575" s="159">
        <v>48.45</v>
      </c>
      <c r="H575" s="159">
        <v>60.22</v>
      </c>
      <c r="I575" s="165" t="e">
        <v>#N/A</v>
      </c>
      <c r="J575" s="161">
        <v>35.200000000000003</v>
      </c>
      <c r="K575" s="279"/>
      <c r="L575" s="162">
        <v>959.8</v>
      </c>
      <c r="M575" s="165" t="e">
        <v>#N/A</v>
      </c>
      <c r="N575" s="280"/>
      <c r="O575" s="165" t="e">
        <v>#N/A</v>
      </c>
      <c r="P575" s="280"/>
      <c r="Q575" s="166">
        <v>25.746679800000003</v>
      </c>
      <c r="R575" s="280"/>
      <c r="S575" s="165" t="e">
        <v>#N/A</v>
      </c>
      <c r="T575" s="165" t="e">
        <v>#N/A</v>
      </c>
      <c r="U575" s="164">
        <v>2423.0166798000005</v>
      </c>
    </row>
    <row r="576" spans="2:21" x14ac:dyDescent="0.3">
      <c r="B576" s="14">
        <v>2024</v>
      </c>
      <c r="C576" s="14">
        <v>7</v>
      </c>
      <c r="D576" s="14">
        <v>20</v>
      </c>
      <c r="E576" s="159">
        <v>313.52</v>
      </c>
      <c r="F576" s="159">
        <v>144.71</v>
      </c>
      <c r="G576" s="159">
        <v>26.97</v>
      </c>
      <c r="H576" s="159">
        <v>38.46</v>
      </c>
      <c r="I576" s="165" t="e">
        <v>#N/A</v>
      </c>
      <c r="J576" s="161">
        <v>33.200000000000003</v>
      </c>
      <c r="K576" s="279"/>
      <c r="L576" s="162">
        <v>956.1</v>
      </c>
      <c r="M576" s="165" t="e">
        <v>#N/A</v>
      </c>
      <c r="N576" s="280"/>
      <c r="O576" s="165" t="e">
        <v>#N/A</v>
      </c>
      <c r="P576" s="280"/>
      <c r="Q576" s="166">
        <v>24.517916400000001</v>
      </c>
      <c r="R576" s="280"/>
      <c r="S576" s="165" t="e">
        <v>#N/A</v>
      </c>
      <c r="T576" s="165" t="e">
        <v>#N/A</v>
      </c>
      <c r="U576" s="164">
        <v>2307.3779164000002</v>
      </c>
    </row>
    <row r="577" spans="2:21" x14ac:dyDescent="0.3">
      <c r="B577" s="14">
        <v>2024</v>
      </c>
      <c r="C577" s="14">
        <v>7</v>
      </c>
      <c r="D577" s="14">
        <v>21</v>
      </c>
      <c r="E577" s="159">
        <v>319.75</v>
      </c>
      <c r="F577" s="159">
        <v>135.38</v>
      </c>
      <c r="G577" s="159">
        <v>18.22</v>
      </c>
      <c r="H577" s="159">
        <v>23.15</v>
      </c>
      <c r="I577" s="165" t="e">
        <v>#N/A</v>
      </c>
      <c r="J577" s="161">
        <v>32.4</v>
      </c>
      <c r="K577" s="279"/>
      <c r="L577" s="162">
        <v>814.8</v>
      </c>
      <c r="M577" s="165" t="e">
        <v>#N/A</v>
      </c>
      <c r="N577" s="280"/>
      <c r="O577" s="165" t="e">
        <v>#N/A</v>
      </c>
      <c r="P577" s="280"/>
      <c r="Q577" s="166">
        <v>22.255427999999998</v>
      </c>
      <c r="R577" s="280"/>
      <c r="S577" s="165" t="e">
        <v>#N/A</v>
      </c>
      <c r="T577" s="165" t="e">
        <v>#N/A</v>
      </c>
      <c r="U577" s="164">
        <v>2094.4554279999998</v>
      </c>
    </row>
    <row r="578" spans="2:21" x14ac:dyDescent="0.3">
      <c r="B578" s="14">
        <v>2024</v>
      </c>
      <c r="C578" s="14">
        <v>7</v>
      </c>
      <c r="D578" s="14">
        <v>22</v>
      </c>
      <c r="E578" s="159">
        <v>308.32</v>
      </c>
      <c r="F578" s="159">
        <v>144.58000000000001</v>
      </c>
      <c r="G578" s="159">
        <v>47.01</v>
      </c>
      <c r="H578" s="159">
        <v>50.74</v>
      </c>
      <c r="I578" s="165" t="e">
        <v>#N/A</v>
      </c>
      <c r="J578" s="161">
        <v>35.299999999999997</v>
      </c>
      <c r="K578" s="279"/>
      <c r="L578" s="162">
        <v>859.1</v>
      </c>
      <c r="M578" s="165" t="e">
        <v>#N/A</v>
      </c>
      <c r="N578" s="280"/>
      <c r="O578" s="165" t="e">
        <v>#N/A</v>
      </c>
      <c r="P578" s="280"/>
      <c r="Q578" s="166">
        <v>24.060285</v>
      </c>
      <c r="R578" s="280"/>
      <c r="S578" s="165" t="e">
        <v>#N/A</v>
      </c>
      <c r="T578" s="165" t="e">
        <v>#N/A</v>
      </c>
      <c r="U578" s="164">
        <v>2264.310285</v>
      </c>
    </row>
    <row r="579" spans="2:21" x14ac:dyDescent="0.3">
      <c r="B579" s="14">
        <v>2024</v>
      </c>
      <c r="C579" s="14">
        <v>7</v>
      </c>
      <c r="D579" s="14">
        <v>23</v>
      </c>
      <c r="E579" s="159">
        <v>300.33999999999997</v>
      </c>
      <c r="F579" s="159">
        <v>146.62</v>
      </c>
      <c r="G579" s="159">
        <v>52.62</v>
      </c>
      <c r="H579" s="159">
        <v>61.47</v>
      </c>
      <c r="I579" s="165" t="e">
        <v>#N/A</v>
      </c>
      <c r="J579" s="161">
        <v>35.299999999999997</v>
      </c>
      <c r="K579" s="279"/>
      <c r="L579" s="162">
        <v>1031.9000000000001</v>
      </c>
      <c r="M579" s="165" t="e">
        <v>#N/A</v>
      </c>
      <c r="N579" s="280"/>
      <c r="O579" s="165" t="e">
        <v>#N/A</v>
      </c>
      <c r="P579" s="280"/>
      <c r="Q579" s="166">
        <v>27.197438999999992</v>
      </c>
      <c r="R579" s="280"/>
      <c r="S579" s="165" t="e">
        <v>#N/A</v>
      </c>
      <c r="T579" s="165" t="e">
        <v>#N/A</v>
      </c>
      <c r="U579" s="164">
        <v>2559.5474389999995</v>
      </c>
    </row>
    <row r="580" spans="2:21" x14ac:dyDescent="0.3">
      <c r="B580" s="14">
        <v>2024</v>
      </c>
      <c r="C580" s="14">
        <v>7</v>
      </c>
      <c r="D580" s="14">
        <v>24</v>
      </c>
      <c r="E580" s="159">
        <v>296.13</v>
      </c>
      <c r="F580" s="159">
        <v>147.57</v>
      </c>
      <c r="G580" s="159">
        <v>52.58</v>
      </c>
      <c r="H580" s="159">
        <v>62.5</v>
      </c>
      <c r="I580" s="165" t="e">
        <v>#N/A</v>
      </c>
      <c r="J580" s="161">
        <v>35</v>
      </c>
      <c r="K580" s="162">
        <v>387.2</v>
      </c>
      <c r="L580" s="162">
        <v>1124.5999999999999</v>
      </c>
      <c r="M580" s="165" t="e">
        <v>#N/A</v>
      </c>
      <c r="N580" s="280"/>
      <c r="O580" s="165" t="e">
        <v>#N/A</v>
      </c>
      <c r="P580" s="280"/>
      <c r="Q580" s="166">
        <v>28.055887199999997</v>
      </c>
      <c r="R580" s="280"/>
      <c r="S580" s="165" t="e">
        <v>#N/A</v>
      </c>
      <c r="T580" s="165" t="e">
        <v>#N/A</v>
      </c>
      <c r="U580" s="164">
        <v>2640.3358871999999</v>
      </c>
    </row>
    <row r="581" spans="2:21" x14ac:dyDescent="0.3">
      <c r="B581" s="14">
        <v>2024</v>
      </c>
      <c r="C581" s="14">
        <v>7</v>
      </c>
      <c r="D581" s="14">
        <v>25</v>
      </c>
      <c r="E581" s="159">
        <v>292.08</v>
      </c>
      <c r="F581" s="159">
        <v>148.52000000000001</v>
      </c>
      <c r="G581" s="159">
        <v>53.74</v>
      </c>
      <c r="H581" s="159">
        <v>62</v>
      </c>
      <c r="I581" s="165" t="e">
        <v>#N/A</v>
      </c>
      <c r="J581" s="161">
        <v>34.9</v>
      </c>
      <c r="K581" s="162">
        <v>382.2</v>
      </c>
      <c r="L581" s="162">
        <v>1077.5</v>
      </c>
      <c r="M581" s="165" t="e">
        <v>#N/A</v>
      </c>
      <c r="N581" s="280"/>
      <c r="O581" s="165" t="e">
        <v>#N/A</v>
      </c>
      <c r="P581" s="280"/>
      <c r="Q581" s="166">
        <v>27.048045599999998</v>
      </c>
      <c r="R581" s="280"/>
      <c r="S581" s="165" t="e">
        <v>#N/A</v>
      </c>
      <c r="T581" s="165" t="e">
        <v>#N/A</v>
      </c>
      <c r="U581" s="164">
        <v>2545.4880456000001</v>
      </c>
    </row>
    <row r="582" spans="2:21" x14ac:dyDescent="0.3">
      <c r="B582" s="14">
        <v>2024</v>
      </c>
      <c r="C582" s="14">
        <v>7</v>
      </c>
      <c r="D582" s="14">
        <v>26</v>
      </c>
      <c r="E582" s="159">
        <v>294.26</v>
      </c>
      <c r="F582" s="159">
        <v>154.81</v>
      </c>
      <c r="G582" s="159">
        <v>49.2</v>
      </c>
      <c r="H582" s="159">
        <v>59.97</v>
      </c>
      <c r="I582" s="165" t="e">
        <v>#N/A</v>
      </c>
      <c r="J582" s="161">
        <v>34.700000000000003</v>
      </c>
      <c r="K582" s="162">
        <v>380.1</v>
      </c>
      <c r="L582" s="162">
        <v>847</v>
      </c>
      <c r="M582" s="165" t="e">
        <v>#N/A</v>
      </c>
      <c r="N582" s="280"/>
      <c r="O582" s="165" t="e">
        <v>#N/A</v>
      </c>
      <c r="P582" s="280"/>
      <c r="Q582" s="166">
        <v>24.306123599999996</v>
      </c>
      <c r="R582" s="280"/>
      <c r="S582" s="165" t="e">
        <v>#N/A</v>
      </c>
      <c r="T582" s="165" t="e">
        <v>#N/A</v>
      </c>
      <c r="U582" s="164">
        <v>2287.4461235999997</v>
      </c>
    </row>
    <row r="583" spans="2:21" x14ac:dyDescent="0.3">
      <c r="B583" s="14">
        <v>2024</v>
      </c>
      <c r="C583" s="14">
        <v>7</v>
      </c>
      <c r="D583" s="14">
        <v>27</v>
      </c>
      <c r="E583" s="159">
        <v>315.11</v>
      </c>
      <c r="F583" s="159">
        <v>146.9</v>
      </c>
      <c r="G583" s="159">
        <v>26.66</v>
      </c>
      <c r="H583" s="159">
        <v>38.630000000000003</v>
      </c>
      <c r="I583" s="165" t="e">
        <v>#N/A</v>
      </c>
      <c r="J583" s="161">
        <v>33.5</v>
      </c>
      <c r="K583" s="279"/>
      <c r="L583" s="162">
        <v>618.9</v>
      </c>
      <c r="M583" s="165" t="e">
        <v>#N/A</v>
      </c>
      <c r="N583" s="280"/>
      <c r="O583" s="165" t="e">
        <v>#N/A</v>
      </c>
      <c r="P583" s="280"/>
      <c r="Q583" s="166">
        <v>19.702529999999999</v>
      </c>
      <c r="R583" s="280"/>
      <c r="S583" s="165" t="e">
        <v>#N/A</v>
      </c>
      <c r="T583" s="165" t="e">
        <v>#N/A</v>
      </c>
      <c r="U583" s="164">
        <v>1854.20253</v>
      </c>
    </row>
    <row r="584" spans="2:21" x14ac:dyDescent="0.3">
      <c r="B584" s="14">
        <v>2024</v>
      </c>
      <c r="C584" s="14">
        <v>7</v>
      </c>
      <c r="D584" s="14">
        <v>28</v>
      </c>
      <c r="E584" s="159">
        <v>331.54</v>
      </c>
      <c r="F584" s="159">
        <v>140.53</v>
      </c>
      <c r="G584" s="159">
        <v>19.05</v>
      </c>
      <c r="H584" s="159">
        <v>23.68</v>
      </c>
      <c r="I584" s="165" t="e">
        <v>#N/A</v>
      </c>
      <c r="J584" s="161">
        <v>34.1</v>
      </c>
      <c r="K584" s="279"/>
      <c r="L584" s="162">
        <v>517.70000000000005</v>
      </c>
      <c r="M584" s="165" t="e">
        <v>#N/A</v>
      </c>
      <c r="N584" s="280"/>
      <c r="O584" s="165" t="e">
        <v>#N/A</v>
      </c>
      <c r="P584" s="280"/>
      <c r="Q584" s="166">
        <v>18.076494</v>
      </c>
      <c r="R584" s="280"/>
      <c r="S584" s="165" t="e">
        <v>#N/A</v>
      </c>
      <c r="T584" s="165" t="e">
        <v>#N/A</v>
      </c>
      <c r="U584" s="164">
        <v>1701.176494</v>
      </c>
    </row>
    <row r="585" spans="2:21" x14ac:dyDescent="0.3">
      <c r="B585" s="14">
        <v>2024</v>
      </c>
      <c r="C585" s="14">
        <v>7</v>
      </c>
      <c r="D585" s="14">
        <v>29</v>
      </c>
      <c r="E585" s="159">
        <v>324.22000000000003</v>
      </c>
      <c r="F585" s="159">
        <v>150.84</v>
      </c>
      <c r="G585" s="159">
        <v>48.22</v>
      </c>
      <c r="H585" s="159">
        <v>50.1</v>
      </c>
      <c r="I585" s="165" t="e">
        <v>#N/A</v>
      </c>
      <c r="J585" s="161">
        <v>37.4</v>
      </c>
      <c r="K585" s="279"/>
      <c r="L585" s="162">
        <v>615.9</v>
      </c>
      <c r="M585" s="165" t="e">
        <v>#N/A</v>
      </c>
      <c r="N585" s="280"/>
      <c r="O585" s="165" t="e">
        <v>#N/A</v>
      </c>
      <c r="P585" s="280"/>
      <c r="Q585" s="166">
        <v>20.618437199999999</v>
      </c>
      <c r="R585" s="280"/>
      <c r="S585" s="165" t="e">
        <v>#N/A</v>
      </c>
      <c r="T585" s="165" t="e">
        <v>#N/A</v>
      </c>
      <c r="U585" s="164">
        <v>1940.3984372</v>
      </c>
    </row>
    <row r="586" spans="2:21" x14ac:dyDescent="0.3">
      <c r="B586" s="14">
        <v>2024</v>
      </c>
      <c r="C586" s="14">
        <v>7</v>
      </c>
      <c r="D586" s="14">
        <v>30</v>
      </c>
      <c r="E586" s="159">
        <v>319.66000000000003</v>
      </c>
      <c r="F586" s="159">
        <v>153.79</v>
      </c>
      <c r="G586" s="159">
        <v>53.47</v>
      </c>
      <c r="H586" s="159">
        <v>60.31</v>
      </c>
      <c r="I586" s="165" t="e">
        <v>#N/A</v>
      </c>
      <c r="J586" s="161">
        <v>38.200000000000003</v>
      </c>
      <c r="K586" s="162">
        <v>390.1</v>
      </c>
      <c r="L586" s="162">
        <v>653.5</v>
      </c>
      <c r="M586" s="165" t="e">
        <v>#N/A</v>
      </c>
      <c r="N586" s="280"/>
      <c r="O586" s="165" t="e">
        <v>#N/A</v>
      </c>
      <c r="P586" s="280"/>
      <c r="Q586" s="166">
        <v>21.572686200000003</v>
      </c>
      <c r="R586" s="280"/>
      <c r="S586" s="165" t="e">
        <v>#N/A</v>
      </c>
      <c r="T586" s="165" t="e">
        <v>#N/A</v>
      </c>
      <c r="U586" s="164">
        <v>2030.2026862000002</v>
      </c>
    </row>
    <row r="587" spans="2:21" x14ac:dyDescent="0.3">
      <c r="B587" s="14">
        <v>2024</v>
      </c>
      <c r="C587" s="14">
        <v>7</v>
      </c>
      <c r="D587" s="14">
        <v>31</v>
      </c>
      <c r="E587" s="159">
        <v>317.02</v>
      </c>
      <c r="F587" s="159">
        <v>155.47</v>
      </c>
      <c r="G587" s="159">
        <v>53.48</v>
      </c>
      <c r="H587" s="159">
        <v>61.16</v>
      </c>
      <c r="I587" s="165" t="e">
        <v>#N/A</v>
      </c>
      <c r="J587" s="161">
        <v>37.700000000000003</v>
      </c>
      <c r="K587" s="279"/>
      <c r="L587" s="162">
        <v>781</v>
      </c>
      <c r="M587" s="165" t="e">
        <v>#N/A</v>
      </c>
      <c r="N587" s="280"/>
      <c r="O587" s="165" t="e">
        <v>#N/A</v>
      </c>
      <c r="P587" s="280"/>
      <c r="Q587" s="166">
        <v>23.735722199999998</v>
      </c>
      <c r="R587" s="280"/>
      <c r="S587" s="165" t="e">
        <v>#N/A</v>
      </c>
      <c r="T587" s="165" t="e">
        <v>#N/A</v>
      </c>
      <c r="U587" s="164">
        <v>2233.7657221999998</v>
      </c>
    </row>
    <row r="588" spans="2:21" x14ac:dyDescent="0.3">
      <c r="B588" s="14">
        <v>2024</v>
      </c>
      <c r="C588" s="14">
        <v>8</v>
      </c>
      <c r="D588" s="14">
        <v>1</v>
      </c>
      <c r="E588" s="159">
        <v>314.95999999999998</v>
      </c>
      <c r="F588" s="159">
        <v>155.82</v>
      </c>
      <c r="G588" s="159">
        <v>54.17</v>
      </c>
      <c r="H588" s="159">
        <v>61.14</v>
      </c>
      <c r="I588" s="165" t="e">
        <v>#N/A</v>
      </c>
      <c r="J588" s="161">
        <v>36.700000000000003</v>
      </c>
      <c r="K588" s="279"/>
      <c r="L588" s="279"/>
      <c r="M588" s="165" t="e">
        <v>#N/A</v>
      </c>
      <c r="N588" s="280"/>
      <c r="O588" s="165" t="e">
        <v>#N/A</v>
      </c>
      <c r="P588" s="280"/>
      <c r="Q588" s="166">
        <v>27.522216600000004</v>
      </c>
      <c r="R588" s="280"/>
      <c r="S588" s="165" t="e">
        <v>#N/A</v>
      </c>
      <c r="T588" s="165" t="e">
        <v>#N/A</v>
      </c>
      <c r="U588" s="164">
        <v>2590.1122166000005</v>
      </c>
    </row>
    <row r="589" spans="2:21" x14ac:dyDescent="0.3">
      <c r="B589" s="14">
        <v>2024</v>
      </c>
      <c r="C589" s="14">
        <v>8</v>
      </c>
      <c r="D589" s="14">
        <v>2</v>
      </c>
      <c r="E589" s="159">
        <v>305.33999999999997</v>
      </c>
      <c r="F589" s="159">
        <v>156.57</v>
      </c>
      <c r="G589" s="159">
        <v>49.58</v>
      </c>
      <c r="H589" s="159">
        <v>57.58</v>
      </c>
      <c r="I589" s="165" t="e">
        <v>#N/A</v>
      </c>
      <c r="J589" s="161">
        <v>34.700000000000003</v>
      </c>
      <c r="K589" s="279"/>
      <c r="L589" s="162">
        <v>1157.8</v>
      </c>
      <c r="M589" s="165" t="e">
        <v>#N/A</v>
      </c>
      <c r="N589" s="280"/>
      <c r="O589" s="165" t="e">
        <v>#N/A</v>
      </c>
      <c r="P589" s="280"/>
      <c r="Q589" s="166">
        <v>28.381201799999996</v>
      </c>
      <c r="R589" s="280"/>
      <c r="S589" s="165" t="e">
        <v>#N/A</v>
      </c>
      <c r="T589" s="165" t="e">
        <v>#N/A</v>
      </c>
      <c r="U589" s="164">
        <v>2670.9512017999996</v>
      </c>
    </row>
    <row r="590" spans="2:21" x14ac:dyDescent="0.3">
      <c r="B590" s="14">
        <v>2024</v>
      </c>
      <c r="C590" s="14">
        <v>8</v>
      </c>
      <c r="D590" s="14">
        <v>3</v>
      </c>
      <c r="E590" s="159">
        <v>310.83</v>
      </c>
      <c r="F590" s="159">
        <v>143.80000000000001</v>
      </c>
      <c r="G590" s="159">
        <v>25.92</v>
      </c>
      <c r="H590" s="159">
        <v>37.5</v>
      </c>
      <c r="I590" s="165" t="e">
        <v>#N/A</v>
      </c>
      <c r="J590" s="161">
        <v>32.9</v>
      </c>
      <c r="K590" s="279"/>
      <c r="L590" s="162">
        <v>884.6</v>
      </c>
      <c r="M590" s="165" t="e">
        <v>#N/A</v>
      </c>
      <c r="N590" s="280"/>
      <c r="O590" s="165" t="e">
        <v>#N/A</v>
      </c>
      <c r="P590" s="280"/>
      <c r="Q590" s="166">
        <v>23.829374999999999</v>
      </c>
      <c r="R590" s="280"/>
      <c r="S590" s="165" t="e">
        <v>#N/A</v>
      </c>
      <c r="T590" s="165" t="e">
        <v>#N/A</v>
      </c>
      <c r="U590" s="164">
        <v>2242.5793750000003</v>
      </c>
    </row>
    <row r="591" spans="2:21" x14ac:dyDescent="0.3">
      <c r="B591" s="14">
        <v>2024</v>
      </c>
      <c r="C591" s="14">
        <v>8</v>
      </c>
      <c r="D591" s="14">
        <v>4</v>
      </c>
      <c r="E591" s="159">
        <v>317.52999999999997</v>
      </c>
      <c r="F591" s="159">
        <v>135.24</v>
      </c>
      <c r="G591" s="159">
        <v>18.45</v>
      </c>
      <c r="H591" s="159">
        <v>23.11</v>
      </c>
      <c r="I591" s="165" t="e">
        <v>#N/A</v>
      </c>
      <c r="J591" s="161">
        <v>32.1</v>
      </c>
      <c r="K591" s="279"/>
      <c r="L591" s="162">
        <v>882</v>
      </c>
      <c r="M591" s="165" t="e">
        <v>#N/A</v>
      </c>
      <c r="N591" s="280"/>
      <c r="O591" s="165" t="e">
        <v>#N/A</v>
      </c>
      <c r="P591" s="280"/>
      <c r="Q591" s="166">
        <v>22.831414199999998</v>
      </c>
      <c r="R591" s="280"/>
      <c r="S591" s="165" t="e">
        <v>#N/A</v>
      </c>
      <c r="T591" s="165" t="e">
        <v>#N/A</v>
      </c>
      <c r="U591" s="164">
        <v>2148.6614141999999</v>
      </c>
    </row>
    <row r="592" spans="2:21" x14ac:dyDescent="0.3">
      <c r="B592" s="14">
        <v>2024</v>
      </c>
      <c r="C592" s="14">
        <v>8</v>
      </c>
      <c r="D592" s="14">
        <v>5</v>
      </c>
      <c r="E592" s="159">
        <v>301.07</v>
      </c>
      <c r="F592" s="159">
        <v>142.21</v>
      </c>
      <c r="G592" s="159">
        <v>47.87</v>
      </c>
      <c r="H592" s="159">
        <v>48.41</v>
      </c>
      <c r="I592" s="165" t="e">
        <v>#N/A</v>
      </c>
      <c r="J592" s="161">
        <v>36</v>
      </c>
      <c r="K592" s="279"/>
      <c r="L592" s="162">
        <v>1042</v>
      </c>
      <c r="M592" s="165" t="e">
        <v>#N/A</v>
      </c>
      <c r="N592" s="280"/>
      <c r="O592" s="165" t="e">
        <v>#N/A</v>
      </c>
      <c r="P592" s="280"/>
      <c r="Q592" s="166">
        <v>26.364122399999996</v>
      </c>
      <c r="R592" s="280"/>
      <c r="S592" s="165" t="e">
        <v>#N/A</v>
      </c>
      <c r="T592" s="165" t="e">
        <v>#N/A</v>
      </c>
      <c r="U592" s="164">
        <v>2481.1241223999996</v>
      </c>
    </row>
    <row r="593" spans="2:21" x14ac:dyDescent="0.3">
      <c r="B593" s="14">
        <v>2024</v>
      </c>
      <c r="C593" s="14">
        <v>8</v>
      </c>
      <c r="D593" s="14">
        <v>6</v>
      </c>
      <c r="E593" s="159">
        <v>295.48</v>
      </c>
      <c r="F593" s="159">
        <v>144.99</v>
      </c>
      <c r="G593" s="159">
        <v>53.04</v>
      </c>
      <c r="H593" s="159">
        <v>61.55</v>
      </c>
      <c r="I593" s="165" t="e">
        <v>#N/A</v>
      </c>
      <c r="J593" s="161">
        <v>35.9</v>
      </c>
      <c r="K593" s="279"/>
      <c r="L593" s="162">
        <v>1034.2</v>
      </c>
      <c r="M593" s="165" t="e">
        <v>#N/A</v>
      </c>
      <c r="N593" s="280"/>
      <c r="O593" s="165" t="e">
        <v>#N/A</v>
      </c>
      <c r="P593" s="280"/>
      <c r="Q593" s="166">
        <v>26.026886399999999</v>
      </c>
      <c r="R593" s="280"/>
      <c r="S593" s="165" t="e">
        <v>#N/A</v>
      </c>
      <c r="T593" s="165" t="e">
        <v>#N/A</v>
      </c>
      <c r="U593" s="164">
        <v>2449.3868864000001</v>
      </c>
    </row>
    <row r="594" spans="2:21" x14ac:dyDescent="0.3">
      <c r="B594" s="14">
        <v>2024</v>
      </c>
      <c r="C594" s="14">
        <v>8</v>
      </c>
      <c r="D594" s="14">
        <v>7</v>
      </c>
      <c r="E594" s="159">
        <v>297.31</v>
      </c>
      <c r="F594" s="159">
        <v>146.72</v>
      </c>
      <c r="G594" s="159">
        <v>53.87</v>
      </c>
      <c r="H594" s="159">
        <v>64.47</v>
      </c>
      <c r="I594" s="165" t="e">
        <v>#N/A</v>
      </c>
      <c r="J594" s="161">
        <v>37.700000000000003</v>
      </c>
      <c r="K594" s="279"/>
      <c r="L594" s="162">
        <v>923.1</v>
      </c>
      <c r="M594" s="165" t="e">
        <v>#N/A</v>
      </c>
      <c r="N594" s="280"/>
      <c r="O594" s="165" t="e">
        <v>#N/A</v>
      </c>
      <c r="P594" s="280"/>
      <c r="Q594" s="166">
        <v>24.8316318</v>
      </c>
      <c r="R594" s="280"/>
      <c r="S594" s="165" t="e">
        <v>#N/A</v>
      </c>
      <c r="T594" s="165" t="e">
        <v>#N/A</v>
      </c>
      <c r="U594" s="164">
        <v>2336.9016318000004</v>
      </c>
    </row>
    <row r="595" spans="2:21" x14ac:dyDescent="0.3">
      <c r="B595" s="14">
        <v>2024</v>
      </c>
      <c r="C595" s="14">
        <v>8</v>
      </c>
      <c r="D595" s="14">
        <v>8</v>
      </c>
      <c r="E595" s="159">
        <v>300.56</v>
      </c>
      <c r="F595" s="159">
        <v>151.04</v>
      </c>
      <c r="G595" s="159">
        <v>53.09</v>
      </c>
      <c r="H595" s="159">
        <v>64.83</v>
      </c>
      <c r="I595" s="165" t="e">
        <v>#N/A</v>
      </c>
      <c r="J595" s="161">
        <v>37.200000000000003</v>
      </c>
      <c r="K595" s="279"/>
      <c r="L595" s="162">
        <v>810</v>
      </c>
      <c r="M595" s="165" t="e">
        <v>#N/A</v>
      </c>
      <c r="N595" s="280"/>
      <c r="O595" s="165" t="e">
        <v>#N/A</v>
      </c>
      <c r="P595" s="280"/>
      <c r="Q595" s="166">
        <v>23.458522800000001</v>
      </c>
      <c r="R595" s="280"/>
      <c r="S595" s="165" t="e">
        <v>#N/A</v>
      </c>
      <c r="T595" s="165" t="e">
        <v>#N/A</v>
      </c>
      <c r="U595" s="164">
        <v>2207.6785228000003</v>
      </c>
    </row>
    <row r="596" spans="2:21" x14ac:dyDescent="0.3">
      <c r="B596" s="14">
        <v>2024</v>
      </c>
      <c r="C596" s="14">
        <v>8</v>
      </c>
      <c r="D596" s="14">
        <v>9</v>
      </c>
      <c r="E596" s="159">
        <v>300.60000000000002</v>
      </c>
      <c r="F596" s="159">
        <v>155.69999999999999</v>
      </c>
      <c r="G596" s="159">
        <v>49.38</v>
      </c>
      <c r="H596" s="159">
        <v>61.12</v>
      </c>
      <c r="I596" s="165" t="e">
        <v>#N/A</v>
      </c>
      <c r="J596" s="161">
        <v>36.5</v>
      </c>
      <c r="K596" s="279"/>
      <c r="L596" s="162">
        <v>775.1</v>
      </c>
      <c r="M596" s="165" t="e">
        <v>#N/A</v>
      </c>
      <c r="N596" s="280"/>
      <c r="O596" s="165" t="e">
        <v>#N/A</v>
      </c>
      <c r="P596" s="280"/>
      <c r="Q596" s="166">
        <v>22.762356</v>
      </c>
      <c r="R596" s="280"/>
      <c r="S596" s="165" t="e">
        <v>#N/A</v>
      </c>
      <c r="T596" s="165" t="e">
        <v>#N/A</v>
      </c>
      <c r="U596" s="164">
        <v>2142.1623560000003</v>
      </c>
    </row>
    <row r="597" spans="2:21" x14ac:dyDescent="0.3">
      <c r="B597" s="14">
        <v>2024</v>
      </c>
      <c r="C597" s="14">
        <v>8</v>
      </c>
      <c r="D597" s="14">
        <v>10</v>
      </c>
      <c r="E597" s="159">
        <v>311.33</v>
      </c>
      <c r="F597" s="159">
        <v>144.76</v>
      </c>
      <c r="G597" s="159">
        <v>26.57</v>
      </c>
      <c r="H597" s="159">
        <v>38.770000000000003</v>
      </c>
      <c r="I597" s="165" t="e">
        <v>#N/A</v>
      </c>
      <c r="J597" s="161">
        <v>33.6</v>
      </c>
      <c r="K597" s="279"/>
      <c r="L597" s="162">
        <v>665.9</v>
      </c>
      <c r="M597" s="165" t="e">
        <v>#N/A</v>
      </c>
      <c r="N597" s="280"/>
      <c r="O597" s="165" t="e">
        <v>#N/A</v>
      </c>
      <c r="P597" s="280"/>
      <c r="Q597" s="166">
        <v>20.434246199999997</v>
      </c>
      <c r="R597" s="280"/>
      <c r="S597" s="165" t="e">
        <v>#N/A</v>
      </c>
      <c r="T597" s="165" t="e">
        <v>#N/A</v>
      </c>
      <c r="U597" s="164">
        <v>1923.0642461999998</v>
      </c>
    </row>
    <row r="598" spans="2:21" x14ac:dyDescent="0.3">
      <c r="B598" s="14">
        <v>2024</v>
      </c>
      <c r="C598" s="14">
        <v>8</v>
      </c>
      <c r="D598" s="14">
        <v>11</v>
      </c>
      <c r="E598" s="159">
        <v>318.63</v>
      </c>
      <c r="F598" s="159">
        <v>134.35</v>
      </c>
      <c r="G598" s="159">
        <v>19.399999999999999</v>
      </c>
      <c r="H598" s="159">
        <v>23</v>
      </c>
      <c r="I598" s="165" t="e">
        <v>#N/A</v>
      </c>
      <c r="J598" s="161">
        <v>32.9</v>
      </c>
      <c r="K598" s="279"/>
      <c r="L598" s="162">
        <v>679.6</v>
      </c>
      <c r="M598" s="165" t="e">
        <v>#N/A</v>
      </c>
      <c r="N598" s="280"/>
      <c r="O598" s="165" t="e">
        <v>#N/A</v>
      </c>
      <c r="P598" s="280"/>
      <c r="Q598" s="166">
        <v>20.1652092</v>
      </c>
      <c r="R598" s="280"/>
      <c r="S598" s="165" t="e">
        <v>#N/A</v>
      </c>
      <c r="T598" s="165" t="e">
        <v>#N/A</v>
      </c>
      <c r="U598" s="164">
        <v>1897.7452092000001</v>
      </c>
    </row>
    <row r="599" spans="2:21" x14ac:dyDescent="0.3">
      <c r="B599" s="14">
        <v>2024</v>
      </c>
      <c r="C599" s="14">
        <v>8</v>
      </c>
      <c r="D599" s="14">
        <v>12</v>
      </c>
      <c r="E599" s="159">
        <v>304.33</v>
      </c>
      <c r="F599" s="159">
        <v>142.31</v>
      </c>
      <c r="G599" s="159">
        <v>48.86</v>
      </c>
      <c r="H599" s="159">
        <v>50.46</v>
      </c>
      <c r="I599" s="165" t="e">
        <v>#N/A</v>
      </c>
      <c r="J599" s="161">
        <v>35.799999999999997</v>
      </c>
      <c r="K599" s="162">
        <v>403.1</v>
      </c>
      <c r="L599" s="162">
        <v>713.2</v>
      </c>
      <c r="M599" s="165" t="e">
        <v>#N/A</v>
      </c>
      <c r="N599" s="280"/>
      <c r="O599" s="165" t="e">
        <v>#N/A</v>
      </c>
      <c r="P599" s="280"/>
      <c r="Q599" s="166">
        <v>22.067048400000001</v>
      </c>
      <c r="R599" s="280"/>
      <c r="S599" s="165" t="e">
        <v>#N/A</v>
      </c>
      <c r="T599" s="165" t="e">
        <v>#N/A</v>
      </c>
      <c r="U599" s="164">
        <v>2076.7270484000001</v>
      </c>
    </row>
    <row r="600" spans="2:21" x14ac:dyDescent="0.3">
      <c r="B600" s="14">
        <v>2024</v>
      </c>
      <c r="C600" s="14">
        <v>8</v>
      </c>
      <c r="D600" s="14">
        <v>13</v>
      </c>
      <c r="E600" s="159">
        <v>304.72000000000003</v>
      </c>
      <c r="F600" s="159">
        <v>147.31</v>
      </c>
      <c r="G600" s="159">
        <v>54.91</v>
      </c>
      <c r="H600" s="159">
        <v>63.77</v>
      </c>
      <c r="I600" s="165" t="e">
        <v>#N/A</v>
      </c>
      <c r="J600" s="161">
        <v>37.1</v>
      </c>
      <c r="K600" s="162">
        <v>412.4</v>
      </c>
      <c r="L600" s="162">
        <v>610.79999999999995</v>
      </c>
      <c r="M600" s="165" t="e">
        <v>#N/A</v>
      </c>
      <c r="N600" s="280"/>
      <c r="O600" s="165" t="e">
        <v>#N/A</v>
      </c>
      <c r="P600" s="280"/>
      <c r="Q600" s="166">
        <v>20.8367814</v>
      </c>
      <c r="R600" s="280"/>
      <c r="S600" s="165" t="e">
        <v>#N/A</v>
      </c>
      <c r="T600" s="165" t="e">
        <v>#N/A</v>
      </c>
      <c r="U600" s="164">
        <v>1960.9467814000002</v>
      </c>
    </row>
    <row r="601" spans="2:21" x14ac:dyDescent="0.3">
      <c r="B601" s="14">
        <v>2024</v>
      </c>
      <c r="C601" s="14">
        <v>8</v>
      </c>
      <c r="D601" s="14">
        <v>14</v>
      </c>
      <c r="E601" s="159">
        <v>304.97000000000003</v>
      </c>
      <c r="F601" s="159">
        <v>150.16999999999999</v>
      </c>
      <c r="G601" s="159">
        <v>55.79</v>
      </c>
      <c r="H601" s="159">
        <v>65.400000000000006</v>
      </c>
      <c r="I601" s="165" t="e">
        <v>#N/A</v>
      </c>
      <c r="J601" s="161">
        <v>36.9</v>
      </c>
      <c r="K601" s="162">
        <v>409.9</v>
      </c>
      <c r="L601" s="162">
        <v>621</v>
      </c>
      <c r="M601" s="165" t="e">
        <v>#N/A</v>
      </c>
      <c r="N601" s="280"/>
      <c r="O601" s="165" t="e">
        <v>#N/A</v>
      </c>
      <c r="P601" s="280"/>
      <c r="Q601" s="166">
        <v>21.105496200000001</v>
      </c>
      <c r="R601" s="280"/>
      <c r="S601" s="165" t="e">
        <v>#N/A</v>
      </c>
      <c r="T601" s="165" t="e">
        <v>#N/A</v>
      </c>
      <c r="U601" s="164">
        <v>1986.2354962000004</v>
      </c>
    </row>
    <row r="602" spans="2:21" x14ac:dyDescent="0.3">
      <c r="B602" s="14">
        <v>2024</v>
      </c>
      <c r="C602" s="14">
        <v>8</v>
      </c>
      <c r="D602" s="14">
        <v>15</v>
      </c>
      <c r="E602" s="159">
        <v>301.33</v>
      </c>
      <c r="F602" s="159">
        <v>151.01</v>
      </c>
      <c r="G602" s="159">
        <v>54.32</v>
      </c>
      <c r="H602" s="159">
        <v>65</v>
      </c>
      <c r="I602" s="165" t="e">
        <v>#N/A</v>
      </c>
      <c r="J602" s="161">
        <v>36.9</v>
      </c>
      <c r="K602" s="162">
        <v>407.3</v>
      </c>
      <c r="L602" s="162">
        <v>682.2</v>
      </c>
      <c r="M602" s="165" t="e">
        <v>#N/A</v>
      </c>
      <c r="N602" s="280"/>
      <c r="O602" s="165" t="e">
        <v>#N/A</v>
      </c>
      <c r="P602" s="280"/>
      <c r="Q602" s="166">
        <v>21.605228399999998</v>
      </c>
      <c r="R602" s="280"/>
      <c r="S602" s="165" t="e">
        <v>#N/A</v>
      </c>
      <c r="T602" s="165" t="e">
        <v>#N/A</v>
      </c>
      <c r="U602" s="164">
        <v>2033.2652283999998</v>
      </c>
    </row>
    <row r="603" spans="2:21" x14ac:dyDescent="0.3">
      <c r="B603" s="14">
        <v>2024</v>
      </c>
      <c r="C603" s="14">
        <v>8</v>
      </c>
      <c r="D603" s="14">
        <v>16</v>
      </c>
      <c r="E603" s="159">
        <v>295.52999999999997</v>
      </c>
      <c r="F603" s="159">
        <v>155.15</v>
      </c>
      <c r="G603" s="159">
        <v>49.87</v>
      </c>
      <c r="H603" s="159">
        <v>62.79</v>
      </c>
      <c r="I603" s="165" t="e">
        <v>#N/A</v>
      </c>
      <c r="J603" s="161">
        <v>36.1</v>
      </c>
      <c r="K603" s="162">
        <v>395.5</v>
      </c>
      <c r="L603" s="162">
        <v>707.5</v>
      </c>
      <c r="M603" s="165" t="e">
        <v>#N/A</v>
      </c>
      <c r="N603" s="280"/>
      <c r="O603" s="165" t="e">
        <v>#N/A</v>
      </c>
      <c r="P603" s="280"/>
      <c r="Q603" s="166">
        <v>22.227933599999997</v>
      </c>
      <c r="R603" s="280"/>
      <c r="S603" s="165" t="e">
        <v>#N/A</v>
      </c>
      <c r="T603" s="165" t="e">
        <v>#N/A</v>
      </c>
      <c r="U603" s="164">
        <v>2091.8679336</v>
      </c>
    </row>
    <row r="604" spans="2:21" x14ac:dyDescent="0.3">
      <c r="B604" s="14">
        <v>2024</v>
      </c>
      <c r="C604" s="14">
        <v>8</v>
      </c>
      <c r="D604" s="14">
        <v>17</v>
      </c>
      <c r="E604" s="159">
        <v>315.97000000000003</v>
      </c>
      <c r="F604" s="159">
        <v>146</v>
      </c>
      <c r="G604" s="159">
        <v>27.8</v>
      </c>
      <c r="H604" s="159">
        <v>40.93</v>
      </c>
      <c r="I604" s="165" t="e">
        <v>#N/A</v>
      </c>
      <c r="J604" s="161">
        <v>34</v>
      </c>
      <c r="K604" s="279"/>
      <c r="L604" s="162">
        <v>570.70000000000005</v>
      </c>
      <c r="M604" s="165" t="e">
        <v>#N/A</v>
      </c>
      <c r="N604" s="280"/>
      <c r="O604" s="165" t="e">
        <v>#N/A</v>
      </c>
      <c r="P604" s="280"/>
      <c r="Q604" s="166">
        <v>19.625201999999998</v>
      </c>
      <c r="R604" s="280"/>
      <c r="S604" s="165" t="e">
        <v>#N/A</v>
      </c>
      <c r="T604" s="165" t="e">
        <v>#N/A</v>
      </c>
      <c r="U604" s="164">
        <v>1846.9252019999999</v>
      </c>
    </row>
    <row r="605" spans="2:21" x14ac:dyDescent="0.3">
      <c r="B605" s="14">
        <v>2024</v>
      </c>
      <c r="C605" s="14">
        <v>8</v>
      </c>
      <c r="D605" s="14">
        <v>18</v>
      </c>
      <c r="E605" s="159">
        <v>334.6</v>
      </c>
      <c r="F605" s="159">
        <v>138.19999999999999</v>
      </c>
      <c r="G605" s="159">
        <v>19.93</v>
      </c>
      <c r="H605" s="159">
        <v>23.79</v>
      </c>
      <c r="I605" s="165" t="e">
        <v>#N/A</v>
      </c>
      <c r="J605" s="161">
        <v>34.4</v>
      </c>
      <c r="K605" s="279"/>
      <c r="L605" s="162">
        <v>622.4</v>
      </c>
      <c r="M605" s="165" t="e">
        <v>#N/A</v>
      </c>
      <c r="N605" s="280"/>
      <c r="O605" s="165" t="e">
        <v>#N/A</v>
      </c>
      <c r="P605" s="280"/>
      <c r="Q605" s="166">
        <v>19.821958799999997</v>
      </c>
      <c r="R605" s="280"/>
      <c r="S605" s="165" t="e">
        <v>#N/A</v>
      </c>
      <c r="T605" s="165" t="e">
        <v>#N/A</v>
      </c>
      <c r="U605" s="164">
        <v>1865.4419587999996</v>
      </c>
    </row>
    <row r="606" spans="2:21" x14ac:dyDescent="0.3">
      <c r="B606" s="14">
        <v>2024</v>
      </c>
      <c r="C606" s="14">
        <v>8</v>
      </c>
      <c r="D606" s="14">
        <v>19</v>
      </c>
      <c r="E606" s="159">
        <v>311.86</v>
      </c>
      <c r="F606" s="159">
        <v>144.91999999999999</v>
      </c>
      <c r="G606" s="159">
        <v>49.45</v>
      </c>
      <c r="H606" s="159">
        <v>51.45</v>
      </c>
      <c r="I606" s="165" t="e">
        <v>#N/A</v>
      </c>
      <c r="J606" s="161">
        <v>37.5</v>
      </c>
      <c r="K606" s="279"/>
      <c r="L606" s="162">
        <v>820.2</v>
      </c>
      <c r="M606" s="165" t="e">
        <v>#N/A</v>
      </c>
      <c r="N606" s="280"/>
      <c r="O606" s="165" t="e">
        <v>#N/A</v>
      </c>
      <c r="P606" s="280"/>
      <c r="Q606" s="166">
        <v>23.759887199999998</v>
      </c>
      <c r="R606" s="280"/>
      <c r="S606" s="165" t="e">
        <v>#N/A</v>
      </c>
      <c r="T606" s="165" t="e">
        <v>#N/A</v>
      </c>
      <c r="U606" s="164">
        <v>2236.0398872000001</v>
      </c>
    </row>
    <row r="607" spans="2:21" x14ac:dyDescent="0.3">
      <c r="B607" s="14">
        <v>2024</v>
      </c>
      <c r="C607" s="14">
        <v>8</v>
      </c>
      <c r="D607" s="14">
        <v>20</v>
      </c>
      <c r="E607" s="159">
        <v>302.24</v>
      </c>
      <c r="F607" s="159">
        <v>145.96</v>
      </c>
      <c r="G607" s="159">
        <v>53.89</v>
      </c>
      <c r="H607" s="159">
        <v>62.93</v>
      </c>
      <c r="I607" s="165" t="e">
        <v>#N/A</v>
      </c>
      <c r="J607" s="161">
        <v>37.5</v>
      </c>
      <c r="K607" s="279"/>
      <c r="L607" s="162">
        <v>819.4</v>
      </c>
      <c r="M607" s="165" t="e">
        <v>#N/A</v>
      </c>
      <c r="N607" s="280"/>
      <c r="O607" s="165" t="e">
        <v>#N/A</v>
      </c>
      <c r="P607" s="280"/>
      <c r="Q607" s="166">
        <v>23.830126800000002</v>
      </c>
      <c r="R607" s="280"/>
      <c r="S607" s="165" t="e">
        <v>#N/A</v>
      </c>
      <c r="T607" s="165" t="e">
        <v>#N/A</v>
      </c>
      <c r="U607" s="164">
        <v>2242.6501268000002</v>
      </c>
    </row>
    <row r="608" spans="2:21" x14ac:dyDescent="0.3">
      <c r="B608" s="14">
        <v>2024</v>
      </c>
      <c r="C608" s="14">
        <v>8</v>
      </c>
      <c r="D608" s="14">
        <v>21</v>
      </c>
      <c r="E608" s="159">
        <v>302.10000000000002</v>
      </c>
      <c r="F608" s="159">
        <v>149.16999999999999</v>
      </c>
      <c r="G608" s="159">
        <v>54.37</v>
      </c>
      <c r="H608" s="159">
        <v>66.64</v>
      </c>
      <c r="I608" s="165" t="e">
        <v>#N/A</v>
      </c>
      <c r="J608" s="161">
        <v>36.700000000000003</v>
      </c>
      <c r="K608" s="279"/>
      <c r="L608" s="162">
        <v>746.9</v>
      </c>
      <c r="M608" s="165" t="e">
        <v>#N/A</v>
      </c>
      <c r="N608" s="280"/>
      <c r="O608" s="165" t="e">
        <v>#N/A</v>
      </c>
      <c r="P608" s="280"/>
      <c r="Q608" s="166">
        <v>23.157373199999999</v>
      </c>
      <c r="R608" s="280"/>
      <c r="S608" s="165" t="e">
        <v>#N/A</v>
      </c>
      <c r="T608" s="165" t="e">
        <v>#N/A</v>
      </c>
      <c r="U608" s="164">
        <v>2179.3373732</v>
      </c>
    </row>
    <row r="609" spans="2:21" x14ac:dyDescent="0.3">
      <c r="B609" s="14">
        <v>2024</v>
      </c>
      <c r="C609" s="14">
        <v>8</v>
      </c>
      <c r="D609" s="14">
        <v>22</v>
      </c>
      <c r="E609" s="159">
        <v>305.98</v>
      </c>
      <c r="F609" s="159">
        <v>153.66</v>
      </c>
      <c r="G609" s="159">
        <v>56.81</v>
      </c>
      <c r="H609" s="159">
        <v>67.209999999999994</v>
      </c>
      <c r="I609" s="165" t="e">
        <v>#N/A</v>
      </c>
      <c r="J609" s="161">
        <v>36.6</v>
      </c>
      <c r="K609" s="162">
        <v>433.5</v>
      </c>
      <c r="L609" s="162">
        <v>680.5</v>
      </c>
      <c r="M609" s="165" t="e">
        <v>#N/A</v>
      </c>
      <c r="N609" s="280"/>
      <c r="O609" s="165" t="e">
        <v>#N/A</v>
      </c>
      <c r="P609" s="280"/>
      <c r="Q609" s="166">
        <v>22.065974400000002</v>
      </c>
      <c r="R609" s="280"/>
      <c r="S609" s="165" t="e">
        <v>#N/A</v>
      </c>
      <c r="T609" s="165" t="e">
        <v>#N/A</v>
      </c>
      <c r="U609" s="164">
        <v>2076.6259743999999</v>
      </c>
    </row>
    <row r="610" spans="2:21" x14ac:dyDescent="0.3">
      <c r="B610" s="14">
        <v>2024</v>
      </c>
      <c r="C610" s="14">
        <v>8</v>
      </c>
      <c r="D610" s="14">
        <v>23</v>
      </c>
      <c r="E610" s="159">
        <v>312.56</v>
      </c>
      <c r="F610" s="159">
        <v>163.19</v>
      </c>
      <c r="G610" s="159">
        <v>52.44</v>
      </c>
      <c r="H610" s="159">
        <v>64.77</v>
      </c>
      <c r="I610" s="165" t="e">
        <v>#N/A</v>
      </c>
      <c r="J610" s="161">
        <v>36.5</v>
      </c>
      <c r="K610" s="162">
        <v>417.9</v>
      </c>
      <c r="L610" s="162">
        <v>493.2</v>
      </c>
      <c r="M610" s="165" t="e">
        <v>#N/A</v>
      </c>
      <c r="N610" s="280"/>
      <c r="O610" s="165" t="e">
        <v>#N/A</v>
      </c>
      <c r="P610" s="280"/>
      <c r="Q610" s="166">
        <v>19.786946400000001</v>
      </c>
      <c r="R610" s="280"/>
      <c r="S610" s="165" t="e">
        <v>#N/A</v>
      </c>
      <c r="T610" s="165" t="e">
        <v>#N/A</v>
      </c>
      <c r="U610" s="164">
        <v>1862.1469464000002</v>
      </c>
    </row>
    <row r="611" spans="2:21" x14ac:dyDescent="0.3">
      <c r="B611" s="14">
        <v>2024</v>
      </c>
      <c r="C611" s="14">
        <v>8</v>
      </c>
      <c r="D611" s="14">
        <v>24</v>
      </c>
      <c r="E611" s="159">
        <v>344.33</v>
      </c>
      <c r="F611" s="159">
        <v>154.72999999999999</v>
      </c>
      <c r="G611" s="159">
        <v>28.9</v>
      </c>
      <c r="H611" s="159">
        <v>39.880000000000003</v>
      </c>
      <c r="I611" s="165" t="e">
        <v>#N/A</v>
      </c>
      <c r="J611" s="161">
        <v>34.6</v>
      </c>
      <c r="K611" s="279"/>
      <c r="L611" s="279"/>
      <c r="M611" s="165" t="e">
        <v>#N/A</v>
      </c>
      <c r="N611" s="280"/>
      <c r="O611" s="165" t="e">
        <v>#N/A</v>
      </c>
      <c r="P611" s="280"/>
      <c r="Q611" s="166">
        <v>17.908305599999998</v>
      </c>
      <c r="R611" s="280"/>
      <c r="S611" s="165" t="e">
        <v>#N/A</v>
      </c>
      <c r="T611" s="165" t="e">
        <v>#N/A</v>
      </c>
      <c r="U611" s="164">
        <v>1685.3483055999998</v>
      </c>
    </row>
    <row r="612" spans="2:21" x14ac:dyDescent="0.3">
      <c r="B612" s="14">
        <v>2024</v>
      </c>
      <c r="C612" s="14">
        <v>8</v>
      </c>
      <c r="D612" s="14">
        <v>25</v>
      </c>
      <c r="E612" s="159">
        <v>358.31</v>
      </c>
      <c r="F612" s="159">
        <v>144.41</v>
      </c>
      <c r="G612" s="159">
        <v>21.31</v>
      </c>
      <c r="H612" s="159">
        <v>22.99</v>
      </c>
      <c r="I612" s="165" t="e">
        <v>#N/A</v>
      </c>
      <c r="J612" s="161">
        <v>34.6</v>
      </c>
      <c r="K612" s="279"/>
      <c r="L612" s="162">
        <v>476.3</v>
      </c>
      <c r="M612" s="165" t="e">
        <v>#N/A</v>
      </c>
      <c r="N612" s="280"/>
      <c r="O612" s="165" t="e">
        <v>#N/A</v>
      </c>
      <c r="P612" s="280"/>
      <c r="Q612" s="166">
        <v>18.329098799999997</v>
      </c>
      <c r="R612" s="280"/>
      <c r="S612" s="165" t="e">
        <v>#N/A</v>
      </c>
      <c r="T612" s="165" t="e">
        <v>#N/A</v>
      </c>
      <c r="U612" s="164">
        <v>1724.9490988</v>
      </c>
    </row>
    <row r="613" spans="2:21" x14ac:dyDescent="0.3">
      <c r="B613" s="14">
        <v>2024</v>
      </c>
      <c r="C613" s="14">
        <v>8</v>
      </c>
      <c r="D613" s="14">
        <v>26</v>
      </c>
      <c r="E613" s="159">
        <v>325.87</v>
      </c>
      <c r="F613" s="159">
        <v>150.22999999999999</v>
      </c>
      <c r="G613" s="159">
        <v>50.68</v>
      </c>
      <c r="H613" s="159">
        <v>52.34</v>
      </c>
      <c r="I613" s="165" t="e">
        <v>#N/A</v>
      </c>
      <c r="J613" s="161">
        <v>36</v>
      </c>
      <c r="K613" s="279"/>
      <c r="L613" s="162">
        <v>651.1</v>
      </c>
      <c r="M613" s="165" t="e">
        <v>#N/A</v>
      </c>
      <c r="N613" s="280"/>
      <c r="O613" s="165" t="e">
        <v>#N/A</v>
      </c>
      <c r="P613" s="280"/>
      <c r="Q613" s="166">
        <v>21.459808800000001</v>
      </c>
      <c r="R613" s="280"/>
      <c r="S613" s="165" t="e">
        <v>#N/A</v>
      </c>
      <c r="T613" s="165" t="e">
        <v>#N/A</v>
      </c>
      <c r="U613" s="164">
        <v>2019.5798088000001</v>
      </c>
    </row>
    <row r="614" spans="2:21" x14ac:dyDescent="0.3">
      <c r="B614" s="14">
        <v>2024</v>
      </c>
      <c r="C614" s="14">
        <v>8</v>
      </c>
      <c r="D614" s="14">
        <v>27</v>
      </c>
      <c r="E614" s="159">
        <v>317.77999999999997</v>
      </c>
      <c r="F614" s="159">
        <v>154.08000000000001</v>
      </c>
      <c r="G614" s="159">
        <v>55.72</v>
      </c>
      <c r="H614" s="159">
        <v>65.319999999999993</v>
      </c>
      <c r="I614" s="165" t="e">
        <v>#N/A</v>
      </c>
      <c r="J614" s="161">
        <v>37.200000000000003</v>
      </c>
      <c r="K614" s="279"/>
      <c r="L614" s="162">
        <v>689.6</v>
      </c>
      <c r="M614" s="165" t="e">
        <v>#N/A</v>
      </c>
      <c r="N614" s="280"/>
      <c r="O614" s="165" t="e">
        <v>#N/A</v>
      </c>
      <c r="P614" s="280"/>
      <c r="Q614" s="166">
        <v>22.175952000000002</v>
      </c>
      <c r="R614" s="280"/>
      <c r="S614" s="165" t="e">
        <v>#N/A</v>
      </c>
      <c r="T614" s="165" t="e">
        <v>#N/A</v>
      </c>
      <c r="U614" s="164">
        <v>2086.9759520000002</v>
      </c>
    </row>
    <row r="615" spans="2:21" x14ac:dyDescent="0.3">
      <c r="B615" s="14">
        <v>2024</v>
      </c>
      <c r="C615" s="14">
        <v>8</v>
      </c>
      <c r="D615" s="14">
        <v>28</v>
      </c>
      <c r="E615" s="159">
        <v>321.45999999999998</v>
      </c>
      <c r="F615" s="159">
        <v>159.76</v>
      </c>
      <c r="G615" s="159">
        <v>58.58</v>
      </c>
      <c r="H615" s="159">
        <v>66.8</v>
      </c>
      <c r="I615" s="165" t="e">
        <v>#N/A</v>
      </c>
      <c r="J615" s="161">
        <v>37.700000000000003</v>
      </c>
      <c r="K615" s="162">
        <v>420.2</v>
      </c>
      <c r="L615" s="162">
        <v>702.7</v>
      </c>
      <c r="M615" s="165" t="e">
        <v>#N/A</v>
      </c>
      <c r="N615" s="280"/>
      <c r="O615" s="165" t="e">
        <v>#N/A</v>
      </c>
      <c r="P615" s="280"/>
      <c r="Q615" s="166">
        <v>22.369272000000002</v>
      </c>
      <c r="R615" s="280"/>
      <c r="S615" s="165" t="e">
        <v>#N/A</v>
      </c>
      <c r="T615" s="165" t="e">
        <v>#N/A</v>
      </c>
      <c r="U615" s="164">
        <v>2105.1692720000001</v>
      </c>
    </row>
    <row r="616" spans="2:21" x14ac:dyDescent="0.3">
      <c r="B616" s="14">
        <v>2024</v>
      </c>
      <c r="C616" s="14">
        <v>8</v>
      </c>
      <c r="D616" s="14">
        <v>29</v>
      </c>
      <c r="E616" s="159">
        <v>323.82</v>
      </c>
      <c r="F616" s="159">
        <v>164.92</v>
      </c>
      <c r="G616" s="159">
        <v>58.56</v>
      </c>
      <c r="H616" s="159">
        <v>66.39</v>
      </c>
      <c r="I616" s="165" t="e">
        <v>#N/A</v>
      </c>
      <c r="J616" s="161">
        <v>37.9</v>
      </c>
      <c r="K616" s="162">
        <v>418.5</v>
      </c>
      <c r="L616" s="162">
        <v>613.9</v>
      </c>
      <c r="M616" s="165" t="e">
        <v>#N/A</v>
      </c>
      <c r="N616" s="280"/>
      <c r="O616" s="165" t="e">
        <v>#N/A</v>
      </c>
      <c r="P616" s="280"/>
      <c r="Q616" s="166">
        <v>21.462708599999996</v>
      </c>
      <c r="R616" s="280"/>
      <c r="S616" s="165" t="e">
        <v>#N/A</v>
      </c>
      <c r="T616" s="165" t="e">
        <v>#N/A</v>
      </c>
      <c r="U616" s="164">
        <v>2019.8527085999997</v>
      </c>
    </row>
    <row r="617" spans="2:21" x14ac:dyDescent="0.3">
      <c r="B617" s="14">
        <v>2024</v>
      </c>
      <c r="C617" s="14">
        <v>8</v>
      </c>
      <c r="D617" s="14">
        <v>30</v>
      </c>
      <c r="E617" s="159">
        <v>326.83</v>
      </c>
      <c r="F617" s="159">
        <v>170</v>
      </c>
      <c r="G617" s="159">
        <v>51.92</v>
      </c>
      <c r="H617" s="159">
        <v>63.11</v>
      </c>
      <c r="I617" s="165" t="e">
        <v>#N/A</v>
      </c>
      <c r="J617" s="161">
        <v>37.6</v>
      </c>
      <c r="K617" s="162">
        <v>414.7</v>
      </c>
      <c r="L617" s="162">
        <v>692.2</v>
      </c>
      <c r="M617" s="165" t="e">
        <v>#N/A</v>
      </c>
      <c r="N617" s="280"/>
      <c r="O617" s="165" t="e">
        <v>#N/A</v>
      </c>
      <c r="P617" s="280"/>
      <c r="Q617" s="166">
        <v>22.2302964</v>
      </c>
      <c r="R617" s="280"/>
      <c r="S617" s="165" t="e">
        <v>#N/A</v>
      </c>
      <c r="T617" s="165" t="e">
        <v>#N/A</v>
      </c>
      <c r="U617" s="164">
        <v>2092.0902964000002</v>
      </c>
    </row>
    <row r="618" spans="2:21" x14ac:dyDescent="0.3">
      <c r="B618" s="14">
        <v>2024</v>
      </c>
      <c r="C618" s="14">
        <v>8</v>
      </c>
      <c r="D618" s="14">
        <v>31</v>
      </c>
      <c r="E618" s="159">
        <v>342.53</v>
      </c>
      <c r="F618" s="159">
        <v>156.08000000000001</v>
      </c>
      <c r="G618" s="159">
        <v>26.11</v>
      </c>
      <c r="H618" s="159">
        <v>37.369999999999997</v>
      </c>
      <c r="I618" s="165" t="e">
        <v>#N/A</v>
      </c>
      <c r="J618" s="161">
        <v>34.5</v>
      </c>
      <c r="K618" s="162">
        <v>384.5</v>
      </c>
      <c r="L618" s="279"/>
      <c r="M618" s="165" t="e">
        <v>#N/A</v>
      </c>
      <c r="N618" s="280"/>
      <c r="O618" s="165" t="e">
        <v>#N/A</v>
      </c>
      <c r="P618" s="280"/>
      <c r="Q618" s="166">
        <v>22.2080646</v>
      </c>
      <c r="R618" s="280"/>
      <c r="S618" s="165" t="e">
        <v>#N/A</v>
      </c>
      <c r="T618" s="165" t="e">
        <v>#N/A</v>
      </c>
      <c r="U618" s="164">
        <v>2089.9980645999999</v>
      </c>
    </row>
    <row r="619" spans="2:21" x14ac:dyDescent="0.3">
      <c r="B619" s="14">
        <v>2024</v>
      </c>
      <c r="C619" s="14">
        <v>9</v>
      </c>
      <c r="D619" s="14">
        <v>1</v>
      </c>
      <c r="E619" s="159">
        <v>335.87</v>
      </c>
      <c r="F619" s="159">
        <v>142.44</v>
      </c>
      <c r="G619" s="159">
        <v>17.739999999999998</v>
      </c>
      <c r="H619" s="159">
        <v>23.24</v>
      </c>
      <c r="I619" s="165" t="e">
        <v>#N/A</v>
      </c>
      <c r="J619" s="161">
        <v>33.799999999999997</v>
      </c>
      <c r="K619" s="279"/>
      <c r="L619" s="162">
        <v>672.7</v>
      </c>
      <c r="M619" s="165" t="e">
        <v>#N/A</v>
      </c>
      <c r="N619" s="280"/>
      <c r="O619" s="165" t="e">
        <v>#N/A</v>
      </c>
      <c r="P619" s="280"/>
      <c r="Q619" s="166">
        <v>20.3500446</v>
      </c>
      <c r="R619" s="280"/>
      <c r="S619" s="165" t="e">
        <v>#N/A</v>
      </c>
      <c r="T619" s="165" t="e">
        <v>#N/A</v>
      </c>
      <c r="U619" s="164">
        <v>1915.1400446</v>
      </c>
    </row>
    <row r="620" spans="2:21" x14ac:dyDescent="0.3">
      <c r="B620" s="14">
        <v>2024</v>
      </c>
      <c r="C620" s="14">
        <v>9</v>
      </c>
      <c r="D620" s="14">
        <v>2</v>
      </c>
      <c r="E620" s="159">
        <v>358.61</v>
      </c>
      <c r="F620" s="159">
        <v>139.6</v>
      </c>
      <c r="G620" s="159">
        <v>19.91</v>
      </c>
      <c r="H620" s="159">
        <v>21.22</v>
      </c>
      <c r="I620" s="165" t="e">
        <v>#N/A</v>
      </c>
      <c r="J620" s="161">
        <v>34.299999999999997</v>
      </c>
      <c r="K620" s="162">
        <v>340.8</v>
      </c>
      <c r="L620" s="162">
        <v>710.5</v>
      </c>
      <c r="M620" s="165" t="e">
        <v>#N/A</v>
      </c>
      <c r="N620" s="280"/>
      <c r="O620" s="165" t="e">
        <v>#N/A</v>
      </c>
      <c r="P620" s="280"/>
      <c r="Q620" s="166">
        <v>21.1474896</v>
      </c>
      <c r="R620" s="280"/>
      <c r="S620" s="165" t="e">
        <v>#N/A</v>
      </c>
      <c r="T620" s="165" t="e">
        <v>#N/A</v>
      </c>
      <c r="U620" s="164">
        <v>1990.1874896000002</v>
      </c>
    </row>
    <row r="621" spans="2:21" x14ac:dyDescent="0.3">
      <c r="B621" s="14">
        <v>2024</v>
      </c>
      <c r="C621" s="14">
        <v>9</v>
      </c>
      <c r="D621" s="14">
        <v>3</v>
      </c>
      <c r="E621" s="159">
        <v>311.43</v>
      </c>
      <c r="F621" s="159">
        <v>154.47999999999999</v>
      </c>
      <c r="G621" s="159">
        <v>51.58</v>
      </c>
      <c r="H621" s="159">
        <v>52.55</v>
      </c>
      <c r="I621" s="165" t="e">
        <v>#N/A</v>
      </c>
      <c r="J621" s="161">
        <v>37.4</v>
      </c>
      <c r="K621" s="162">
        <v>408.5</v>
      </c>
      <c r="L621" s="279"/>
      <c r="M621" s="165" t="e">
        <v>#N/A</v>
      </c>
      <c r="N621" s="280"/>
      <c r="O621" s="165" t="e">
        <v>#N/A</v>
      </c>
      <c r="P621" s="280"/>
      <c r="Q621" s="166">
        <v>25.037517599999997</v>
      </c>
      <c r="R621" s="280"/>
      <c r="S621" s="165" t="e">
        <v>#N/A</v>
      </c>
      <c r="T621" s="165" t="e">
        <v>#N/A</v>
      </c>
      <c r="U621" s="164">
        <v>2356.2775175999996</v>
      </c>
    </row>
    <row r="622" spans="2:21" x14ac:dyDescent="0.3">
      <c r="B622" s="14">
        <v>2024</v>
      </c>
      <c r="C622" s="14">
        <v>9</v>
      </c>
      <c r="D622" s="14">
        <v>4</v>
      </c>
      <c r="E622" s="159">
        <v>302.27999999999997</v>
      </c>
      <c r="F622" s="159">
        <v>157.52000000000001</v>
      </c>
      <c r="G622" s="159">
        <v>57.12</v>
      </c>
      <c r="H622" s="159">
        <v>64.86</v>
      </c>
      <c r="I622" s="165" t="e">
        <v>#N/A</v>
      </c>
      <c r="J622" s="161">
        <v>39.799999999999997</v>
      </c>
      <c r="K622" s="162">
        <v>409.3</v>
      </c>
      <c r="L622" s="162">
        <v>1172.5</v>
      </c>
      <c r="M622" s="165" t="e">
        <v>#N/A</v>
      </c>
      <c r="N622" s="280"/>
      <c r="O622" s="165" t="e">
        <v>#N/A</v>
      </c>
      <c r="P622" s="280"/>
      <c r="Q622" s="166">
        <v>28.561741199999997</v>
      </c>
      <c r="R622" s="280"/>
      <c r="S622" s="165" t="e">
        <v>#N/A</v>
      </c>
      <c r="T622" s="165" t="e">
        <v>#N/A</v>
      </c>
      <c r="U622" s="164">
        <v>2687.9417411999998</v>
      </c>
    </row>
    <row r="623" spans="2:21" x14ac:dyDescent="0.3">
      <c r="B623" s="14">
        <v>2024</v>
      </c>
      <c r="C623" s="14">
        <v>9</v>
      </c>
      <c r="D623" s="14">
        <v>5</v>
      </c>
      <c r="E623" s="159">
        <v>285.58999999999997</v>
      </c>
      <c r="F623" s="159">
        <v>155.9</v>
      </c>
      <c r="G623" s="159">
        <v>56.13</v>
      </c>
      <c r="H623" s="159">
        <v>65.13</v>
      </c>
      <c r="I623" s="165" t="e">
        <v>#N/A</v>
      </c>
      <c r="J623" s="161">
        <v>40.700000000000003</v>
      </c>
      <c r="K623" s="162">
        <v>421.7</v>
      </c>
      <c r="L623" s="162">
        <v>1455.9</v>
      </c>
      <c r="M623" s="165" t="e">
        <v>#N/A</v>
      </c>
      <c r="N623" s="280"/>
      <c r="O623" s="165" t="e">
        <v>#N/A</v>
      </c>
      <c r="P623" s="280"/>
      <c r="Q623" s="166">
        <v>31.694277</v>
      </c>
      <c r="R623" s="280"/>
      <c r="S623" s="165" t="e">
        <v>#N/A</v>
      </c>
      <c r="T623" s="165" t="e">
        <v>#N/A</v>
      </c>
      <c r="U623" s="164">
        <v>2982.7442770000002</v>
      </c>
    </row>
    <row r="624" spans="2:21" x14ac:dyDescent="0.3">
      <c r="B624" s="14">
        <v>2024</v>
      </c>
      <c r="C624" s="14">
        <v>9</v>
      </c>
      <c r="D624" s="14">
        <v>6</v>
      </c>
      <c r="E624" s="159">
        <v>271.11</v>
      </c>
      <c r="F624" s="159">
        <v>154.5</v>
      </c>
      <c r="G624" s="159">
        <v>52.45</v>
      </c>
      <c r="H624" s="159">
        <v>65.790000000000006</v>
      </c>
      <c r="I624" s="165" t="e">
        <v>#N/A</v>
      </c>
      <c r="J624" s="161">
        <v>40.299999999999997</v>
      </c>
      <c r="K624" s="162">
        <v>413.7</v>
      </c>
      <c r="L624" s="162">
        <v>1474.9</v>
      </c>
      <c r="M624" s="165" t="e">
        <v>#N/A</v>
      </c>
      <c r="N624" s="280"/>
      <c r="O624" s="165" t="e">
        <v>#N/A</v>
      </c>
      <c r="P624" s="280"/>
      <c r="Q624" s="166">
        <v>31.722200999999998</v>
      </c>
      <c r="R624" s="280"/>
      <c r="S624" s="165" t="e">
        <v>#N/A</v>
      </c>
      <c r="T624" s="165" t="e">
        <v>#N/A</v>
      </c>
      <c r="U624" s="164">
        <v>2985.3722010000001</v>
      </c>
    </row>
    <row r="625" spans="2:21" x14ac:dyDescent="0.3">
      <c r="B625" s="14">
        <v>2024</v>
      </c>
      <c r="C625" s="14">
        <v>9</v>
      </c>
      <c r="D625" s="14">
        <v>7</v>
      </c>
      <c r="E625" s="159">
        <v>289.64</v>
      </c>
      <c r="F625" s="159">
        <v>144.82</v>
      </c>
      <c r="G625" s="159">
        <v>32.81</v>
      </c>
      <c r="H625" s="159">
        <v>51.73</v>
      </c>
      <c r="I625" s="165" t="e">
        <v>#N/A</v>
      </c>
      <c r="J625" s="161">
        <v>37.1</v>
      </c>
      <c r="K625" s="162">
        <v>389.5</v>
      </c>
      <c r="L625" s="162">
        <v>1108.8</v>
      </c>
      <c r="M625" s="165" t="e">
        <v>#N/A</v>
      </c>
      <c r="N625" s="280"/>
      <c r="O625" s="165" t="e">
        <v>#N/A</v>
      </c>
      <c r="P625" s="280"/>
      <c r="Q625" s="166">
        <v>27.174347999999998</v>
      </c>
      <c r="R625" s="280"/>
      <c r="S625" s="165" t="e">
        <v>#N/A</v>
      </c>
      <c r="T625" s="165" t="e">
        <v>#N/A</v>
      </c>
      <c r="U625" s="164">
        <v>2557.3743479999998</v>
      </c>
    </row>
    <row r="626" spans="2:21" x14ac:dyDescent="0.3">
      <c r="B626" s="14">
        <v>2024</v>
      </c>
      <c r="C626" s="14">
        <v>9</v>
      </c>
      <c r="D626" s="14">
        <v>8</v>
      </c>
      <c r="E626" s="159">
        <v>302.2</v>
      </c>
      <c r="F626" s="159">
        <v>134.66</v>
      </c>
      <c r="G626" s="159">
        <v>21.36</v>
      </c>
      <c r="H626" s="159">
        <v>26.65</v>
      </c>
      <c r="I626" s="165" t="e">
        <v>#N/A</v>
      </c>
      <c r="J626" s="161">
        <v>34.9</v>
      </c>
      <c r="K626" s="279"/>
      <c r="L626" s="162">
        <v>1100.0999999999999</v>
      </c>
      <c r="M626" s="165" t="e">
        <v>#N/A</v>
      </c>
      <c r="N626" s="280"/>
      <c r="O626" s="165" t="e">
        <v>#N/A</v>
      </c>
      <c r="P626" s="280"/>
      <c r="Q626" s="166">
        <v>25.972219799999998</v>
      </c>
      <c r="R626" s="280"/>
      <c r="S626" s="165" t="e">
        <v>#N/A</v>
      </c>
      <c r="T626" s="165" t="e">
        <v>#N/A</v>
      </c>
      <c r="U626" s="164">
        <v>2444.2422197999999</v>
      </c>
    </row>
    <row r="627" spans="2:21" x14ac:dyDescent="0.3">
      <c r="B627" s="14">
        <v>2024</v>
      </c>
      <c r="C627" s="14">
        <v>9</v>
      </c>
      <c r="D627" s="14">
        <v>9</v>
      </c>
      <c r="E627" s="159">
        <v>284.77999999999997</v>
      </c>
      <c r="F627" s="159">
        <v>142.99</v>
      </c>
      <c r="G627" s="159">
        <v>48.4</v>
      </c>
      <c r="H627" s="159">
        <v>53.94</v>
      </c>
      <c r="I627" s="165" t="e">
        <v>#N/A</v>
      </c>
      <c r="J627" s="161">
        <v>38.9</v>
      </c>
      <c r="K627" s="162">
        <v>387.4</v>
      </c>
      <c r="L627" s="162">
        <v>1117.5</v>
      </c>
      <c r="M627" s="165" t="e">
        <v>#N/A</v>
      </c>
      <c r="N627" s="280"/>
      <c r="O627" s="165" t="e">
        <v>#N/A</v>
      </c>
      <c r="P627" s="280"/>
      <c r="Q627" s="166">
        <v>27.533171399999997</v>
      </c>
      <c r="R627" s="280"/>
      <c r="S627" s="165" t="e">
        <v>#N/A</v>
      </c>
      <c r="T627" s="165" t="e">
        <v>#N/A</v>
      </c>
      <c r="U627" s="164">
        <v>2591.1431713999996</v>
      </c>
    </row>
    <row r="628" spans="2:21" x14ac:dyDescent="0.3">
      <c r="B628" s="14">
        <v>2024</v>
      </c>
      <c r="C628" s="14">
        <v>9</v>
      </c>
      <c r="D628" s="14">
        <v>10</v>
      </c>
      <c r="E628" s="159">
        <v>291.74</v>
      </c>
      <c r="F628" s="159">
        <v>158.24</v>
      </c>
      <c r="G628" s="159">
        <v>56.52</v>
      </c>
      <c r="H628" s="159">
        <v>68.56</v>
      </c>
      <c r="I628" s="165" t="e">
        <v>#N/A</v>
      </c>
      <c r="J628" s="161">
        <v>44.3</v>
      </c>
      <c r="K628" s="162">
        <v>407.3</v>
      </c>
      <c r="L628" s="162">
        <v>889.6</v>
      </c>
      <c r="M628" s="165" t="e">
        <v>#N/A</v>
      </c>
      <c r="N628" s="280"/>
      <c r="O628" s="165" t="e">
        <v>#N/A</v>
      </c>
      <c r="P628" s="280"/>
      <c r="Q628" s="166">
        <v>24.551210399999999</v>
      </c>
      <c r="R628" s="280"/>
      <c r="S628" s="165" t="e">
        <v>#N/A</v>
      </c>
      <c r="T628" s="165" t="e">
        <v>#N/A</v>
      </c>
      <c r="U628" s="164">
        <v>2310.5112104</v>
      </c>
    </row>
    <row r="629" spans="2:21" x14ac:dyDescent="0.3">
      <c r="B629" s="14">
        <v>2024</v>
      </c>
      <c r="C629" s="14">
        <v>9</v>
      </c>
      <c r="D629" s="14">
        <v>11</v>
      </c>
      <c r="E629" s="159">
        <v>316.12</v>
      </c>
      <c r="F629" s="159">
        <v>171.3</v>
      </c>
      <c r="G629" s="159">
        <v>57.46</v>
      </c>
      <c r="H629" s="159">
        <v>69.28</v>
      </c>
      <c r="I629" s="165" t="e">
        <v>#N/A</v>
      </c>
      <c r="J629" s="161">
        <v>46.8</v>
      </c>
      <c r="K629" s="162">
        <v>421.6</v>
      </c>
      <c r="L629" s="279"/>
      <c r="M629" s="165" t="e">
        <v>#N/A</v>
      </c>
      <c r="N629" s="280"/>
      <c r="O629" s="165" t="e">
        <v>#N/A</v>
      </c>
      <c r="P629" s="280"/>
      <c r="Q629" s="166">
        <v>21.323840399999998</v>
      </c>
      <c r="R629" s="280"/>
      <c r="S629" s="165" t="e">
        <v>#N/A</v>
      </c>
      <c r="T629" s="165" t="e">
        <v>#N/A</v>
      </c>
      <c r="U629" s="164">
        <v>2006.7838403999999</v>
      </c>
    </row>
    <row r="630" spans="2:21" x14ac:dyDescent="0.3">
      <c r="B630" s="14">
        <v>2024</v>
      </c>
      <c r="C630" s="14">
        <v>9</v>
      </c>
      <c r="D630" s="14">
        <v>12</v>
      </c>
      <c r="E630" s="159">
        <v>322.60000000000002</v>
      </c>
      <c r="F630" s="159">
        <v>176.8</v>
      </c>
      <c r="G630" s="159">
        <v>58.33</v>
      </c>
      <c r="H630" s="159">
        <v>65.930000000000007</v>
      </c>
      <c r="I630" s="165" t="e">
        <v>#N/A</v>
      </c>
      <c r="J630" s="161">
        <v>48.7</v>
      </c>
      <c r="K630" s="162">
        <v>412.6</v>
      </c>
      <c r="L630" s="279"/>
      <c r="M630" s="165" t="e">
        <v>#N/A</v>
      </c>
      <c r="N630" s="280"/>
      <c r="O630" s="165" t="e">
        <v>#N/A</v>
      </c>
      <c r="P630" s="280"/>
      <c r="Q630" s="166">
        <v>19.765466400000001</v>
      </c>
      <c r="R630" s="280"/>
      <c r="S630" s="165" t="e">
        <v>#N/A</v>
      </c>
      <c r="T630" s="165" t="e">
        <v>#N/A</v>
      </c>
      <c r="U630" s="164">
        <v>1860.1254664000001</v>
      </c>
    </row>
    <row r="631" spans="2:21" x14ac:dyDescent="0.3">
      <c r="B631" s="14">
        <v>2024</v>
      </c>
      <c r="C631" s="14">
        <v>9</v>
      </c>
      <c r="D631" s="14">
        <v>13</v>
      </c>
      <c r="E631" s="159">
        <v>320.83</v>
      </c>
      <c r="F631" s="159">
        <v>185.11</v>
      </c>
      <c r="G631" s="159">
        <v>52.76</v>
      </c>
      <c r="H631" s="159">
        <v>62.18</v>
      </c>
      <c r="I631" s="165" t="e">
        <v>#N/A</v>
      </c>
      <c r="J631" s="161">
        <v>49.2</v>
      </c>
      <c r="K631" s="162">
        <v>397.6</v>
      </c>
      <c r="L631" s="162">
        <v>592.9</v>
      </c>
      <c r="M631" s="165" t="e">
        <v>#N/A</v>
      </c>
      <c r="N631" s="280"/>
      <c r="O631" s="165" t="e">
        <v>#N/A</v>
      </c>
      <c r="P631" s="280"/>
      <c r="Q631" s="166">
        <v>20.404711199999998</v>
      </c>
      <c r="R631" s="280"/>
      <c r="S631" s="165" t="e">
        <v>#N/A</v>
      </c>
      <c r="T631" s="165" t="e">
        <v>#N/A</v>
      </c>
      <c r="U631" s="164">
        <v>1920.2847111999999</v>
      </c>
    </row>
    <row r="632" spans="2:21" x14ac:dyDescent="0.3">
      <c r="B632" s="14">
        <v>2024</v>
      </c>
      <c r="C632" s="14">
        <v>9</v>
      </c>
      <c r="D632" s="14">
        <v>14</v>
      </c>
      <c r="E632" s="159">
        <v>346.7</v>
      </c>
      <c r="F632" s="159">
        <v>169.82</v>
      </c>
      <c r="G632" s="159">
        <v>30.71</v>
      </c>
      <c r="H632" s="159">
        <v>38.659999999999997</v>
      </c>
      <c r="I632" s="165" t="e">
        <v>#N/A</v>
      </c>
      <c r="J632" s="161">
        <v>45</v>
      </c>
      <c r="K632" s="162">
        <v>344.2</v>
      </c>
      <c r="L632" s="162">
        <v>532.20000000000005</v>
      </c>
      <c r="M632" s="165" t="e">
        <v>#N/A</v>
      </c>
      <c r="N632" s="280"/>
      <c r="O632" s="165" t="e">
        <v>#N/A</v>
      </c>
      <c r="P632" s="280"/>
      <c r="Q632" s="166">
        <v>19.187976599999999</v>
      </c>
      <c r="R632" s="280"/>
      <c r="S632" s="165" t="e">
        <v>#N/A</v>
      </c>
      <c r="T632" s="165" t="e">
        <v>#N/A</v>
      </c>
      <c r="U632" s="164">
        <v>1805.7779765999999</v>
      </c>
    </row>
    <row r="633" spans="2:21" x14ac:dyDescent="0.3">
      <c r="B633" s="14">
        <v>2024</v>
      </c>
      <c r="C633" s="14">
        <v>9</v>
      </c>
      <c r="D633" s="14">
        <v>15</v>
      </c>
      <c r="E633" s="159">
        <v>369.3</v>
      </c>
      <c r="F633" s="159">
        <v>159.41</v>
      </c>
      <c r="G633" s="159">
        <v>22.38</v>
      </c>
      <c r="H633" s="159">
        <v>23.32</v>
      </c>
      <c r="I633" s="165" t="e">
        <v>#N/A</v>
      </c>
      <c r="J633" s="161">
        <v>40.9</v>
      </c>
      <c r="K633" s="162">
        <v>328.4</v>
      </c>
      <c r="L633" s="279"/>
      <c r="M633" s="165" t="e">
        <v>#N/A</v>
      </c>
      <c r="N633" s="280"/>
      <c r="O633" s="165" t="e">
        <v>#N/A</v>
      </c>
      <c r="P633" s="280"/>
      <c r="Q633" s="166">
        <v>17.592227400000002</v>
      </c>
      <c r="R633" s="280"/>
      <c r="S633" s="165" t="e">
        <v>#N/A</v>
      </c>
      <c r="T633" s="165" t="e">
        <v>#N/A</v>
      </c>
      <c r="U633" s="164">
        <v>1655.6022274000002</v>
      </c>
    </row>
    <row r="634" spans="2:21" x14ac:dyDescent="0.3">
      <c r="B634" s="14">
        <v>2024</v>
      </c>
      <c r="C634" s="14">
        <v>9</v>
      </c>
      <c r="D634" s="14">
        <v>16</v>
      </c>
      <c r="E634" s="159">
        <v>358.04</v>
      </c>
      <c r="F634" s="159">
        <v>175.26</v>
      </c>
      <c r="G634" s="159">
        <v>51.81</v>
      </c>
      <c r="H634" s="159">
        <v>52.92</v>
      </c>
      <c r="I634" s="165" t="e">
        <v>#N/A</v>
      </c>
      <c r="J634" s="161">
        <v>47.4</v>
      </c>
      <c r="K634" s="162">
        <v>371.1</v>
      </c>
      <c r="L634" s="279"/>
      <c r="M634" s="165" t="e">
        <v>#N/A</v>
      </c>
      <c r="N634" s="280"/>
      <c r="O634" s="165" t="e">
        <v>#N/A</v>
      </c>
      <c r="P634" s="280"/>
      <c r="Q634" s="166">
        <v>18.666442199999995</v>
      </c>
      <c r="R634" s="280"/>
      <c r="S634" s="165" t="e">
        <v>#N/A</v>
      </c>
      <c r="T634" s="165" t="e">
        <v>#N/A</v>
      </c>
      <c r="U634" s="164">
        <v>1756.6964421999996</v>
      </c>
    </row>
    <row r="635" spans="2:21" x14ac:dyDescent="0.3">
      <c r="B635" s="14">
        <v>2024</v>
      </c>
      <c r="C635" s="14">
        <v>9</v>
      </c>
      <c r="D635" s="14">
        <v>17</v>
      </c>
      <c r="E635" s="159">
        <v>363.15</v>
      </c>
      <c r="F635" s="159">
        <v>190.02</v>
      </c>
      <c r="G635" s="159">
        <v>61.98</v>
      </c>
      <c r="H635" s="159">
        <v>63.68</v>
      </c>
      <c r="I635" s="165" t="e">
        <v>#N/A</v>
      </c>
      <c r="J635" s="161">
        <v>54.5</v>
      </c>
      <c r="K635" s="162">
        <v>393.1</v>
      </c>
      <c r="L635" s="279"/>
      <c r="M635" s="165" t="e">
        <v>#N/A</v>
      </c>
      <c r="N635" s="280"/>
      <c r="O635" s="165" t="e">
        <v>#N/A</v>
      </c>
      <c r="P635" s="280"/>
      <c r="Q635" s="166">
        <v>19.511680200000001</v>
      </c>
      <c r="R635" s="280"/>
      <c r="S635" s="165" t="e">
        <v>#N/A</v>
      </c>
      <c r="T635" s="165" t="e">
        <v>#N/A</v>
      </c>
      <c r="U635" s="164">
        <v>1836.2416802</v>
      </c>
    </row>
    <row r="636" spans="2:21" x14ac:dyDescent="0.3">
      <c r="B636" s="14">
        <v>2024</v>
      </c>
      <c r="C636" s="14">
        <v>9</v>
      </c>
      <c r="D636" s="14">
        <v>18</v>
      </c>
      <c r="E636" s="159">
        <v>360.15</v>
      </c>
      <c r="F636" s="159">
        <v>188.49</v>
      </c>
      <c r="G636" s="159">
        <v>62.48</v>
      </c>
      <c r="H636" s="159">
        <v>64.260000000000005</v>
      </c>
      <c r="I636" s="165" t="e">
        <v>#N/A</v>
      </c>
      <c r="J636" s="161">
        <v>52.8</v>
      </c>
      <c r="K636" s="162">
        <v>388.6</v>
      </c>
      <c r="L636" s="279"/>
      <c r="M636" s="165" t="e">
        <v>#N/A</v>
      </c>
      <c r="N636" s="280"/>
      <c r="O636" s="165" t="e">
        <v>#N/A</v>
      </c>
      <c r="P636" s="280"/>
      <c r="Q636" s="166">
        <v>19.493959199999999</v>
      </c>
      <c r="R636" s="280"/>
      <c r="S636" s="165" t="e">
        <v>#N/A</v>
      </c>
      <c r="T636" s="165" t="e">
        <v>#N/A</v>
      </c>
      <c r="U636" s="164">
        <v>1834.5739592</v>
      </c>
    </row>
    <row r="637" spans="2:21" x14ac:dyDescent="0.3">
      <c r="B637" s="14">
        <v>2024</v>
      </c>
      <c r="C637" s="14">
        <v>9</v>
      </c>
      <c r="D637" s="14">
        <v>19</v>
      </c>
      <c r="E637" s="159">
        <v>356.5</v>
      </c>
      <c r="F637" s="159">
        <v>189.66</v>
      </c>
      <c r="G637" s="159">
        <v>62.59</v>
      </c>
      <c r="H637" s="159">
        <v>64.510000000000005</v>
      </c>
      <c r="I637" s="165" t="e">
        <v>#N/A</v>
      </c>
      <c r="J637" s="161">
        <v>51.2</v>
      </c>
      <c r="K637" s="162">
        <v>384.2</v>
      </c>
      <c r="L637" s="279"/>
      <c r="M637" s="165" t="e">
        <v>#N/A</v>
      </c>
      <c r="N637" s="280"/>
      <c r="O637" s="165" t="e">
        <v>#N/A</v>
      </c>
      <c r="P637" s="280"/>
      <c r="Q637" s="166">
        <v>19.281092400000002</v>
      </c>
      <c r="R637" s="280"/>
      <c r="S637" s="165" t="e">
        <v>#N/A</v>
      </c>
      <c r="T637" s="165" t="e">
        <v>#N/A</v>
      </c>
      <c r="U637" s="164">
        <v>1814.5410924000003</v>
      </c>
    </row>
    <row r="638" spans="2:21" x14ac:dyDescent="0.3">
      <c r="B638" s="14">
        <v>2024</v>
      </c>
      <c r="C638" s="14">
        <v>9</v>
      </c>
      <c r="D638" s="14">
        <v>20</v>
      </c>
      <c r="E638" s="159">
        <v>357.81</v>
      </c>
      <c r="F638" s="159">
        <v>192.57</v>
      </c>
      <c r="G638" s="159">
        <v>59.06</v>
      </c>
      <c r="H638" s="159">
        <v>62.44</v>
      </c>
      <c r="I638" s="165" t="e">
        <v>#N/A</v>
      </c>
      <c r="J638" s="161">
        <v>49.4</v>
      </c>
      <c r="K638" s="162">
        <v>373.5</v>
      </c>
      <c r="L638" s="279"/>
      <c r="M638" s="165" t="e">
        <v>#N/A</v>
      </c>
      <c r="N638" s="280"/>
      <c r="O638" s="165" t="e">
        <v>#N/A</v>
      </c>
      <c r="P638" s="280"/>
      <c r="Q638" s="166">
        <v>19.637875200000003</v>
      </c>
      <c r="R638" s="280"/>
      <c r="S638" s="165" t="e">
        <v>#N/A</v>
      </c>
      <c r="T638" s="165" t="e">
        <v>#N/A</v>
      </c>
      <c r="U638" s="164">
        <v>1848.1178752000003</v>
      </c>
    </row>
    <row r="639" spans="2:21" x14ac:dyDescent="0.3">
      <c r="B639" s="14">
        <v>2024</v>
      </c>
      <c r="C639" s="14">
        <v>9</v>
      </c>
      <c r="D639" s="14">
        <v>21</v>
      </c>
      <c r="E639" s="159">
        <v>381.11</v>
      </c>
      <c r="F639" s="159">
        <v>174.29</v>
      </c>
      <c r="G639" s="159">
        <v>33.979999999999997</v>
      </c>
      <c r="H639" s="159">
        <v>37.96</v>
      </c>
      <c r="I639" s="165" t="e">
        <v>#N/A</v>
      </c>
      <c r="J639" s="161">
        <v>44.9</v>
      </c>
      <c r="K639" s="162">
        <v>342.2</v>
      </c>
      <c r="L639" s="279"/>
      <c r="M639" s="165" t="e">
        <v>#N/A</v>
      </c>
      <c r="N639" s="280"/>
      <c r="O639" s="165" t="e">
        <v>#N/A</v>
      </c>
      <c r="P639" s="280"/>
      <c r="Q639" s="166">
        <v>19.0435236</v>
      </c>
      <c r="R639" s="280"/>
      <c r="S639" s="165" t="e">
        <v>#N/A</v>
      </c>
      <c r="T639" s="165" t="e">
        <v>#N/A</v>
      </c>
      <c r="U639" s="164">
        <v>1792.1835236000002</v>
      </c>
    </row>
    <row r="640" spans="2:21" x14ac:dyDescent="0.3">
      <c r="B640" s="14">
        <v>2024</v>
      </c>
      <c r="C640" s="14">
        <v>9</v>
      </c>
      <c r="D640" s="14">
        <v>22</v>
      </c>
      <c r="E640" s="159">
        <v>389.71</v>
      </c>
      <c r="F640" s="159">
        <v>158.37</v>
      </c>
      <c r="G640" s="159">
        <v>23.48</v>
      </c>
      <c r="H640" s="159">
        <v>22.54</v>
      </c>
      <c r="I640" s="165" t="e">
        <v>#N/A</v>
      </c>
      <c r="J640" s="161">
        <v>40.5</v>
      </c>
      <c r="K640" s="279"/>
      <c r="L640" s="162">
        <v>505.3</v>
      </c>
      <c r="M640" s="165" t="e">
        <v>#N/A</v>
      </c>
      <c r="N640" s="280"/>
      <c r="O640" s="165" t="e">
        <v>#N/A</v>
      </c>
      <c r="P640" s="280"/>
      <c r="Q640" s="166">
        <v>18.622085999999999</v>
      </c>
      <c r="R640" s="280"/>
      <c r="S640" s="165" t="e">
        <v>#N/A</v>
      </c>
      <c r="T640" s="165" t="e">
        <v>#N/A</v>
      </c>
      <c r="U640" s="164">
        <v>1752.5220859999999</v>
      </c>
    </row>
    <row r="641" spans="2:21" x14ac:dyDescent="0.3">
      <c r="B641" s="14">
        <v>2024</v>
      </c>
      <c r="C641" s="14">
        <v>9</v>
      </c>
      <c r="D641" s="14">
        <v>23</v>
      </c>
      <c r="E641" s="159">
        <v>356.77</v>
      </c>
      <c r="F641" s="159">
        <v>166.39</v>
      </c>
      <c r="G641" s="159">
        <v>54.6</v>
      </c>
      <c r="H641" s="159">
        <v>50.71</v>
      </c>
      <c r="I641" s="165" t="e">
        <v>#N/A</v>
      </c>
      <c r="J641" s="161">
        <v>44.4</v>
      </c>
      <c r="K641" s="162">
        <v>366.9</v>
      </c>
      <c r="L641" s="162">
        <v>653.70000000000005</v>
      </c>
      <c r="M641" s="165" t="e">
        <v>#N/A</v>
      </c>
      <c r="N641" s="280"/>
      <c r="O641" s="165" t="e">
        <v>#N/A</v>
      </c>
      <c r="P641" s="280"/>
      <c r="Q641" s="166">
        <v>22.092931800000002</v>
      </c>
      <c r="R641" s="280"/>
      <c r="S641" s="165" t="e">
        <v>#N/A</v>
      </c>
      <c r="T641" s="165" t="e">
        <v>#N/A</v>
      </c>
      <c r="U641" s="164">
        <v>2079.1629318</v>
      </c>
    </row>
    <row r="642" spans="2:21" x14ac:dyDescent="0.3">
      <c r="B642" s="14">
        <v>2024</v>
      </c>
      <c r="C642" s="14">
        <v>9</v>
      </c>
      <c r="D642" s="14">
        <v>24</v>
      </c>
      <c r="E642" s="159">
        <v>348.79</v>
      </c>
      <c r="F642" s="159">
        <v>171.1</v>
      </c>
      <c r="G642" s="159">
        <v>59.83</v>
      </c>
      <c r="H642" s="159">
        <v>64.78</v>
      </c>
      <c r="I642" s="165" t="e">
        <v>#N/A</v>
      </c>
      <c r="J642" s="161">
        <v>47.7</v>
      </c>
      <c r="K642" s="162">
        <v>389.5</v>
      </c>
      <c r="L642" s="162">
        <v>641.5</v>
      </c>
      <c r="M642" s="165" t="e">
        <v>#N/A</v>
      </c>
      <c r="N642" s="280"/>
      <c r="O642" s="165" t="e">
        <v>#N/A</v>
      </c>
      <c r="P642" s="280"/>
      <c r="Q642" s="166">
        <v>22.332756</v>
      </c>
      <c r="R642" s="280"/>
      <c r="S642" s="165" t="e">
        <v>#N/A</v>
      </c>
      <c r="T642" s="165" t="e">
        <v>#N/A</v>
      </c>
      <c r="U642" s="164">
        <v>2101.7327559999999</v>
      </c>
    </row>
    <row r="643" spans="2:21" x14ac:dyDescent="0.3">
      <c r="B643" s="14">
        <v>2024</v>
      </c>
      <c r="C643" s="14">
        <v>9</v>
      </c>
      <c r="D643" s="14">
        <v>25</v>
      </c>
      <c r="E643" s="159">
        <v>352.66</v>
      </c>
      <c r="F643" s="159">
        <v>175.55</v>
      </c>
      <c r="G643" s="159">
        <v>59.78</v>
      </c>
      <c r="H643" s="159">
        <v>66.319999999999993</v>
      </c>
      <c r="I643" s="165" t="e">
        <v>#N/A</v>
      </c>
      <c r="J643" s="161">
        <v>47.7</v>
      </c>
      <c r="K643" s="162">
        <v>394.5</v>
      </c>
      <c r="L643" s="162">
        <v>584.5</v>
      </c>
      <c r="M643" s="165" t="e">
        <v>#N/A</v>
      </c>
      <c r="N643" s="280"/>
      <c r="O643" s="165" t="e">
        <v>#N/A</v>
      </c>
      <c r="P643" s="280"/>
      <c r="Q643" s="166">
        <v>21.443591399999999</v>
      </c>
      <c r="R643" s="280"/>
      <c r="S643" s="165" t="e">
        <v>#N/A</v>
      </c>
      <c r="T643" s="165" t="e">
        <v>#N/A</v>
      </c>
      <c r="U643" s="164">
        <v>2018.0535914000002</v>
      </c>
    </row>
    <row r="644" spans="2:21" x14ac:dyDescent="0.3">
      <c r="B644" s="14">
        <v>2024</v>
      </c>
      <c r="C644" s="14">
        <v>9</v>
      </c>
      <c r="D644" s="14">
        <v>26</v>
      </c>
      <c r="E644" s="159">
        <v>357.98</v>
      </c>
      <c r="F644" s="159">
        <v>181.89</v>
      </c>
      <c r="G644" s="159">
        <v>61.46</v>
      </c>
      <c r="H644" s="159">
        <v>65.75</v>
      </c>
      <c r="I644" s="165" t="e">
        <v>#N/A</v>
      </c>
      <c r="J644" s="161">
        <v>50</v>
      </c>
      <c r="K644" s="162">
        <v>392.9</v>
      </c>
      <c r="L644" s="162">
        <v>549.70000000000005</v>
      </c>
      <c r="M644" s="165" t="e">
        <v>#N/A</v>
      </c>
      <c r="N644" s="280"/>
      <c r="O644" s="165" t="e">
        <v>#N/A</v>
      </c>
      <c r="P644" s="280"/>
      <c r="Q644" s="166">
        <v>21.297205200000001</v>
      </c>
      <c r="R644" s="280"/>
      <c r="S644" s="165" t="e">
        <v>#N/A</v>
      </c>
      <c r="T644" s="165" t="e">
        <v>#N/A</v>
      </c>
      <c r="U644" s="164">
        <v>2004.2772052000003</v>
      </c>
    </row>
    <row r="645" spans="2:21" x14ac:dyDescent="0.3">
      <c r="B645" s="14">
        <v>2024</v>
      </c>
      <c r="C645" s="14">
        <v>9</v>
      </c>
      <c r="D645" s="14">
        <v>27</v>
      </c>
      <c r="E645" s="159">
        <v>354.42</v>
      </c>
      <c r="F645" s="159">
        <v>188.18</v>
      </c>
      <c r="G645" s="159">
        <v>56.21</v>
      </c>
      <c r="H645" s="159">
        <v>61.89</v>
      </c>
      <c r="I645" s="165" t="e">
        <v>#N/A</v>
      </c>
      <c r="J645" s="161">
        <v>47.6</v>
      </c>
      <c r="K645" s="162">
        <v>387.9</v>
      </c>
      <c r="L645" s="162">
        <v>586.6</v>
      </c>
      <c r="M645" s="165" t="e">
        <v>#N/A</v>
      </c>
      <c r="N645" s="280"/>
      <c r="O645" s="165" t="e">
        <v>#N/A</v>
      </c>
      <c r="P645" s="280"/>
      <c r="Q645" s="166">
        <v>21.544440000000005</v>
      </c>
      <c r="R645" s="280"/>
      <c r="S645" s="165" t="e">
        <v>#N/A</v>
      </c>
      <c r="T645" s="165" t="e">
        <v>#N/A</v>
      </c>
      <c r="U645" s="164">
        <v>2027.5444400000003</v>
      </c>
    </row>
    <row r="646" spans="2:21" x14ac:dyDescent="0.3">
      <c r="B646" s="14">
        <v>2024</v>
      </c>
      <c r="C646" s="14">
        <v>9</v>
      </c>
      <c r="D646" s="14">
        <v>28</v>
      </c>
      <c r="E646" s="159">
        <v>380</v>
      </c>
      <c r="F646" s="159">
        <v>175.52</v>
      </c>
      <c r="G646" s="159">
        <v>33.08</v>
      </c>
      <c r="H646" s="159">
        <v>37.83</v>
      </c>
      <c r="I646" s="165" t="e">
        <v>#N/A</v>
      </c>
      <c r="J646" s="161">
        <v>44.4</v>
      </c>
      <c r="K646" s="162">
        <v>350.6</v>
      </c>
      <c r="L646" s="162">
        <v>499.6</v>
      </c>
      <c r="M646" s="165" t="e">
        <v>#N/A</v>
      </c>
      <c r="N646" s="280"/>
      <c r="O646" s="165" t="e">
        <v>#N/A</v>
      </c>
      <c r="P646" s="280"/>
      <c r="Q646" s="166">
        <v>19.583638200000003</v>
      </c>
      <c r="R646" s="280"/>
      <c r="S646" s="165" t="e">
        <v>#N/A</v>
      </c>
      <c r="T646" s="165" t="e">
        <v>#N/A</v>
      </c>
      <c r="U646" s="164">
        <v>1843.0136382000003</v>
      </c>
    </row>
    <row r="647" spans="2:21" x14ac:dyDescent="0.3">
      <c r="B647" s="14">
        <v>2024</v>
      </c>
      <c r="C647" s="14">
        <v>9</v>
      </c>
      <c r="D647" s="14">
        <v>29</v>
      </c>
      <c r="E647" s="159">
        <v>396.54</v>
      </c>
      <c r="F647" s="159">
        <v>162.26</v>
      </c>
      <c r="G647" s="159">
        <v>22.17</v>
      </c>
      <c r="H647" s="159">
        <v>23.36</v>
      </c>
      <c r="I647" s="165" t="e">
        <v>#N/A</v>
      </c>
      <c r="J647" s="161">
        <v>41.4</v>
      </c>
      <c r="K647" s="162">
        <v>329.5</v>
      </c>
      <c r="L647" s="162">
        <v>500.6</v>
      </c>
      <c r="M647" s="165" t="e">
        <v>#N/A</v>
      </c>
      <c r="N647" s="280"/>
      <c r="O647" s="165" t="e">
        <v>#N/A</v>
      </c>
      <c r="P647" s="280"/>
      <c r="Q647" s="166">
        <v>18.6116682</v>
      </c>
      <c r="R647" s="280"/>
      <c r="S647" s="165" t="e">
        <v>#N/A</v>
      </c>
      <c r="T647" s="165" t="e">
        <v>#N/A</v>
      </c>
      <c r="U647" s="164">
        <v>1751.5416682</v>
      </c>
    </row>
    <row r="648" spans="2:21" x14ac:dyDescent="0.3">
      <c r="B648" s="14">
        <v>2024</v>
      </c>
      <c r="C648" s="14">
        <v>9</v>
      </c>
      <c r="D648" s="14">
        <v>30</v>
      </c>
      <c r="E648" s="159">
        <v>363.91</v>
      </c>
      <c r="F648" s="159">
        <v>169.17</v>
      </c>
      <c r="G648" s="159">
        <v>51.91</v>
      </c>
      <c r="H648" s="159">
        <v>50.95</v>
      </c>
      <c r="I648" s="165" t="e">
        <v>#N/A</v>
      </c>
      <c r="J648" s="161">
        <v>44.6</v>
      </c>
      <c r="K648" s="162">
        <v>351.9</v>
      </c>
      <c r="L648" s="162">
        <v>615.79999999999995</v>
      </c>
      <c r="M648" s="165" t="e">
        <v>#N/A</v>
      </c>
      <c r="N648" s="280"/>
      <c r="O648" s="165" t="e">
        <v>#N/A</v>
      </c>
      <c r="P648" s="280"/>
      <c r="Q648" s="166">
        <v>21.694155599999998</v>
      </c>
      <c r="R648" s="280"/>
      <c r="S648" s="165" t="e">
        <v>#N/A</v>
      </c>
      <c r="T648" s="165" t="e">
        <v>#N/A</v>
      </c>
      <c r="U648" s="164">
        <v>2041.6341555999998</v>
      </c>
    </row>
    <row r="649" spans="2:21" x14ac:dyDescent="0.3">
      <c r="B649" s="14">
        <v>2024</v>
      </c>
      <c r="C649" s="14">
        <v>10</v>
      </c>
      <c r="D649" s="14">
        <v>1</v>
      </c>
      <c r="E649" s="159">
        <v>344.05</v>
      </c>
      <c r="F649" s="159">
        <v>170</v>
      </c>
      <c r="G649" s="159">
        <v>58.38</v>
      </c>
      <c r="H649" s="159">
        <v>63.33</v>
      </c>
      <c r="I649" s="165" t="e">
        <v>#N/A</v>
      </c>
      <c r="J649" s="161">
        <v>48.5</v>
      </c>
      <c r="K649" s="162">
        <v>358.6</v>
      </c>
      <c r="L649" s="162">
        <v>789</v>
      </c>
      <c r="M649" s="165" t="e">
        <v>#N/A</v>
      </c>
      <c r="N649" s="280"/>
      <c r="O649" s="165" t="e">
        <v>#N/A</v>
      </c>
      <c r="P649" s="280"/>
      <c r="Q649" s="166">
        <v>24.003470399999998</v>
      </c>
      <c r="R649" s="280"/>
      <c r="S649" s="165" t="e">
        <v>#N/A</v>
      </c>
      <c r="T649" s="165" t="e">
        <v>#N/A</v>
      </c>
      <c r="U649" s="164">
        <v>2258.9634704</v>
      </c>
    </row>
    <row r="650" spans="2:21" x14ac:dyDescent="0.3">
      <c r="B650" s="14">
        <v>2024</v>
      </c>
      <c r="C650" s="14">
        <v>10</v>
      </c>
      <c r="D650" s="14">
        <v>2</v>
      </c>
      <c r="E650" s="159">
        <v>338.54</v>
      </c>
      <c r="F650" s="159">
        <v>168.57</v>
      </c>
      <c r="G650" s="159">
        <v>57.16</v>
      </c>
      <c r="H650" s="159">
        <v>63.79</v>
      </c>
      <c r="I650" s="165" t="e">
        <v>#N/A</v>
      </c>
      <c r="J650" s="161">
        <v>47.1</v>
      </c>
      <c r="K650" s="162">
        <v>341.3</v>
      </c>
      <c r="L650" s="162">
        <v>803.7</v>
      </c>
      <c r="M650" s="165" t="e">
        <v>#N/A</v>
      </c>
      <c r="N650" s="280"/>
      <c r="O650" s="165" t="e">
        <v>#N/A</v>
      </c>
      <c r="P650" s="280"/>
      <c r="Q650" s="166">
        <v>24.175310400000001</v>
      </c>
      <c r="R650" s="280"/>
      <c r="S650" s="165" t="e">
        <v>#N/A</v>
      </c>
      <c r="T650" s="165" t="e">
        <v>#N/A</v>
      </c>
      <c r="U650" s="164">
        <v>2275.1353104</v>
      </c>
    </row>
    <row r="651" spans="2:21" x14ac:dyDescent="0.3">
      <c r="B651" s="14">
        <v>2024</v>
      </c>
      <c r="C651" s="14">
        <v>10</v>
      </c>
      <c r="D651" s="14">
        <v>3</v>
      </c>
      <c r="E651" s="159">
        <v>336.74</v>
      </c>
      <c r="F651" s="159">
        <v>166.18</v>
      </c>
      <c r="G651" s="159">
        <v>56.61</v>
      </c>
      <c r="H651" s="159">
        <v>64.11</v>
      </c>
      <c r="I651" s="165" t="e">
        <v>#N/A</v>
      </c>
      <c r="J651" s="161">
        <v>46.5</v>
      </c>
      <c r="K651" s="162">
        <v>345.6</v>
      </c>
      <c r="L651" s="162">
        <v>771.1</v>
      </c>
      <c r="M651" s="165" t="e">
        <v>#N/A</v>
      </c>
      <c r="N651" s="280"/>
      <c r="O651" s="165" t="e">
        <v>#N/A</v>
      </c>
      <c r="P651" s="280"/>
      <c r="Q651" s="166">
        <v>23.524251599999999</v>
      </c>
      <c r="R651" s="280"/>
      <c r="S651" s="165" t="e">
        <v>#N/A</v>
      </c>
      <c r="T651" s="165" t="e">
        <v>#N/A</v>
      </c>
      <c r="U651" s="164">
        <v>2213.8642516000004</v>
      </c>
    </row>
    <row r="652" spans="2:21" x14ac:dyDescent="0.3">
      <c r="B652" s="14">
        <v>2024</v>
      </c>
      <c r="C652" s="14">
        <v>10</v>
      </c>
      <c r="D652" s="14">
        <v>4</v>
      </c>
      <c r="E652" s="159">
        <v>329.28</v>
      </c>
      <c r="F652" s="159">
        <v>170.96</v>
      </c>
      <c r="G652" s="159">
        <v>52.68</v>
      </c>
      <c r="H652" s="159">
        <v>62.4</v>
      </c>
      <c r="I652" s="165" t="e">
        <v>#N/A</v>
      </c>
      <c r="J652" s="161">
        <v>45.5</v>
      </c>
      <c r="K652" s="162">
        <v>333.3</v>
      </c>
      <c r="L652" s="162">
        <v>730</v>
      </c>
      <c r="M652" s="165" t="e">
        <v>#N/A</v>
      </c>
      <c r="N652" s="280"/>
      <c r="O652" s="165" t="e">
        <v>#N/A</v>
      </c>
      <c r="P652" s="280"/>
      <c r="Q652" s="166">
        <v>22.806604799999999</v>
      </c>
      <c r="R652" s="280"/>
      <c r="S652" s="165" t="e">
        <v>#N/A</v>
      </c>
      <c r="T652" s="165" t="e">
        <v>#N/A</v>
      </c>
      <c r="U652" s="164">
        <v>2146.3266048</v>
      </c>
    </row>
    <row r="653" spans="2:21" x14ac:dyDescent="0.3">
      <c r="B653" s="14">
        <v>2024</v>
      </c>
      <c r="C653" s="14">
        <v>10</v>
      </c>
      <c r="D653" s="14">
        <v>5</v>
      </c>
      <c r="E653" s="159">
        <v>353.35</v>
      </c>
      <c r="F653" s="159">
        <v>157.88</v>
      </c>
      <c r="G653" s="159">
        <v>31.04</v>
      </c>
      <c r="H653" s="159">
        <v>38.58</v>
      </c>
      <c r="I653" s="165" t="e">
        <v>#N/A</v>
      </c>
      <c r="J653" s="161">
        <v>41.7</v>
      </c>
      <c r="K653" s="162">
        <v>313.60000000000002</v>
      </c>
      <c r="L653" s="162">
        <v>727.1</v>
      </c>
      <c r="M653" s="165" t="e">
        <v>#N/A</v>
      </c>
      <c r="N653" s="280"/>
      <c r="O653" s="165" t="e">
        <v>#N/A</v>
      </c>
      <c r="P653" s="280"/>
      <c r="Q653" s="166">
        <v>22.012167000000002</v>
      </c>
      <c r="R653" s="280"/>
      <c r="S653" s="165" t="e">
        <v>#N/A</v>
      </c>
      <c r="T653" s="165" t="e">
        <v>#N/A</v>
      </c>
      <c r="U653" s="164">
        <v>2071.562167</v>
      </c>
    </row>
    <row r="654" spans="2:21" x14ac:dyDescent="0.3">
      <c r="B654" s="14">
        <v>2024</v>
      </c>
      <c r="C654" s="14">
        <v>10</v>
      </c>
      <c r="D654" s="14">
        <v>6</v>
      </c>
      <c r="E654" s="159">
        <v>367.67</v>
      </c>
      <c r="F654" s="159">
        <v>147.54</v>
      </c>
      <c r="G654" s="159">
        <v>20.54</v>
      </c>
      <c r="H654" s="159">
        <v>21.52</v>
      </c>
      <c r="I654" s="165" t="e">
        <v>#N/A</v>
      </c>
      <c r="J654" s="161">
        <v>39.299999999999997</v>
      </c>
      <c r="K654" s="162">
        <v>305.89999999999998</v>
      </c>
      <c r="L654" s="162">
        <v>747</v>
      </c>
      <c r="M654" s="165" t="e">
        <v>#N/A</v>
      </c>
      <c r="N654" s="280"/>
      <c r="O654" s="165" t="e">
        <v>#N/A</v>
      </c>
      <c r="P654" s="280"/>
      <c r="Q654" s="166">
        <v>22.031713799999999</v>
      </c>
      <c r="R654" s="280"/>
      <c r="S654" s="165" t="e">
        <v>#N/A</v>
      </c>
      <c r="T654" s="165" t="e">
        <v>#N/A</v>
      </c>
      <c r="U654" s="164">
        <v>2073.4017137999999</v>
      </c>
    </row>
    <row r="655" spans="2:21" x14ac:dyDescent="0.3">
      <c r="B655" s="14">
        <v>2024</v>
      </c>
      <c r="C655" s="14">
        <v>10</v>
      </c>
      <c r="D655" s="14">
        <v>7</v>
      </c>
      <c r="E655" s="159">
        <v>344.28</v>
      </c>
      <c r="F655" s="159">
        <v>158.13999999999999</v>
      </c>
      <c r="G655" s="159">
        <v>51.44</v>
      </c>
      <c r="H655" s="159">
        <v>51.83</v>
      </c>
      <c r="I655" s="165" t="e">
        <v>#N/A</v>
      </c>
      <c r="J655" s="161">
        <v>43.9</v>
      </c>
      <c r="K655" s="162">
        <v>350.2</v>
      </c>
      <c r="L655" s="162">
        <v>918.2</v>
      </c>
      <c r="M655" s="165" t="e">
        <v>#N/A</v>
      </c>
      <c r="N655" s="280"/>
      <c r="O655" s="165" t="e">
        <v>#N/A</v>
      </c>
      <c r="P655" s="280"/>
      <c r="Q655" s="166">
        <v>25.620162599999997</v>
      </c>
      <c r="R655" s="280"/>
      <c r="S655" s="165" t="e">
        <v>#N/A</v>
      </c>
      <c r="T655" s="165" t="e">
        <v>#N/A</v>
      </c>
      <c r="U655" s="164">
        <v>2411.1101626</v>
      </c>
    </row>
    <row r="656" spans="2:21" x14ac:dyDescent="0.3">
      <c r="B656" s="14">
        <v>2024</v>
      </c>
      <c r="C656" s="14">
        <v>10</v>
      </c>
      <c r="D656" s="14">
        <v>8</v>
      </c>
      <c r="E656" s="159">
        <v>344.06</v>
      </c>
      <c r="F656" s="159">
        <v>164.94</v>
      </c>
      <c r="G656" s="159">
        <v>57.2</v>
      </c>
      <c r="H656" s="159">
        <v>64.900000000000006</v>
      </c>
      <c r="I656" s="165" t="e">
        <v>#N/A</v>
      </c>
      <c r="J656" s="161">
        <v>45.6</v>
      </c>
      <c r="K656" s="162">
        <v>365.9</v>
      </c>
      <c r="L656" s="162">
        <v>763.2</v>
      </c>
      <c r="M656" s="165" t="e">
        <v>#N/A</v>
      </c>
      <c r="N656" s="280"/>
      <c r="O656" s="165" t="e">
        <v>#N/A</v>
      </c>
      <c r="P656" s="280"/>
      <c r="Q656" s="166">
        <v>24.033972000000002</v>
      </c>
      <c r="R656" s="280"/>
      <c r="S656" s="165" t="e">
        <v>#N/A</v>
      </c>
      <c r="T656" s="165" t="e">
        <v>#N/A</v>
      </c>
      <c r="U656" s="164">
        <v>2261.8339719999999</v>
      </c>
    </row>
    <row r="657" spans="2:21" x14ac:dyDescent="0.3">
      <c r="B657" s="14">
        <v>2024</v>
      </c>
      <c r="C657" s="14">
        <v>10</v>
      </c>
      <c r="D657" s="14">
        <v>9</v>
      </c>
      <c r="E657" s="159">
        <v>347.48</v>
      </c>
      <c r="F657" s="159">
        <v>169.12</v>
      </c>
      <c r="G657" s="159">
        <v>58.33</v>
      </c>
      <c r="H657" s="159">
        <v>65.11</v>
      </c>
      <c r="I657" s="165" t="e">
        <v>#N/A</v>
      </c>
      <c r="J657" s="161">
        <v>44.3</v>
      </c>
      <c r="K657" s="162">
        <v>368.4</v>
      </c>
      <c r="L657" s="279"/>
      <c r="M657" s="165" t="e">
        <v>#N/A</v>
      </c>
      <c r="N657" s="280"/>
      <c r="O657" s="165" t="e">
        <v>#N/A</v>
      </c>
      <c r="P657" s="280"/>
      <c r="Q657" s="166">
        <v>22.9217376</v>
      </c>
      <c r="R657" s="280"/>
      <c r="S657" s="165" t="e">
        <v>#N/A</v>
      </c>
      <c r="T657" s="165" t="e">
        <v>#N/A</v>
      </c>
      <c r="U657" s="164">
        <v>2157.1617375999999</v>
      </c>
    </row>
    <row r="658" spans="2:21" x14ac:dyDescent="0.3">
      <c r="B658" s="14">
        <v>2024</v>
      </c>
      <c r="C658" s="14">
        <v>10</v>
      </c>
      <c r="D658" s="14">
        <v>10</v>
      </c>
      <c r="E658" s="159">
        <v>346.25</v>
      </c>
      <c r="F658" s="159">
        <v>170.71</v>
      </c>
      <c r="G658" s="159">
        <v>57.5</v>
      </c>
      <c r="H658" s="159">
        <v>66.56</v>
      </c>
      <c r="I658" s="165" t="e">
        <v>#N/A</v>
      </c>
      <c r="J658" s="161">
        <v>45.5</v>
      </c>
      <c r="K658" s="162">
        <v>370.5</v>
      </c>
      <c r="L658" s="279"/>
      <c r="M658" s="165" t="e">
        <v>#N/A</v>
      </c>
      <c r="N658" s="280"/>
      <c r="O658" s="165" t="e">
        <v>#N/A</v>
      </c>
      <c r="P658" s="280"/>
      <c r="Q658" s="166">
        <v>23.867716799999997</v>
      </c>
      <c r="R658" s="280"/>
      <c r="S658" s="165" t="e">
        <v>#N/A</v>
      </c>
      <c r="T658" s="165" t="e">
        <v>#N/A</v>
      </c>
      <c r="U658" s="164">
        <v>2246.1877167999996</v>
      </c>
    </row>
    <row r="659" spans="2:21" x14ac:dyDescent="0.3">
      <c r="B659" s="14">
        <v>2024</v>
      </c>
      <c r="C659" s="14">
        <v>10</v>
      </c>
      <c r="D659" s="14">
        <v>11</v>
      </c>
      <c r="E659" s="159">
        <v>349.8</v>
      </c>
      <c r="F659" s="159">
        <v>177.1</v>
      </c>
      <c r="G659" s="159">
        <v>53.36</v>
      </c>
      <c r="H659" s="159">
        <v>62.83</v>
      </c>
      <c r="I659" s="165" t="e">
        <v>#N/A</v>
      </c>
      <c r="J659" s="161">
        <v>45.4</v>
      </c>
      <c r="K659" s="162">
        <v>351.9</v>
      </c>
      <c r="L659" s="279"/>
      <c r="M659" s="165" t="e">
        <v>#N/A</v>
      </c>
      <c r="N659" s="280"/>
      <c r="O659" s="165" t="e">
        <v>#N/A</v>
      </c>
      <c r="P659" s="280"/>
      <c r="Q659" s="166">
        <v>23.284212599999996</v>
      </c>
      <c r="R659" s="280"/>
      <c r="S659" s="165" t="e">
        <v>#N/A</v>
      </c>
      <c r="T659" s="165" t="e">
        <v>#N/A</v>
      </c>
      <c r="U659" s="164">
        <v>2191.2742125999998</v>
      </c>
    </row>
    <row r="660" spans="2:21" x14ac:dyDescent="0.3">
      <c r="B660" s="14">
        <v>2024</v>
      </c>
      <c r="C660" s="14">
        <v>10</v>
      </c>
      <c r="D660" s="14">
        <v>12</v>
      </c>
      <c r="E660" s="159">
        <v>375.76</v>
      </c>
      <c r="F660" s="159">
        <v>165.38</v>
      </c>
      <c r="G660" s="159">
        <v>29.84</v>
      </c>
      <c r="H660" s="159">
        <v>40.36</v>
      </c>
      <c r="I660" s="165" t="e">
        <v>#N/A</v>
      </c>
      <c r="J660" s="161">
        <v>41.3</v>
      </c>
      <c r="K660" s="162">
        <v>314.8</v>
      </c>
      <c r="L660" s="162">
        <v>549.79999999999995</v>
      </c>
      <c r="M660" s="165" t="e">
        <v>#N/A</v>
      </c>
      <c r="N660" s="280"/>
      <c r="O660" s="165" t="e">
        <v>#N/A</v>
      </c>
      <c r="P660" s="280"/>
      <c r="Q660" s="166">
        <v>19.644963599999997</v>
      </c>
      <c r="R660" s="280"/>
      <c r="S660" s="165" t="e">
        <v>#N/A</v>
      </c>
      <c r="T660" s="165" t="e">
        <v>#N/A</v>
      </c>
      <c r="U660" s="164">
        <v>1848.7849635999999</v>
      </c>
    </row>
    <row r="661" spans="2:21" x14ac:dyDescent="0.3">
      <c r="B661" s="14">
        <v>2024</v>
      </c>
      <c r="C661" s="14">
        <v>10</v>
      </c>
      <c r="D661" s="14">
        <v>13</v>
      </c>
      <c r="E661" s="159">
        <v>396.85</v>
      </c>
      <c r="F661" s="159">
        <v>156.43</v>
      </c>
      <c r="G661" s="159">
        <v>21.02</v>
      </c>
      <c r="H661" s="159">
        <v>23.13</v>
      </c>
      <c r="I661" s="165" t="e">
        <v>#N/A</v>
      </c>
      <c r="J661" s="161">
        <v>38.4</v>
      </c>
      <c r="K661" s="279"/>
      <c r="L661" s="162">
        <v>539</v>
      </c>
      <c r="M661" s="165" t="e">
        <v>#N/A</v>
      </c>
      <c r="N661" s="280"/>
      <c r="O661" s="165" t="e">
        <v>#N/A</v>
      </c>
      <c r="P661" s="280"/>
      <c r="Q661" s="166">
        <v>19.196998199999999</v>
      </c>
      <c r="R661" s="280"/>
      <c r="S661" s="165" t="e">
        <v>#N/A</v>
      </c>
      <c r="T661" s="165" t="e">
        <v>#N/A</v>
      </c>
      <c r="U661" s="164">
        <v>1806.6269982000001</v>
      </c>
    </row>
    <row r="662" spans="2:21" x14ac:dyDescent="0.3">
      <c r="B662" s="14">
        <v>2024</v>
      </c>
      <c r="C662" s="14">
        <v>10</v>
      </c>
      <c r="D662" s="14">
        <v>14</v>
      </c>
      <c r="E662" s="159">
        <v>381.2</v>
      </c>
      <c r="F662" s="159">
        <v>170.29</v>
      </c>
      <c r="G662" s="159">
        <v>51.36</v>
      </c>
      <c r="H662" s="159">
        <v>51.03</v>
      </c>
      <c r="I662" s="165" t="e">
        <v>#N/A</v>
      </c>
      <c r="J662" s="161">
        <v>43.6</v>
      </c>
      <c r="K662" s="162">
        <v>341.9</v>
      </c>
      <c r="L662" s="162">
        <v>543.20000000000005</v>
      </c>
      <c r="M662" s="165" t="e">
        <v>#N/A</v>
      </c>
      <c r="N662" s="280"/>
      <c r="O662" s="165" t="e">
        <v>#N/A</v>
      </c>
      <c r="P662" s="280"/>
      <c r="Q662" s="166">
        <v>20.8106832</v>
      </c>
      <c r="R662" s="280"/>
      <c r="S662" s="165" t="e">
        <v>#N/A</v>
      </c>
      <c r="T662" s="165" t="e">
        <v>#N/A</v>
      </c>
      <c r="U662" s="164">
        <v>1958.4906832000001</v>
      </c>
    </row>
    <row r="663" spans="2:21" x14ac:dyDescent="0.3">
      <c r="B663" s="14">
        <v>2024</v>
      </c>
      <c r="C663" s="14">
        <v>10</v>
      </c>
      <c r="D663" s="14">
        <v>15</v>
      </c>
      <c r="E663" s="159">
        <v>377.01</v>
      </c>
      <c r="F663" s="159">
        <v>176.18</v>
      </c>
      <c r="G663" s="159">
        <v>57.53</v>
      </c>
      <c r="H663" s="159">
        <v>62.76</v>
      </c>
      <c r="I663" s="165" t="e">
        <v>#N/A</v>
      </c>
      <c r="J663" s="161">
        <v>47.5</v>
      </c>
      <c r="K663" s="162">
        <v>347.1</v>
      </c>
      <c r="L663" s="162">
        <v>569.4</v>
      </c>
      <c r="M663" s="165" t="e">
        <v>#N/A</v>
      </c>
      <c r="N663" s="280"/>
      <c r="O663" s="165" t="e">
        <v>#N/A</v>
      </c>
      <c r="P663" s="280"/>
      <c r="Q663" s="166">
        <v>21.114625199999999</v>
      </c>
      <c r="R663" s="280"/>
      <c r="S663" s="165" t="e">
        <v>#N/A</v>
      </c>
      <c r="T663" s="165" t="e">
        <v>#N/A</v>
      </c>
      <c r="U663" s="164">
        <v>1987.0946252000001</v>
      </c>
    </row>
    <row r="664" spans="2:21" x14ac:dyDescent="0.3">
      <c r="B664" s="14">
        <v>2024</v>
      </c>
      <c r="C664" s="14">
        <v>10</v>
      </c>
      <c r="D664" s="14">
        <v>16</v>
      </c>
      <c r="E664" s="159">
        <v>389.02</v>
      </c>
      <c r="F664" s="159">
        <v>182.55</v>
      </c>
      <c r="G664" s="159">
        <v>58.31</v>
      </c>
      <c r="H664" s="159">
        <v>64.81</v>
      </c>
      <c r="I664" s="165" t="e">
        <v>#N/A</v>
      </c>
      <c r="J664" s="161">
        <v>47.8</v>
      </c>
      <c r="K664" s="162">
        <v>346.2</v>
      </c>
      <c r="L664" s="162">
        <v>517.4</v>
      </c>
      <c r="M664" s="165" t="e">
        <v>#N/A</v>
      </c>
      <c r="N664" s="280"/>
      <c r="O664" s="165" t="e">
        <v>#N/A</v>
      </c>
      <c r="P664" s="280"/>
      <c r="Q664" s="166">
        <v>20.780718599999997</v>
      </c>
      <c r="R664" s="280"/>
      <c r="S664" s="165" t="e">
        <v>#N/A</v>
      </c>
      <c r="T664" s="165" t="e">
        <v>#N/A</v>
      </c>
      <c r="U664" s="164">
        <v>1955.6707185999999</v>
      </c>
    </row>
    <row r="665" spans="2:21" x14ac:dyDescent="0.3">
      <c r="B665" s="14">
        <v>2024</v>
      </c>
      <c r="C665" s="14">
        <v>10</v>
      </c>
      <c r="D665" s="14">
        <v>17</v>
      </c>
      <c r="E665" s="159">
        <v>392.43</v>
      </c>
      <c r="F665" s="159">
        <v>184.81</v>
      </c>
      <c r="G665" s="159">
        <v>59.44</v>
      </c>
      <c r="H665" s="159">
        <v>65.45</v>
      </c>
      <c r="I665" s="165" t="e">
        <v>#N/A</v>
      </c>
      <c r="J665" s="161">
        <v>47.3</v>
      </c>
      <c r="K665" s="162">
        <v>350.4</v>
      </c>
      <c r="L665" s="279"/>
      <c r="M665" s="165" t="e">
        <v>#N/A</v>
      </c>
      <c r="N665" s="280"/>
      <c r="O665" s="165" t="e">
        <v>#N/A</v>
      </c>
      <c r="P665" s="280"/>
      <c r="Q665" s="166">
        <v>20.007868200000001</v>
      </c>
      <c r="R665" s="280"/>
      <c r="S665" s="165" t="e">
        <v>#N/A</v>
      </c>
      <c r="T665" s="165" t="e">
        <v>#N/A</v>
      </c>
      <c r="U665" s="164">
        <v>1882.9378682000001</v>
      </c>
    </row>
    <row r="666" spans="2:21" x14ac:dyDescent="0.3">
      <c r="B666" s="14">
        <v>2024</v>
      </c>
      <c r="C666" s="14">
        <v>10</v>
      </c>
      <c r="D666" s="14">
        <v>18</v>
      </c>
      <c r="E666" s="159">
        <v>409.49</v>
      </c>
      <c r="F666" s="159">
        <v>196.32</v>
      </c>
      <c r="G666" s="159">
        <v>56.37</v>
      </c>
      <c r="H666" s="159">
        <v>61.58</v>
      </c>
      <c r="I666" s="165" t="e">
        <v>#N/A</v>
      </c>
      <c r="J666" s="161">
        <v>51.3</v>
      </c>
      <c r="K666" s="162">
        <v>351</v>
      </c>
      <c r="L666" s="162">
        <v>442.7</v>
      </c>
      <c r="M666" s="165" t="e">
        <v>#N/A</v>
      </c>
      <c r="N666" s="280"/>
      <c r="O666" s="165" t="e">
        <v>#N/A</v>
      </c>
      <c r="P666" s="280"/>
      <c r="Q666" s="166">
        <v>21.397946399999995</v>
      </c>
      <c r="R666" s="280"/>
      <c r="S666" s="165" t="e">
        <v>#N/A</v>
      </c>
      <c r="T666" s="165" t="e">
        <v>#N/A</v>
      </c>
      <c r="U666" s="164">
        <v>2013.7579463999996</v>
      </c>
    </row>
    <row r="667" spans="2:21" x14ac:dyDescent="0.3">
      <c r="B667" s="14">
        <v>2024</v>
      </c>
      <c r="C667" s="14">
        <v>10</v>
      </c>
      <c r="D667" s="14">
        <v>19</v>
      </c>
      <c r="E667" s="159">
        <v>440.58</v>
      </c>
      <c r="F667" s="159">
        <v>179.07</v>
      </c>
      <c r="G667" s="159">
        <v>32.200000000000003</v>
      </c>
      <c r="H667" s="159">
        <v>37.86</v>
      </c>
      <c r="I667" s="165" t="e">
        <v>#N/A</v>
      </c>
      <c r="J667" s="161">
        <v>44.7</v>
      </c>
      <c r="K667" s="279"/>
      <c r="L667" s="279"/>
      <c r="M667" s="165" t="e">
        <v>#N/A</v>
      </c>
      <c r="N667" s="280"/>
      <c r="O667" s="165" t="e">
        <v>#N/A</v>
      </c>
      <c r="P667" s="280"/>
      <c r="Q667" s="166">
        <v>19.445951400000002</v>
      </c>
      <c r="R667" s="280"/>
      <c r="S667" s="165" t="e">
        <v>#N/A</v>
      </c>
      <c r="T667" s="165" t="e">
        <v>#N/A</v>
      </c>
      <c r="U667" s="164">
        <v>1830.0559514000001</v>
      </c>
    </row>
    <row r="668" spans="2:21" x14ac:dyDescent="0.3">
      <c r="B668" s="14">
        <v>2024</v>
      </c>
      <c r="C668" s="14">
        <v>10</v>
      </c>
      <c r="D668" s="14">
        <v>20</v>
      </c>
      <c r="E668" s="159">
        <v>442.45</v>
      </c>
      <c r="F668" s="159">
        <v>165.74</v>
      </c>
      <c r="G668" s="159">
        <v>21.99</v>
      </c>
      <c r="H668" s="159">
        <v>21.58</v>
      </c>
      <c r="I668" s="165" t="e">
        <v>#N/A</v>
      </c>
      <c r="J668" s="161">
        <v>41.7</v>
      </c>
      <c r="K668" s="279"/>
      <c r="L668" s="162">
        <v>457.4</v>
      </c>
      <c r="M668" s="165" t="e">
        <v>#N/A</v>
      </c>
      <c r="N668" s="280"/>
      <c r="O668" s="165" t="e">
        <v>#N/A</v>
      </c>
      <c r="P668" s="280"/>
      <c r="Q668" s="166">
        <v>18.785978400000001</v>
      </c>
      <c r="R668" s="280"/>
      <c r="S668" s="165" t="e">
        <v>#N/A</v>
      </c>
      <c r="T668" s="165" t="e">
        <v>#N/A</v>
      </c>
      <c r="U668" s="164">
        <v>1767.9459784000003</v>
      </c>
    </row>
    <row r="669" spans="2:21" x14ac:dyDescent="0.3">
      <c r="B669" s="14">
        <v>2024</v>
      </c>
      <c r="C669" s="14">
        <v>10</v>
      </c>
      <c r="D669" s="14">
        <v>21</v>
      </c>
      <c r="E669" s="159">
        <v>406.27</v>
      </c>
      <c r="F669" s="159">
        <v>175.62</v>
      </c>
      <c r="G669" s="159">
        <v>52.87</v>
      </c>
      <c r="H669" s="159">
        <v>50.69</v>
      </c>
      <c r="I669" s="165" t="e">
        <v>#N/A</v>
      </c>
      <c r="J669" s="161">
        <v>45.7</v>
      </c>
      <c r="K669" s="162">
        <v>336.7</v>
      </c>
      <c r="L669" s="279"/>
      <c r="M669" s="165" t="e">
        <v>#N/A</v>
      </c>
      <c r="N669" s="280"/>
      <c r="O669" s="165" t="e">
        <v>#N/A</v>
      </c>
      <c r="P669" s="280"/>
      <c r="Q669" s="166">
        <v>20.350689000000003</v>
      </c>
      <c r="R669" s="280"/>
      <c r="S669" s="165" t="e">
        <v>#N/A</v>
      </c>
      <c r="T669" s="165" t="e">
        <v>#N/A</v>
      </c>
      <c r="U669" s="164">
        <v>1915.2006890000005</v>
      </c>
    </row>
    <row r="670" spans="2:21" x14ac:dyDescent="0.3">
      <c r="B670" s="14">
        <v>2024</v>
      </c>
      <c r="C670" s="14">
        <v>10</v>
      </c>
      <c r="D670" s="14">
        <v>22</v>
      </c>
      <c r="E670" s="159">
        <v>393.75</v>
      </c>
      <c r="F670" s="159">
        <v>177.23</v>
      </c>
      <c r="G670" s="159">
        <v>58.27</v>
      </c>
      <c r="H670" s="159">
        <v>63.5</v>
      </c>
      <c r="I670" s="165" t="e">
        <v>#N/A</v>
      </c>
      <c r="J670" s="161">
        <v>46.2</v>
      </c>
      <c r="K670" s="162">
        <v>346.1</v>
      </c>
      <c r="L670" s="279"/>
      <c r="M670" s="165" t="e">
        <v>#N/A</v>
      </c>
      <c r="N670" s="280"/>
      <c r="O670" s="165" t="e">
        <v>#N/A</v>
      </c>
      <c r="P670" s="280"/>
      <c r="Q670" s="166">
        <v>21.442947</v>
      </c>
      <c r="R670" s="280"/>
      <c r="S670" s="165" t="e">
        <v>#N/A</v>
      </c>
      <c r="T670" s="165" t="e">
        <v>#N/A</v>
      </c>
      <c r="U670" s="164">
        <v>2017.9929470000002</v>
      </c>
    </row>
    <row r="671" spans="2:21" x14ac:dyDescent="0.3">
      <c r="B671" s="14">
        <v>2024</v>
      </c>
      <c r="C671" s="14">
        <v>10</v>
      </c>
      <c r="D671" s="14">
        <v>23</v>
      </c>
      <c r="E671" s="159">
        <v>386.16</v>
      </c>
      <c r="F671" s="159">
        <v>176.07</v>
      </c>
      <c r="G671" s="159">
        <v>58.72</v>
      </c>
      <c r="H671" s="159">
        <v>64.819999999999993</v>
      </c>
      <c r="I671" s="165" t="e">
        <v>#N/A</v>
      </c>
      <c r="J671" s="161">
        <v>45</v>
      </c>
      <c r="K671" s="162">
        <v>352.9</v>
      </c>
      <c r="L671" s="279"/>
      <c r="M671" s="165" t="e">
        <v>#N/A</v>
      </c>
      <c r="N671" s="280"/>
      <c r="O671" s="165" t="e">
        <v>#N/A</v>
      </c>
      <c r="P671" s="280"/>
      <c r="Q671" s="166">
        <v>20.615107800000001</v>
      </c>
      <c r="R671" s="280"/>
      <c r="S671" s="165" t="e">
        <v>#N/A</v>
      </c>
      <c r="T671" s="165" t="e">
        <v>#N/A</v>
      </c>
      <c r="U671" s="164">
        <v>1940.0851078000001</v>
      </c>
    </row>
    <row r="672" spans="2:21" x14ac:dyDescent="0.3">
      <c r="B672" s="14">
        <v>2024</v>
      </c>
      <c r="C672" s="14">
        <v>10</v>
      </c>
      <c r="D672" s="14">
        <v>24</v>
      </c>
      <c r="E672" s="159">
        <v>387.98</v>
      </c>
      <c r="F672" s="159">
        <v>181.25</v>
      </c>
      <c r="G672" s="159">
        <v>59.47</v>
      </c>
      <c r="H672" s="159">
        <v>65.510000000000005</v>
      </c>
      <c r="I672" s="165" t="e">
        <v>#N/A</v>
      </c>
      <c r="J672" s="161">
        <v>45.1</v>
      </c>
      <c r="K672" s="162">
        <v>362.3</v>
      </c>
      <c r="L672" s="162">
        <v>448.1</v>
      </c>
      <c r="M672" s="165" t="e">
        <v>#N/A</v>
      </c>
      <c r="N672" s="280"/>
      <c r="O672" s="165" t="e">
        <v>#N/A</v>
      </c>
      <c r="P672" s="280"/>
      <c r="Q672" s="166">
        <v>20.257895399999999</v>
      </c>
      <c r="R672" s="280"/>
      <c r="S672" s="165" t="e">
        <v>#N/A</v>
      </c>
      <c r="T672" s="165" t="e">
        <v>#N/A</v>
      </c>
      <c r="U672" s="164">
        <v>1906.4678954000001</v>
      </c>
    </row>
    <row r="673" spans="2:21" x14ac:dyDescent="0.3">
      <c r="B673" s="14">
        <v>2024</v>
      </c>
      <c r="C673" s="14">
        <v>10</v>
      </c>
      <c r="D673" s="14">
        <v>25</v>
      </c>
      <c r="E673" s="159">
        <v>396.11</v>
      </c>
      <c r="F673" s="159">
        <v>191.43</v>
      </c>
      <c r="G673" s="159">
        <v>55.32</v>
      </c>
      <c r="H673" s="159">
        <v>62.84</v>
      </c>
      <c r="I673" s="165" t="e">
        <v>#N/A</v>
      </c>
      <c r="J673" s="161">
        <v>46.6</v>
      </c>
      <c r="K673" s="162">
        <v>358.5</v>
      </c>
      <c r="L673" s="279"/>
      <c r="M673" s="165" t="e">
        <v>#N/A</v>
      </c>
      <c r="N673" s="280"/>
      <c r="O673" s="165" t="e">
        <v>#N/A</v>
      </c>
      <c r="P673" s="280"/>
      <c r="Q673" s="166">
        <v>22.192062</v>
      </c>
      <c r="R673" s="280"/>
      <c r="S673" s="165" t="e">
        <v>#N/A</v>
      </c>
      <c r="T673" s="165" t="e">
        <v>#N/A</v>
      </c>
      <c r="U673" s="164">
        <v>2088.4920620000003</v>
      </c>
    </row>
    <row r="674" spans="2:21" x14ac:dyDescent="0.3">
      <c r="B674" s="14">
        <v>2024</v>
      </c>
      <c r="C674" s="14">
        <v>10</v>
      </c>
      <c r="D674" s="14">
        <v>26</v>
      </c>
      <c r="E674" s="159">
        <v>422.61</v>
      </c>
      <c r="F674" s="159">
        <v>174.03</v>
      </c>
      <c r="G674" s="159">
        <v>32.590000000000003</v>
      </c>
      <c r="H674" s="159">
        <v>37.97</v>
      </c>
      <c r="I674" s="165" t="e">
        <v>#N/A</v>
      </c>
      <c r="J674" s="161">
        <v>42.5</v>
      </c>
      <c r="K674" s="279"/>
      <c r="L674" s="162">
        <v>526.70000000000005</v>
      </c>
      <c r="M674" s="165" t="e">
        <v>#N/A</v>
      </c>
      <c r="N674" s="280"/>
      <c r="O674" s="165" t="e">
        <v>#N/A</v>
      </c>
      <c r="P674" s="280"/>
      <c r="Q674" s="166">
        <v>20.100984</v>
      </c>
      <c r="R674" s="280"/>
      <c r="S674" s="165" t="e">
        <v>#N/A</v>
      </c>
      <c r="T674" s="165" t="e">
        <v>#N/A</v>
      </c>
      <c r="U674" s="164">
        <v>1891.7009840000001</v>
      </c>
    </row>
    <row r="675" spans="2:21" x14ac:dyDescent="0.3">
      <c r="B675" s="14">
        <v>2024</v>
      </c>
      <c r="C675" s="14">
        <v>10</v>
      </c>
      <c r="D675" s="14">
        <v>27</v>
      </c>
      <c r="E675" s="159">
        <v>426.86</v>
      </c>
      <c r="F675" s="159">
        <v>161.29</v>
      </c>
      <c r="G675" s="159">
        <v>21.54</v>
      </c>
      <c r="H675" s="159">
        <v>21.12</v>
      </c>
      <c r="I675" s="165" t="e">
        <v>#N/A</v>
      </c>
      <c r="J675" s="161">
        <v>39</v>
      </c>
      <c r="K675" s="279"/>
      <c r="L675" s="279"/>
      <c r="M675" s="165" t="e">
        <v>#N/A</v>
      </c>
      <c r="N675" s="280"/>
      <c r="O675" s="165" t="e">
        <v>#N/A</v>
      </c>
      <c r="P675" s="280"/>
      <c r="Q675" s="166">
        <v>17.673851399999997</v>
      </c>
      <c r="R675" s="280"/>
      <c r="S675" s="165" t="e">
        <v>#N/A</v>
      </c>
      <c r="T675" s="165" t="e">
        <v>#N/A</v>
      </c>
      <c r="U675" s="164">
        <v>1663.2838514</v>
      </c>
    </row>
    <row r="676" spans="2:21" x14ac:dyDescent="0.3">
      <c r="B676" s="14">
        <v>2024</v>
      </c>
      <c r="C676" s="14">
        <v>10</v>
      </c>
      <c r="D676" s="14">
        <v>28</v>
      </c>
      <c r="E676" s="159">
        <v>413.81</v>
      </c>
      <c r="F676" s="159">
        <v>180.37</v>
      </c>
      <c r="G676" s="159">
        <v>53</v>
      </c>
      <c r="H676" s="159">
        <v>51.18</v>
      </c>
      <c r="I676" s="165" t="e">
        <v>#N/A</v>
      </c>
      <c r="J676" s="161">
        <v>44.8</v>
      </c>
      <c r="K676" s="162">
        <v>330.5</v>
      </c>
      <c r="L676" s="279"/>
      <c r="M676" s="165" t="e">
        <v>#N/A</v>
      </c>
      <c r="N676" s="280"/>
      <c r="O676" s="165" t="e">
        <v>#N/A</v>
      </c>
      <c r="P676" s="280"/>
      <c r="Q676" s="166">
        <v>19.209134399999996</v>
      </c>
      <c r="R676" s="280"/>
      <c r="S676" s="165" t="e">
        <v>#N/A</v>
      </c>
      <c r="T676" s="165" t="e">
        <v>#N/A</v>
      </c>
      <c r="U676" s="164">
        <v>1807.7691343999998</v>
      </c>
    </row>
    <row r="677" spans="2:21" x14ac:dyDescent="0.3">
      <c r="B677" s="14">
        <v>2024</v>
      </c>
      <c r="C677" s="14">
        <v>10</v>
      </c>
      <c r="D677" s="14">
        <v>29</v>
      </c>
      <c r="E677" s="159">
        <v>468.35</v>
      </c>
      <c r="F677" s="159">
        <v>201.9</v>
      </c>
      <c r="G677" s="159">
        <v>60.67</v>
      </c>
      <c r="H677" s="159">
        <v>63.52</v>
      </c>
      <c r="I677" s="165" t="e">
        <v>#N/A</v>
      </c>
      <c r="J677" s="161">
        <v>48.3</v>
      </c>
      <c r="K677" s="162">
        <v>335.1</v>
      </c>
      <c r="L677" s="162">
        <v>494.8</v>
      </c>
      <c r="M677" s="165" t="e">
        <v>#N/A</v>
      </c>
      <c r="N677" s="280"/>
      <c r="O677" s="165" t="e">
        <v>#N/A</v>
      </c>
      <c r="P677" s="280"/>
      <c r="Q677" s="166">
        <v>21.291405599999997</v>
      </c>
      <c r="R677" s="280"/>
      <c r="S677" s="165" t="e">
        <v>#N/A</v>
      </c>
      <c r="T677" s="165" t="e">
        <v>#N/A</v>
      </c>
      <c r="U677" s="164">
        <v>2003.7314055999998</v>
      </c>
    </row>
    <row r="678" spans="2:21" x14ac:dyDescent="0.3">
      <c r="B678" s="14">
        <v>2024</v>
      </c>
      <c r="C678" s="14">
        <v>10</v>
      </c>
      <c r="D678" s="14">
        <v>30</v>
      </c>
      <c r="E678" s="159">
        <v>515.88</v>
      </c>
      <c r="F678" s="159">
        <v>211.42</v>
      </c>
      <c r="G678" s="159">
        <v>62.49</v>
      </c>
      <c r="H678" s="159">
        <v>63.1</v>
      </c>
      <c r="I678" s="165" t="e">
        <v>#N/A</v>
      </c>
      <c r="J678" s="161">
        <v>51.2</v>
      </c>
      <c r="K678" s="162">
        <v>343.7</v>
      </c>
      <c r="L678" s="162">
        <v>597.29999999999995</v>
      </c>
      <c r="M678" s="165" t="e">
        <v>#N/A</v>
      </c>
      <c r="N678" s="280"/>
      <c r="O678" s="165" t="e">
        <v>#N/A</v>
      </c>
      <c r="P678" s="280"/>
      <c r="Q678" s="166">
        <v>23.2928046</v>
      </c>
      <c r="R678" s="280"/>
      <c r="S678" s="165" t="e">
        <v>#N/A</v>
      </c>
      <c r="T678" s="165" t="e">
        <v>#N/A</v>
      </c>
      <c r="U678" s="164">
        <v>2192.0828045999997</v>
      </c>
    </row>
    <row r="679" spans="2:21" x14ac:dyDescent="0.3">
      <c r="B679" s="14">
        <v>2024</v>
      </c>
      <c r="C679" s="14">
        <v>10</v>
      </c>
      <c r="D679" s="14">
        <v>31</v>
      </c>
      <c r="E679" s="159">
        <v>529.15</v>
      </c>
      <c r="F679" s="159">
        <v>214.22</v>
      </c>
      <c r="G679" s="159">
        <v>60.8</v>
      </c>
      <c r="H679" s="159">
        <v>62.17</v>
      </c>
      <c r="I679" s="165" t="e">
        <v>#N/A</v>
      </c>
      <c r="J679" s="161">
        <v>51.2</v>
      </c>
      <c r="K679" s="162">
        <v>359.7</v>
      </c>
      <c r="L679" s="162">
        <v>466.4</v>
      </c>
      <c r="M679" s="165" t="e">
        <v>#N/A</v>
      </c>
      <c r="N679" s="280"/>
      <c r="O679" s="165" t="e">
        <v>#N/A</v>
      </c>
      <c r="P679" s="280"/>
      <c r="Q679" s="166">
        <v>22.517913599999996</v>
      </c>
      <c r="R679" s="280"/>
      <c r="S679" s="165" t="e">
        <v>#N/A</v>
      </c>
      <c r="T679" s="165" t="e">
        <v>#N/A</v>
      </c>
      <c r="U679" s="164">
        <v>2119.1579136</v>
      </c>
    </row>
    <row r="680" spans="2:21" x14ac:dyDescent="0.3">
      <c r="B680" s="14">
        <v>2024</v>
      </c>
      <c r="C680" s="14">
        <v>11</v>
      </c>
      <c r="D680" s="14">
        <v>1</v>
      </c>
      <c r="E680" s="159">
        <v>557.85</v>
      </c>
      <c r="F680" s="159">
        <v>222.39</v>
      </c>
      <c r="G680" s="159">
        <v>56.53</v>
      </c>
      <c r="H680" s="159">
        <v>58.89</v>
      </c>
      <c r="I680" s="165" t="e">
        <v>#N/A</v>
      </c>
      <c r="J680" s="161">
        <v>49.7</v>
      </c>
      <c r="K680" s="162">
        <v>360.8</v>
      </c>
      <c r="L680" s="162">
        <v>583.1</v>
      </c>
      <c r="M680" s="165" t="e">
        <v>#N/A</v>
      </c>
      <c r="N680" s="280"/>
      <c r="O680" s="165" t="e">
        <v>#N/A</v>
      </c>
      <c r="P680" s="280"/>
      <c r="Q680" s="166">
        <v>24.872336400000002</v>
      </c>
      <c r="R680" s="280"/>
      <c r="S680" s="165" t="e">
        <v>#N/A</v>
      </c>
      <c r="T680" s="165" t="e">
        <v>#N/A</v>
      </c>
      <c r="U680" s="164">
        <v>2340.7323364000003</v>
      </c>
    </row>
    <row r="681" spans="2:21" x14ac:dyDescent="0.3">
      <c r="B681" s="14">
        <v>2024</v>
      </c>
      <c r="C681" s="14">
        <v>11</v>
      </c>
      <c r="D681" s="14">
        <v>2</v>
      </c>
      <c r="E681" s="159">
        <v>581.72</v>
      </c>
      <c r="F681" s="159">
        <v>199.3</v>
      </c>
      <c r="G681" s="159">
        <v>32.5</v>
      </c>
      <c r="H681" s="159">
        <v>37.19</v>
      </c>
      <c r="I681" s="165" t="e">
        <v>#N/A</v>
      </c>
      <c r="J681" s="161">
        <v>45.8</v>
      </c>
      <c r="K681" s="162">
        <v>340.7</v>
      </c>
      <c r="L681" s="162">
        <v>548</v>
      </c>
      <c r="M681" s="165" t="e">
        <v>#N/A</v>
      </c>
      <c r="N681" s="280"/>
      <c r="O681" s="165" t="e">
        <v>#N/A</v>
      </c>
      <c r="P681" s="280"/>
      <c r="Q681" s="166">
        <v>22.644323399999998</v>
      </c>
      <c r="R681" s="280"/>
      <c r="S681" s="165" t="e">
        <v>#N/A</v>
      </c>
      <c r="T681" s="165" t="e">
        <v>#N/A</v>
      </c>
      <c r="U681" s="164">
        <v>2131.0543234000002</v>
      </c>
    </row>
    <row r="682" spans="2:21" x14ac:dyDescent="0.3">
      <c r="B682" s="14">
        <v>2024</v>
      </c>
      <c r="C682" s="14">
        <v>11</v>
      </c>
      <c r="D682" s="14">
        <v>3</v>
      </c>
      <c r="E682" s="159">
        <v>602.22</v>
      </c>
      <c r="F682" s="159">
        <v>192.6</v>
      </c>
      <c r="G682" s="159">
        <v>24.41</v>
      </c>
      <c r="H682" s="159">
        <v>21.02</v>
      </c>
      <c r="I682" s="165" t="e">
        <v>#N/A</v>
      </c>
      <c r="J682" s="161">
        <v>45</v>
      </c>
      <c r="K682" s="279"/>
      <c r="L682" s="162">
        <v>514</v>
      </c>
      <c r="M682" s="165" t="e">
        <v>#N/A</v>
      </c>
      <c r="N682" s="280"/>
      <c r="O682" s="165" t="e">
        <v>#N/A</v>
      </c>
      <c r="P682" s="280"/>
      <c r="Q682" s="166">
        <v>21.722186999999998</v>
      </c>
      <c r="R682" s="280"/>
      <c r="S682" s="165" t="e">
        <v>#N/A</v>
      </c>
      <c r="T682" s="165" t="e">
        <v>#N/A</v>
      </c>
      <c r="U682" s="164">
        <v>2044.272187</v>
      </c>
    </row>
    <row r="683" spans="2:21" x14ac:dyDescent="0.3">
      <c r="B683" s="14">
        <v>2024</v>
      </c>
      <c r="C683" s="14">
        <v>11</v>
      </c>
      <c r="D683" s="14">
        <v>4</v>
      </c>
      <c r="E683" s="159">
        <v>552.72</v>
      </c>
      <c r="F683" s="159">
        <v>206.09</v>
      </c>
      <c r="G683" s="159">
        <v>55.25</v>
      </c>
      <c r="H683" s="159">
        <v>50.45</v>
      </c>
      <c r="I683" s="165" t="e">
        <v>#N/A</v>
      </c>
      <c r="J683" s="161">
        <v>49</v>
      </c>
      <c r="K683" s="162">
        <v>356.1</v>
      </c>
      <c r="L683" s="162">
        <v>617.4</v>
      </c>
      <c r="M683" s="165" t="e">
        <v>#N/A</v>
      </c>
      <c r="N683" s="280"/>
      <c r="O683" s="165" t="e">
        <v>#N/A</v>
      </c>
      <c r="P683" s="280"/>
      <c r="Q683" s="166">
        <v>25.045787400000002</v>
      </c>
      <c r="R683" s="280"/>
      <c r="S683" s="165" t="e">
        <v>#N/A</v>
      </c>
      <c r="T683" s="165" t="e">
        <v>#N/A</v>
      </c>
      <c r="U683" s="164">
        <v>2357.0557874000006</v>
      </c>
    </row>
    <row r="684" spans="2:21" x14ac:dyDescent="0.3">
      <c r="B684" s="14">
        <v>2024</v>
      </c>
      <c r="C684" s="14">
        <v>11</v>
      </c>
      <c r="D684" s="14">
        <v>5</v>
      </c>
      <c r="E684" s="159">
        <v>560.82000000000005</v>
      </c>
      <c r="F684" s="159">
        <v>211.32</v>
      </c>
      <c r="G684" s="159">
        <v>61.43</v>
      </c>
      <c r="H684" s="159">
        <v>62.91</v>
      </c>
      <c r="I684" s="165" t="e">
        <v>#N/A</v>
      </c>
      <c r="J684" s="161">
        <v>49.3</v>
      </c>
      <c r="K684" s="162">
        <v>366.5</v>
      </c>
      <c r="L684" s="162">
        <v>565.1</v>
      </c>
      <c r="M684" s="165" t="e">
        <v>#N/A</v>
      </c>
      <c r="N684" s="280"/>
      <c r="O684" s="165" t="e">
        <v>#N/A</v>
      </c>
      <c r="P684" s="280"/>
      <c r="Q684" s="166">
        <v>24.474097200000003</v>
      </c>
      <c r="R684" s="280"/>
      <c r="S684" s="165" t="e">
        <v>#N/A</v>
      </c>
      <c r="T684" s="165" t="e">
        <v>#N/A</v>
      </c>
      <c r="U684" s="164">
        <v>2303.2540972000002</v>
      </c>
    </row>
    <row r="685" spans="2:21" x14ac:dyDescent="0.3">
      <c r="B685" s="14">
        <v>2024</v>
      </c>
      <c r="C685" s="14">
        <v>11</v>
      </c>
      <c r="D685" s="14">
        <v>6</v>
      </c>
      <c r="E685" s="159">
        <v>574.92999999999995</v>
      </c>
      <c r="F685" s="159">
        <v>216.07</v>
      </c>
      <c r="G685" s="159">
        <v>61.9</v>
      </c>
      <c r="H685" s="159">
        <v>63.95</v>
      </c>
      <c r="I685" s="165" t="e">
        <v>#N/A</v>
      </c>
      <c r="J685" s="161">
        <v>48.3</v>
      </c>
      <c r="K685" s="162">
        <v>376.1</v>
      </c>
      <c r="L685" s="162">
        <v>571</v>
      </c>
      <c r="M685" s="165" t="e">
        <v>#N/A</v>
      </c>
      <c r="N685" s="280"/>
      <c r="O685" s="165" t="e">
        <v>#N/A</v>
      </c>
      <c r="P685" s="280"/>
      <c r="Q685" s="166">
        <v>24.706832999999996</v>
      </c>
      <c r="R685" s="280"/>
      <c r="S685" s="165" t="e">
        <v>#N/A</v>
      </c>
      <c r="T685" s="165" t="e">
        <v>#N/A</v>
      </c>
      <c r="U685" s="164">
        <v>2325.156833</v>
      </c>
    </row>
    <row r="686" spans="2:21" x14ac:dyDescent="0.3">
      <c r="B686" s="14">
        <v>2024</v>
      </c>
      <c r="C686" s="14">
        <v>11</v>
      </c>
      <c r="D686" s="14">
        <v>7</v>
      </c>
      <c r="E686" s="159">
        <v>629.26</v>
      </c>
      <c r="F686" s="159">
        <v>226.06</v>
      </c>
      <c r="G686" s="159">
        <v>62.01</v>
      </c>
      <c r="H686" s="159">
        <v>65.709999999999994</v>
      </c>
      <c r="I686" s="165" t="e">
        <v>#N/A</v>
      </c>
      <c r="J686" s="161">
        <v>50.3</v>
      </c>
      <c r="K686" s="162">
        <v>389</v>
      </c>
      <c r="L686" s="162">
        <v>654.79999999999995</v>
      </c>
      <c r="M686" s="165" t="e">
        <v>#N/A</v>
      </c>
      <c r="N686" s="280"/>
      <c r="O686" s="165" t="e">
        <v>#N/A</v>
      </c>
      <c r="P686" s="280"/>
      <c r="Q686" s="166">
        <v>26.648517599999998</v>
      </c>
      <c r="R686" s="280"/>
      <c r="S686" s="165" t="e">
        <v>#N/A</v>
      </c>
      <c r="T686" s="165" t="e">
        <v>#N/A</v>
      </c>
      <c r="U686" s="164">
        <v>2507.8885175999999</v>
      </c>
    </row>
    <row r="687" spans="2:21" x14ac:dyDescent="0.3">
      <c r="B687" s="14">
        <v>2024</v>
      </c>
      <c r="C687" s="14">
        <v>11</v>
      </c>
      <c r="D687" s="14">
        <v>8</v>
      </c>
      <c r="E687" s="159">
        <v>647.30999999999995</v>
      </c>
      <c r="F687" s="159">
        <v>235.09</v>
      </c>
      <c r="G687" s="159">
        <v>59.34</v>
      </c>
      <c r="H687" s="159">
        <v>62.7</v>
      </c>
      <c r="I687" s="165" t="e">
        <v>#N/A</v>
      </c>
      <c r="J687" s="161">
        <v>50.2</v>
      </c>
      <c r="K687" s="162">
        <v>373.3</v>
      </c>
      <c r="L687" s="162">
        <v>694.4</v>
      </c>
      <c r="M687" s="165" t="e">
        <v>#N/A</v>
      </c>
      <c r="N687" s="280"/>
      <c r="O687" s="165" t="e">
        <v>#N/A</v>
      </c>
      <c r="P687" s="280"/>
      <c r="Q687" s="166">
        <v>26.621667600000002</v>
      </c>
      <c r="R687" s="280"/>
      <c r="S687" s="165" t="e">
        <v>#N/A</v>
      </c>
      <c r="T687" s="165" t="e">
        <v>#N/A</v>
      </c>
      <c r="U687" s="164">
        <v>2505.3616676000001</v>
      </c>
    </row>
    <row r="688" spans="2:21" x14ac:dyDescent="0.3">
      <c r="B688" s="14">
        <v>2024</v>
      </c>
      <c r="C688" s="14">
        <v>11</v>
      </c>
      <c r="D688" s="14">
        <v>9</v>
      </c>
      <c r="E688" s="159">
        <v>661.94</v>
      </c>
      <c r="F688" s="159">
        <v>209.42</v>
      </c>
      <c r="G688" s="159">
        <v>34.96</v>
      </c>
      <c r="H688" s="159">
        <v>39.19</v>
      </c>
      <c r="I688" s="165" t="e">
        <v>#N/A</v>
      </c>
      <c r="J688" s="161">
        <v>46.1</v>
      </c>
      <c r="K688" s="162">
        <v>351.4</v>
      </c>
      <c r="L688" s="162">
        <v>629.9</v>
      </c>
      <c r="M688" s="165" t="e">
        <v>#N/A</v>
      </c>
      <c r="N688" s="280"/>
      <c r="O688" s="165" t="e">
        <v>#N/A</v>
      </c>
      <c r="P688" s="280"/>
      <c r="Q688" s="166">
        <v>24.722513399999997</v>
      </c>
      <c r="R688" s="280"/>
      <c r="S688" s="165" t="e">
        <v>#N/A</v>
      </c>
      <c r="T688" s="165" t="e">
        <v>#N/A</v>
      </c>
      <c r="U688" s="164">
        <v>2326.6325133999999</v>
      </c>
    </row>
    <row r="689" spans="2:21" x14ac:dyDescent="0.3">
      <c r="B689" s="14">
        <v>2024</v>
      </c>
      <c r="C689" s="14">
        <v>11</v>
      </c>
      <c r="D689" s="14">
        <v>10</v>
      </c>
      <c r="E689" s="159">
        <v>632.01</v>
      </c>
      <c r="F689" s="159">
        <v>193.39</v>
      </c>
      <c r="G689" s="159">
        <v>25.09</v>
      </c>
      <c r="H689" s="159">
        <v>23.33</v>
      </c>
      <c r="I689" s="165" t="e">
        <v>#N/A</v>
      </c>
      <c r="J689" s="161">
        <v>45</v>
      </c>
      <c r="K689" s="162">
        <v>325.7</v>
      </c>
      <c r="L689" s="162">
        <v>623.70000000000005</v>
      </c>
      <c r="M689" s="165" t="e">
        <v>#N/A</v>
      </c>
      <c r="N689" s="280"/>
      <c r="O689" s="165" t="e">
        <v>#N/A</v>
      </c>
      <c r="P689" s="280"/>
      <c r="Q689" s="166">
        <v>23.820460799999999</v>
      </c>
      <c r="R689" s="280"/>
      <c r="S689" s="165" t="e">
        <v>#N/A</v>
      </c>
      <c r="T689" s="165" t="e">
        <v>#N/A</v>
      </c>
      <c r="U689" s="164">
        <v>2241.7404608000002</v>
      </c>
    </row>
    <row r="690" spans="2:21" x14ac:dyDescent="0.3">
      <c r="B690" s="14">
        <v>2024</v>
      </c>
      <c r="C690" s="14">
        <v>11</v>
      </c>
      <c r="D690" s="14">
        <v>11</v>
      </c>
      <c r="E690" s="159">
        <v>659.41</v>
      </c>
      <c r="F690" s="159">
        <v>221.19</v>
      </c>
      <c r="G690" s="159">
        <v>54.84</v>
      </c>
      <c r="H690" s="159">
        <v>45.41</v>
      </c>
      <c r="I690" s="165" t="e">
        <v>#N/A</v>
      </c>
      <c r="J690" s="161">
        <v>48.7</v>
      </c>
      <c r="K690" s="162">
        <v>366.2</v>
      </c>
      <c r="L690" s="162">
        <v>591.4</v>
      </c>
      <c r="M690" s="165" t="e">
        <v>#N/A</v>
      </c>
      <c r="N690" s="280"/>
      <c r="O690" s="165" t="e">
        <v>#N/A</v>
      </c>
      <c r="P690" s="280"/>
      <c r="Q690" s="166">
        <v>25.321161</v>
      </c>
      <c r="R690" s="280"/>
      <c r="S690" s="165" t="e">
        <v>#N/A</v>
      </c>
      <c r="T690" s="165" t="e">
        <v>#N/A</v>
      </c>
      <c r="U690" s="164">
        <v>2382.9711609999999</v>
      </c>
    </row>
    <row r="691" spans="2:21" x14ac:dyDescent="0.3">
      <c r="B691" s="14">
        <v>2024</v>
      </c>
      <c r="C691" s="14">
        <v>11</v>
      </c>
      <c r="D691" s="14">
        <v>12</v>
      </c>
      <c r="E691" s="159">
        <v>617.38</v>
      </c>
      <c r="F691" s="159">
        <v>222.5</v>
      </c>
      <c r="G691" s="159">
        <v>63.56</v>
      </c>
      <c r="H691" s="159">
        <v>61.79</v>
      </c>
      <c r="I691" s="165" t="e">
        <v>#N/A</v>
      </c>
      <c r="J691" s="161">
        <v>51.3</v>
      </c>
      <c r="K691" s="162">
        <v>388.9</v>
      </c>
      <c r="L691" s="162">
        <v>644.5</v>
      </c>
      <c r="M691" s="165" t="e">
        <v>#N/A</v>
      </c>
      <c r="N691" s="280"/>
      <c r="O691" s="165" t="e">
        <v>#N/A</v>
      </c>
      <c r="P691" s="280"/>
      <c r="Q691" s="166">
        <v>26.114632200000003</v>
      </c>
      <c r="R691" s="280"/>
      <c r="S691" s="165" t="e">
        <v>#N/A</v>
      </c>
      <c r="T691" s="165" t="e">
        <v>#N/A</v>
      </c>
      <c r="U691" s="164">
        <v>2457.6446322000002</v>
      </c>
    </row>
    <row r="692" spans="2:21" x14ac:dyDescent="0.3">
      <c r="B692" s="14">
        <v>2024</v>
      </c>
      <c r="C692" s="14">
        <v>11</v>
      </c>
      <c r="D692" s="14">
        <v>13</v>
      </c>
      <c r="E692" s="159">
        <v>653.85</v>
      </c>
      <c r="F692" s="159">
        <v>228.54</v>
      </c>
      <c r="G692" s="159">
        <v>64.010000000000005</v>
      </c>
      <c r="H692" s="159">
        <v>64.52</v>
      </c>
      <c r="I692" s="165" t="e">
        <v>#N/A</v>
      </c>
      <c r="J692" s="161">
        <v>51.5</v>
      </c>
      <c r="K692" s="162">
        <v>400.5</v>
      </c>
      <c r="L692" s="162">
        <v>633</v>
      </c>
      <c r="M692" s="165" t="e">
        <v>#N/A</v>
      </c>
      <c r="N692" s="280"/>
      <c r="O692" s="165" t="e">
        <v>#N/A</v>
      </c>
      <c r="P692" s="280"/>
      <c r="Q692" s="166">
        <v>26.459278800000003</v>
      </c>
      <c r="R692" s="280"/>
      <c r="S692" s="165" t="e">
        <v>#N/A</v>
      </c>
      <c r="T692" s="165" t="e">
        <v>#N/A</v>
      </c>
      <c r="U692" s="164">
        <v>2490.0792788000003</v>
      </c>
    </row>
    <row r="693" spans="2:21" x14ac:dyDescent="0.3">
      <c r="B693" s="14">
        <v>2024</v>
      </c>
      <c r="C693" s="14">
        <v>11</v>
      </c>
      <c r="D693" s="14">
        <v>14</v>
      </c>
      <c r="E693" s="159">
        <v>660.25</v>
      </c>
      <c r="F693" s="159">
        <v>232.72</v>
      </c>
      <c r="G693" s="159">
        <v>65.58</v>
      </c>
      <c r="H693" s="159">
        <v>66.41</v>
      </c>
      <c r="I693" s="165" t="e">
        <v>#N/A</v>
      </c>
      <c r="J693" s="161">
        <v>51.7</v>
      </c>
      <c r="K693" s="162">
        <v>407.1</v>
      </c>
      <c r="L693" s="162">
        <v>631.5</v>
      </c>
      <c r="M693" s="165" t="e">
        <v>#N/A</v>
      </c>
      <c r="N693" s="280"/>
      <c r="O693" s="165" t="e">
        <v>#N/A</v>
      </c>
      <c r="P693" s="280"/>
      <c r="Q693" s="166">
        <v>26.571404400000002</v>
      </c>
      <c r="R693" s="280"/>
      <c r="S693" s="165" t="e">
        <v>#N/A</v>
      </c>
      <c r="T693" s="165" t="e">
        <v>#N/A</v>
      </c>
      <c r="U693" s="164">
        <v>2500.6314044000005</v>
      </c>
    </row>
    <row r="694" spans="2:21" x14ac:dyDescent="0.3">
      <c r="B694" s="14">
        <v>2024</v>
      </c>
      <c r="C694" s="14">
        <v>11</v>
      </c>
      <c r="D694" s="14">
        <v>15</v>
      </c>
      <c r="E694" s="159">
        <v>688.72</v>
      </c>
      <c r="F694" s="159">
        <v>247</v>
      </c>
      <c r="G694" s="159">
        <v>60.01</v>
      </c>
      <c r="H694" s="159">
        <v>62.98</v>
      </c>
      <c r="I694" s="165" t="e">
        <v>#N/A</v>
      </c>
      <c r="J694" s="161">
        <v>52.8</v>
      </c>
      <c r="K694" s="162">
        <v>398.8</v>
      </c>
      <c r="L694" s="162">
        <v>554.29999999999995</v>
      </c>
      <c r="M694" s="165" t="e">
        <v>#N/A</v>
      </c>
      <c r="N694" s="280"/>
      <c r="O694" s="165" t="e">
        <v>#N/A</v>
      </c>
      <c r="P694" s="280"/>
      <c r="Q694" s="166">
        <v>25.927541399999992</v>
      </c>
      <c r="R694" s="280"/>
      <c r="S694" s="165" t="e">
        <v>#N/A</v>
      </c>
      <c r="T694" s="165" t="e">
        <v>#N/A</v>
      </c>
      <c r="U694" s="164">
        <v>2440.0375413999991</v>
      </c>
    </row>
    <row r="695" spans="2:21" x14ac:dyDescent="0.3">
      <c r="B695" s="14">
        <v>2024</v>
      </c>
      <c r="C695" s="14">
        <v>11</v>
      </c>
      <c r="D695" s="14">
        <v>16</v>
      </c>
      <c r="E695" s="159">
        <v>874.95</v>
      </c>
      <c r="F695" s="159">
        <v>238.83</v>
      </c>
      <c r="G695" s="159">
        <v>38.35</v>
      </c>
      <c r="H695" s="159">
        <v>39.340000000000003</v>
      </c>
      <c r="I695" s="165" t="e">
        <v>#N/A</v>
      </c>
      <c r="J695" s="161">
        <v>51.4</v>
      </c>
      <c r="K695" s="162">
        <v>381.2</v>
      </c>
      <c r="L695" s="162">
        <v>621.79999999999995</v>
      </c>
      <c r="M695" s="165" t="e">
        <v>#N/A</v>
      </c>
      <c r="N695" s="280"/>
      <c r="O695" s="165" t="e">
        <v>#N/A</v>
      </c>
      <c r="P695" s="280"/>
      <c r="Q695" s="166">
        <v>27.969859799999998</v>
      </c>
      <c r="R695" s="280"/>
      <c r="S695" s="165" t="e">
        <v>#N/A</v>
      </c>
      <c r="T695" s="165" t="e">
        <v>#N/A</v>
      </c>
      <c r="U695" s="164">
        <v>2632.2398598</v>
      </c>
    </row>
    <row r="696" spans="2:21" x14ac:dyDescent="0.3">
      <c r="B696" s="14">
        <v>2024</v>
      </c>
      <c r="C696" s="14">
        <v>11</v>
      </c>
      <c r="D696" s="14">
        <v>17</v>
      </c>
      <c r="E696" s="159">
        <v>923.03</v>
      </c>
      <c r="F696" s="159">
        <v>226.68</v>
      </c>
      <c r="G696" s="159">
        <v>29.31</v>
      </c>
      <c r="H696" s="159">
        <v>22.15</v>
      </c>
      <c r="I696" s="165" t="e">
        <v>#N/A</v>
      </c>
      <c r="J696" s="161">
        <v>50.6</v>
      </c>
      <c r="K696" s="162">
        <v>357.2</v>
      </c>
      <c r="L696" s="162">
        <v>619.5</v>
      </c>
      <c r="M696" s="165" t="e">
        <v>#N/A</v>
      </c>
      <c r="N696" s="280"/>
      <c r="O696" s="165" t="e">
        <v>#N/A</v>
      </c>
      <c r="P696" s="280"/>
      <c r="Q696" s="166">
        <v>27.847423800000001</v>
      </c>
      <c r="R696" s="280"/>
      <c r="S696" s="165" t="e">
        <v>#N/A</v>
      </c>
      <c r="T696" s="165" t="e">
        <v>#N/A</v>
      </c>
      <c r="U696" s="164">
        <v>2620.7174238000002</v>
      </c>
    </row>
    <row r="697" spans="2:21" x14ac:dyDescent="0.3">
      <c r="B697" s="14">
        <v>2024</v>
      </c>
      <c r="C697" s="14">
        <v>11</v>
      </c>
      <c r="D697" s="14">
        <v>18</v>
      </c>
      <c r="E697" s="159">
        <v>881.63</v>
      </c>
      <c r="F697" s="159">
        <v>261.31</v>
      </c>
      <c r="G697" s="159">
        <v>62.58</v>
      </c>
      <c r="H697" s="159">
        <v>52.86</v>
      </c>
      <c r="I697" s="165" t="e">
        <v>#N/A</v>
      </c>
      <c r="J697" s="161">
        <v>54.9</v>
      </c>
      <c r="K697" s="162">
        <v>394.2</v>
      </c>
      <c r="L697" s="162">
        <v>574.1</v>
      </c>
      <c r="M697" s="165" t="e">
        <v>#N/A</v>
      </c>
      <c r="N697" s="280"/>
      <c r="O697" s="165" t="e">
        <v>#N/A</v>
      </c>
      <c r="P697" s="280"/>
      <c r="Q697" s="166">
        <v>28.393123199999998</v>
      </c>
      <c r="R697" s="280"/>
      <c r="S697" s="165" t="e">
        <v>#N/A</v>
      </c>
      <c r="T697" s="165" t="e">
        <v>#N/A</v>
      </c>
      <c r="U697" s="164">
        <v>2672.0731231999998</v>
      </c>
    </row>
    <row r="698" spans="2:21" x14ac:dyDescent="0.3">
      <c r="B698" s="14">
        <v>2024</v>
      </c>
      <c r="C698" s="14">
        <v>11</v>
      </c>
      <c r="D698" s="14">
        <v>19</v>
      </c>
      <c r="E698" s="159">
        <v>845.9</v>
      </c>
      <c r="F698" s="159">
        <v>261.13</v>
      </c>
      <c r="G698" s="159">
        <v>68.86</v>
      </c>
      <c r="H698" s="159">
        <v>62.62</v>
      </c>
      <c r="I698" s="165" t="e">
        <v>#N/A</v>
      </c>
      <c r="J698" s="161">
        <v>55.2</v>
      </c>
      <c r="K698" s="162">
        <v>400.6</v>
      </c>
      <c r="L698" s="162">
        <v>708.8</v>
      </c>
      <c r="M698" s="165" t="e">
        <v>#N/A</v>
      </c>
      <c r="N698" s="280"/>
      <c r="O698" s="165" t="e">
        <v>#N/A</v>
      </c>
      <c r="P698" s="280"/>
      <c r="Q698" s="166">
        <v>30.272945399999994</v>
      </c>
      <c r="R698" s="280"/>
      <c r="S698" s="165" t="e">
        <v>#N/A</v>
      </c>
      <c r="T698" s="165" t="e">
        <v>#N/A</v>
      </c>
      <c r="U698" s="164">
        <v>2848.9829453999996</v>
      </c>
    </row>
    <row r="699" spans="2:21" x14ac:dyDescent="0.3">
      <c r="B699" s="14">
        <v>2024</v>
      </c>
      <c r="C699" s="14">
        <v>11</v>
      </c>
      <c r="D699" s="14">
        <v>20</v>
      </c>
      <c r="E699" s="159">
        <v>835.2</v>
      </c>
      <c r="F699" s="159">
        <v>258.36</v>
      </c>
      <c r="G699" s="159">
        <v>68.53</v>
      </c>
      <c r="H699" s="159">
        <v>62.77</v>
      </c>
      <c r="I699" s="165" t="e">
        <v>#N/A</v>
      </c>
      <c r="J699" s="161">
        <v>55.2</v>
      </c>
      <c r="K699" s="162">
        <v>395.1</v>
      </c>
      <c r="L699" s="279"/>
      <c r="M699" s="165" t="e">
        <v>#N/A</v>
      </c>
      <c r="N699" s="280"/>
      <c r="O699" s="165" t="e">
        <v>#N/A</v>
      </c>
      <c r="P699" s="280"/>
      <c r="Q699" s="166">
        <v>30.245558399999997</v>
      </c>
      <c r="R699" s="280"/>
      <c r="S699" s="165" t="e">
        <v>#N/A</v>
      </c>
      <c r="T699" s="165" t="e">
        <v>#N/A</v>
      </c>
      <c r="U699" s="164">
        <v>2846.4055583999998</v>
      </c>
    </row>
    <row r="700" spans="2:21" x14ac:dyDescent="0.3">
      <c r="B700" s="14">
        <v>2024</v>
      </c>
      <c r="C700" s="14">
        <v>11</v>
      </c>
      <c r="D700" s="14">
        <v>21</v>
      </c>
      <c r="E700" s="159">
        <v>824.04</v>
      </c>
      <c r="F700" s="159">
        <v>257.08999999999997</v>
      </c>
      <c r="G700" s="159">
        <v>68.77</v>
      </c>
      <c r="H700" s="159">
        <v>63.3</v>
      </c>
      <c r="I700" s="165" t="e">
        <v>#N/A</v>
      </c>
      <c r="J700" s="161">
        <v>55.2</v>
      </c>
      <c r="K700" s="162">
        <v>400.5</v>
      </c>
      <c r="L700" s="279"/>
      <c r="M700" s="165" t="e">
        <v>#N/A</v>
      </c>
      <c r="N700" s="280"/>
      <c r="O700" s="165" t="e">
        <v>#N/A</v>
      </c>
      <c r="P700" s="280"/>
      <c r="Q700" s="166">
        <v>30.365201999999989</v>
      </c>
      <c r="R700" s="280"/>
      <c r="S700" s="165" t="e">
        <v>#N/A</v>
      </c>
      <c r="T700" s="165" t="e">
        <v>#N/A</v>
      </c>
      <c r="U700" s="164">
        <v>2857.6652019999992</v>
      </c>
    </row>
    <row r="701" spans="2:21" x14ac:dyDescent="0.3">
      <c r="B701" s="14">
        <v>2024</v>
      </c>
      <c r="C701" s="14">
        <v>11</v>
      </c>
      <c r="D701" s="14">
        <v>22</v>
      </c>
      <c r="E701" s="159">
        <v>812.76</v>
      </c>
      <c r="F701" s="159">
        <v>260.22000000000003</v>
      </c>
      <c r="G701" s="159">
        <v>64.650000000000006</v>
      </c>
      <c r="H701" s="159">
        <v>62.24</v>
      </c>
      <c r="I701" s="165" t="e">
        <v>#N/A</v>
      </c>
      <c r="J701" s="161">
        <v>54</v>
      </c>
      <c r="K701" s="162">
        <v>409.1</v>
      </c>
      <c r="L701" s="279"/>
      <c r="M701" s="165" t="e">
        <v>#N/A</v>
      </c>
      <c r="N701" s="280"/>
      <c r="O701" s="165" t="e">
        <v>#N/A</v>
      </c>
      <c r="P701" s="280"/>
      <c r="Q701" s="166">
        <v>29.477755800000004</v>
      </c>
      <c r="R701" s="280"/>
      <c r="S701" s="165" t="e">
        <v>#N/A</v>
      </c>
      <c r="T701" s="165" t="e">
        <v>#N/A</v>
      </c>
      <c r="U701" s="164">
        <v>2774.1477558000006</v>
      </c>
    </row>
    <row r="702" spans="2:21" x14ac:dyDescent="0.3">
      <c r="B702" s="14">
        <v>2024</v>
      </c>
      <c r="C702" s="14">
        <v>11</v>
      </c>
      <c r="D702" s="14">
        <v>23</v>
      </c>
      <c r="E702" s="159">
        <v>825.08</v>
      </c>
      <c r="F702" s="159">
        <v>223.98</v>
      </c>
      <c r="G702" s="159">
        <v>37.729999999999997</v>
      </c>
      <c r="H702" s="159">
        <v>37.9</v>
      </c>
      <c r="I702" s="165" t="e">
        <v>#N/A</v>
      </c>
      <c r="J702" s="161">
        <v>48.9</v>
      </c>
      <c r="K702" s="162">
        <v>381.8</v>
      </c>
      <c r="L702" s="162">
        <v>541.70000000000005</v>
      </c>
      <c r="M702" s="165" t="e">
        <v>#N/A</v>
      </c>
      <c r="N702" s="280"/>
      <c r="O702" s="165" t="e">
        <v>#N/A</v>
      </c>
      <c r="P702" s="280"/>
      <c r="Q702" s="166">
        <v>26.057280600000006</v>
      </c>
      <c r="R702" s="280"/>
      <c r="S702" s="165" t="e">
        <v>#N/A</v>
      </c>
      <c r="T702" s="165" t="e">
        <v>#N/A</v>
      </c>
      <c r="U702" s="164">
        <v>2452.2472806000005</v>
      </c>
    </row>
    <row r="703" spans="2:21" x14ac:dyDescent="0.3">
      <c r="B703" s="14">
        <v>2024</v>
      </c>
      <c r="C703" s="14">
        <v>11</v>
      </c>
      <c r="D703" s="14">
        <v>24</v>
      </c>
      <c r="E703" s="159">
        <v>704.65</v>
      </c>
      <c r="F703" s="159">
        <v>202.81</v>
      </c>
      <c r="G703" s="159">
        <v>26.9</v>
      </c>
      <c r="H703" s="159">
        <v>21.12</v>
      </c>
      <c r="I703" s="165" t="e">
        <v>#N/A</v>
      </c>
      <c r="J703" s="161">
        <v>47.1</v>
      </c>
      <c r="K703" s="162">
        <v>355.9</v>
      </c>
      <c r="L703" s="162">
        <v>572.5</v>
      </c>
      <c r="M703" s="165" t="e">
        <v>#N/A</v>
      </c>
      <c r="N703" s="280"/>
      <c r="O703" s="165" t="e">
        <v>#N/A</v>
      </c>
      <c r="P703" s="280"/>
      <c r="Q703" s="166">
        <v>23.869435199999998</v>
      </c>
      <c r="R703" s="280"/>
      <c r="S703" s="165" t="e">
        <v>#N/A</v>
      </c>
      <c r="T703" s="165" t="e">
        <v>#N/A</v>
      </c>
      <c r="U703" s="164">
        <v>2246.3494351999998</v>
      </c>
    </row>
    <row r="704" spans="2:21" x14ac:dyDescent="0.3">
      <c r="B704" s="14">
        <v>2024</v>
      </c>
      <c r="C704" s="14">
        <v>11</v>
      </c>
      <c r="D704" s="14">
        <v>25</v>
      </c>
      <c r="E704" s="159">
        <v>794.75</v>
      </c>
      <c r="F704" s="159">
        <v>240.89</v>
      </c>
      <c r="G704" s="159">
        <v>61.89</v>
      </c>
      <c r="H704" s="159">
        <v>48.64</v>
      </c>
      <c r="I704" s="165" t="e">
        <v>#N/A</v>
      </c>
      <c r="J704" s="161">
        <v>52</v>
      </c>
      <c r="K704" s="162">
        <v>372.2</v>
      </c>
      <c r="L704" s="279"/>
      <c r="M704" s="165" t="e">
        <v>#N/A</v>
      </c>
      <c r="N704" s="280"/>
      <c r="O704" s="165" t="e">
        <v>#N/A</v>
      </c>
      <c r="P704" s="280"/>
      <c r="Q704" s="166">
        <v>30.779443799999999</v>
      </c>
      <c r="R704" s="280"/>
      <c r="S704" s="165" t="e">
        <v>#N/A</v>
      </c>
      <c r="T704" s="165" t="e">
        <v>#N/A</v>
      </c>
      <c r="U704" s="164">
        <v>2896.6494438</v>
      </c>
    </row>
    <row r="705" spans="2:21" x14ac:dyDescent="0.3">
      <c r="B705" s="14">
        <v>2024</v>
      </c>
      <c r="C705" s="14">
        <v>11</v>
      </c>
      <c r="D705" s="14">
        <v>26</v>
      </c>
      <c r="E705" s="159">
        <v>668.91</v>
      </c>
      <c r="F705" s="159">
        <v>224.4</v>
      </c>
      <c r="G705" s="159">
        <v>62.42</v>
      </c>
      <c r="H705" s="159">
        <v>56.92</v>
      </c>
      <c r="I705" s="165" t="e">
        <v>#N/A</v>
      </c>
      <c r="J705" s="161">
        <v>49.9</v>
      </c>
      <c r="K705" s="162">
        <v>373.5</v>
      </c>
      <c r="L705" s="279"/>
      <c r="M705" s="165" t="e">
        <v>#N/A</v>
      </c>
      <c r="N705" s="280"/>
      <c r="O705" s="165" t="e">
        <v>#N/A</v>
      </c>
      <c r="P705" s="280"/>
      <c r="Q705" s="166">
        <v>27.090039000000004</v>
      </c>
      <c r="R705" s="280"/>
      <c r="S705" s="165" t="e">
        <v>#N/A</v>
      </c>
      <c r="T705" s="165" t="e">
        <v>#N/A</v>
      </c>
      <c r="U705" s="164">
        <v>2549.4400390000005</v>
      </c>
    </row>
    <row r="706" spans="2:21" x14ac:dyDescent="0.3">
      <c r="B706" s="14">
        <v>2024</v>
      </c>
      <c r="C706" s="14">
        <v>11</v>
      </c>
      <c r="D706" s="14">
        <v>27</v>
      </c>
      <c r="E706" s="159">
        <v>604.28</v>
      </c>
      <c r="F706" s="159">
        <v>216.37</v>
      </c>
      <c r="G706" s="159">
        <v>54.91</v>
      </c>
      <c r="H706" s="159">
        <v>59.25</v>
      </c>
      <c r="I706" s="165" t="e">
        <v>#N/A</v>
      </c>
      <c r="J706" s="161">
        <v>48.5</v>
      </c>
      <c r="K706" s="279"/>
      <c r="L706" s="162">
        <v>580.4</v>
      </c>
      <c r="M706" s="165" t="e">
        <v>#N/A</v>
      </c>
      <c r="N706" s="280"/>
      <c r="O706" s="165" t="e">
        <v>#N/A</v>
      </c>
      <c r="P706" s="280"/>
      <c r="Q706" s="166">
        <v>24.223103399999996</v>
      </c>
      <c r="R706" s="280"/>
      <c r="S706" s="165" t="e">
        <v>#N/A</v>
      </c>
      <c r="T706" s="165" t="e">
        <v>#N/A</v>
      </c>
      <c r="U706" s="164">
        <v>2279.6331034</v>
      </c>
    </row>
    <row r="707" spans="2:21" x14ac:dyDescent="0.3">
      <c r="B707" s="14">
        <v>2024</v>
      </c>
      <c r="C707" s="14">
        <v>11</v>
      </c>
      <c r="D707" s="14">
        <v>28</v>
      </c>
      <c r="E707" s="159">
        <v>775.11</v>
      </c>
      <c r="F707" s="159">
        <v>166.75</v>
      </c>
      <c r="G707" s="159">
        <v>25.02</v>
      </c>
      <c r="H707" s="159">
        <v>26.46</v>
      </c>
      <c r="I707" s="165" t="e">
        <v>#N/A</v>
      </c>
      <c r="J707" s="161">
        <v>47.4</v>
      </c>
      <c r="K707" s="279"/>
      <c r="L707" s="279"/>
      <c r="M707" s="165" t="e">
        <v>#N/A</v>
      </c>
      <c r="N707" s="280"/>
      <c r="O707" s="165" t="e">
        <v>#N/A</v>
      </c>
      <c r="P707" s="280"/>
      <c r="Q707" s="166">
        <v>24.615435599999998</v>
      </c>
      <c r="R707" s="280"/>
      <c r="S707" s="165" t="e">
        <v>#N/A</v>
      </c>
      <c r="T707" s="165" t="e">
        <v>#N/A</v>
      </c>
      <c r="U707" s="164">
        <v>2316.5554356000002</v>
      </c>
    </row>
    <row r="708" spans="2:21" x14ac:dyDescent="0.3">
      <c r="B708" s="14">
        <v>2024</v>
      </c>
      <c r="C708" s="14">
        <v>11</v>
      </c>
      <c r="D708" s="14">
        <v>29</v>
      </c>
      <c r="E708" s="159">
        <v>779.21</v>
      </c>
      <c r="F708" s="159">
        <v>222.27</v>
      </c>
      <c r="G708" s="159">
        <v>25.53</v>
      </c>
      <c r="H708" s="159">
        <v>42.57</v>
      </c>
      <c r="I708" s="165" t="e">
        <v>#N/A</v>
      </c>
      <c r="J708" s="161">
        <v>49.1</v>
      </c>
      <c r="K708" s="279"/>
      <c r="L708" s="279"/>
      <c r="M708" s="165" t="e">
        <v>#N/A</v>
      </c>
      <c r="N708" s="280"/>
      <c r="O708" s="165" t="e">
        <v>#N/A</v>
      </c>
      <c r="P708" s="280"/>
      <c r="Q708" s="166">
        <v>27.000145199999995</v>
      </c>
      <c r="R708" s="280"/>
      <c r="S708" s="165" t="e">
        <v>#N/A</v>
      </c>
      <c r="T708" s="165" t="e">
        <v>#N/A</v>
      </c>
      <c r="U708" s="164">
        <v>2540.9801451999997</v>
      </c>
    </row>
    <row r="709" spans="2:21" x14ac:dyDescent="0.3">
      <c r="B709" s="14">
        <v>2024</v>
      </c>
      <c r="C709" s="14">
        <v>11</v>
      </c>
      <c r="D709" s="14">
        <v>30</v>
      </c>
      <c r="E709" s="159">
        <v>747.57</v>
      </c>
      <c r="F709" s="159">
        <v>211.16</v>
      </c>
      <c r="G709" s="159">
        <v>23.76</v>
      </c>
      <c r="H709" s="159">
        <v>42.52</v>
      </c>
      <c r="I709" s="165" t="e">
        <v>#N/A</v>
      </c>
      <c r="J709" s="161">
        <v>46.9</v>
      </c>
      <c r="K709" s="279"/>
      <c r="L709" s="162">
        <v>527.4</v>
      </c>
      <c r="M709" s="165" t="e">
        <v>#N/A</v>
      </c>
      <c r="N709" s="280"/>
      <c r="O709" s="165" t="e">
        <v>#N/A</v>
      </c>
      <c r="P709" s="280"/>
      <c r="Q709" s="166">
        <v>25.016789400000004</v>
      </c>
      <c r="R709" s="280"/>
      <c r="S709" s="165" t="e">
        <v>#N/A</v>
      </c>
      <c r="T709" s="165" t="e">
        <v>#N/A</v>
      </c>
      <c r="U709" s="164">
        <v>2354.3267894000005</v>
      </c>
    </row>
    <row r="710" spans="2:21" x14ac:dyDescent="0.3">
      <c r="B710" s="14">
        <v>2024</v>
      </c>
      <c r="C710" s="14">
        <v>12</v>
      </c>
      <c r="D710" s="14">
        <v>1</v>
      </c>
      <c r="E710" s="159">
        <v>685.77</v>
      </c>
      <c r="F710" s="159">
        <v>194.97</v>
      </c>
      <c r="G710" s="159">
        <v>23.26</v>
      </c>
      <c r="H710" s="159">
        <v>21.79</v>
      </c>
      <c r="I710" s="165" t="e">
        <v>#N/A</v>
      </c>
      <c r="J710" s="161">
        <v>45.6</v>
      </c>
      <c r="K710" s="279"/>
      <c r="L710" s="162">
        <v>500.3</v>
      </c>
      <c r="M710" s="165" t="e">
        <v>#N/A</v>
      </c>
      <c r="N710" s="280"/>
      <c r="O710" s="165" t="e">
        <v>#N/A</v>
      </c>
      <c r="P710" s="280"/>
      <c r="Q710" s="166">
        <v>23.0780046</v>
      </c>
      <c r="R710" s="280"/>
      <c r="S710" s="165" t="e">
        <v>#N/A</v>
      </c>
      <c r="T710" s="165" t="e">
        <v>#N/A</v>
      </c>
      <c r="U710" s="164">
        <v>2171.8680045999999</v>
      </c>
    </row>
    <row r="711" spans="2:21" x14ac:dyDescent="0.3">
      <c r="B711" s="14">
        <v>2024</v>
      </c>
      <c r="C711" s="14">
        <v>12</v>
      </c>
      <c r="D711" s="14">
        <v>2</v>
      </c>
      <c r="E711" s="159">
        <v>769.63</v>
      </c>
      <c r="F711" s="159">
        <v>244.24</v>
      </c>
      <c r="G711" s="159">
        <v>59.29</v>
      </c>
      <c r="H711" s="159">
        <v>53.68</v>
      </c>
      <c r="I711" s="165" t="e">
        <v>#N/A</v>
      </c>
      <c r="J711" s="161">
        <v>53.3</v>
      </c>
      <c r="K711" s="279"/>
      <c r="L711" s="162">
        <v>605</v>
      </c>
      <c r="M711" s="165" t="e">
        <v>#N/A</v>
      </c>
      <c r="N711" s="280"/>
      <c r="O711" s="165" t="e">
        <v>#N/A</v>
      </c>
      <c r="P711" s="280"/>
      <c r="Q711" s="166">
        <v>27.249957600000002</v>
      </c>
      <c r="R711" s="280"/>
      <c r="S711" s="165" t="e">
        <v>#N/A</v>
      </c>
      <c r="T711" s="165" t="e">
        <v>#N/A</v>
      </c>
      <c r="U711" s="164">
        <v>2564.4899576000003</v>
      </c>
    </row>
    <row r="712" spans="2:21" x14ac:dyDescent="0.3">
      <c r="B712" s="14">
        <v>2024</v>
      </c>
      <c r="C712" s="14">
        <v>12</v>
      </c>
      <c r="D712" s="14">
        <v>3</v>
      </c>
      <c r="E712" s="159">
        <v>777.43</v>
      </c>
      <c r="F712" s="159">
        <v>247.61</v>
      </c>
      <c r="G712" s="159">
        <v>65.37</v>
      </c>
      <c r="H712" s="159">
        <v>66.040000000000006</v>
      </c>
      <c r="I712" s="165" t="e">
        <v>#N/A</v>
      </c>
      <c r="J712" s="161">
        <v>52.8</v>
      </c>
      <c r="K712" s="279"/>
      <c r="L712" s="162">
        <v>559</v>
      </c>
      <c r="M712" s="165" t="e">
        <v>#N/A</v>
      </c>
      <c r="N712" s="280"/>
      <c r="O712" s="165" t="e">
        <v>#N/A</v>
      </c>
      <c r="P712" s="280"/>
      <c r="Q712" s="166">
        <v>27.024524999999993</v>
      </c>
      <c r="R712" s="280"/>
      <c r="S712" s="165" t="e">
        <v>#N/A</v>
      </c>
      <c r="T712" s="165" t="e">
        <v>#N/A</v>
      </c>
      <c r="U712" s="164">
        <v>2543.2745249999994</v>
      </c>
    </row>
    <row r="713" spans="2:21" x14ac:dyDescent="0.3">
      <c r="B713" s="14">
        <v>2024</v>
      </c>
      <c r="C713" s="14">
        <v>12</v>
      </c>
      <c r="D713" s="14">
        <v>4</v>
      </c>
      <c r="E713" s="159">
        <v>796.77</v>
      </c>
      <c r="F713" s="159">
        <v>255.27</v>
      </c>
      <c r="G713" s="159">
        <v>66.3</v>
      </c>
      <c r="H713" s="159">
        <v>65.73</v>
      </c>
      <c r="I713" s="165" t="e">
        <v>#N/A</v>
      </c>
      <c r="J713" s="161">
        <v>53.8</v>
      </c>
      <c r="K713" s="279"/>
      <c r="L713" s="162">
        <v>585.20000000000005</v>
      </c>
      <c r="M713" s="165" t="e">
        <v>#N/A</v>
      </c>
      <c r="N713" s="280"/>
      <c r="O713" s="165" t="e">
        <v>#N/A</v>
      </c>
      <c r="P713" s="280"/>
      <c r="Q713" s="166">
        <v>27.162211800000001</v>
      </c>
      <c r="R713" s="280"/>
      <c r="S713" s="165" t="e">
        <v>#N/A</v>
      </c>
      <c r="T713" s="165" t="e">
        <v>#N/A</v>
      </c>
      <c r="U713" s="164">
        <v>2556.2322118000002</v>
      </c>
    </row>
    <row r="714" spans="2:21" x14ac:dyDescent="0.3">
      <c r="B714" s="14">
        <v>2024</v>
      </c>
      <c r="C714" s="14">
        <v>12</v>
      </c>
      <c r="D714" s="14">
        <v>5</v>
      </c>
      <c r="E714" s="159">
        <v>858.11</v>
      </c>
      <c r="F714" s="159">
        <v>266.36</v>
      </c>
      <c r="G714" s="159">
        <v>67.52</v>
      </c>
      <c r="H714" s="159">
        <v>66.72</v>
      </c>
      <c r="I714" s="165" t="e">
        <v>#N/A</v>
      </c>
      <c r="J714" s="161">
        <v>54.6</v>
      </c>
      <c r="K714" s="279"/>
      <c r="L714" s="162">
        <v>671.8</v>
      </c>
      <c r="M714" s="165" t="e">
        <v>#N/A</v>
      </c>
      <c r="N714" s="280"/>
      <c r="O714" s="165" t="e">
        <v>#N/A</v>
      </c>
      <c r="P714" s="280"/>
      <c r="Q714" s="166">
        <v>30.135473399999999</v>
      </c>
      <c r="R714" s="280"/>
      <c r="S714" s="165" t="e">
        <v>#N/A</v>
      </c>
      <c r="T714" s="165" t="e">
        <v>#N/A</v>
      </c>
      <c r="U714" s="164">
        <v>2836.0454734</v>
      </c>
    </row>
    <row r="715" spans="2:21" x14ac:dyDescent="0.3">
      <c r="B715" s="14">
        <v>2024</v>
      </c>
      <c r="C715" s="14">
        <v>12</v>
      </c>
      <c r="D715" s="14">
        <v>6</v>
      </c>
      <c r="E715" s="159">
        <v>769.91</v>
      </c>
      <c r="F715" s="159">
        <v>258.05</v>
      </c>
      <c r="G715" s="159">
        <v>61.05</v>
      </c>
      <c r="H715" s="159">
        <v>64.209999999999994</v>
      </c>
      <c r="I715" s="165" t="e">
        <v>#N/A</v>
      </c>
      <c r="J715" s="161">
        <v>51.7</v>
      </c>
      <c r="K715" s="279"/>
      <c r="L715" s="162">
        <v>519.5</v>
      </c>
      <c r="M715" s="165" t="e">
        <v>#N/A</v>
      </c>
      <c r="N715" s="280"/>
      <c r="O715" s="165" t="e">
        <v>#N/A</v>
      </c>
      <c r="P715" s="280"/>
      <c r="Q715" s="166">
        <v>26.864176799999999</v>
      </c>
      <c r="R715" s="280"/>
      <c r="S715" s="165" t="e">
        <v>#N/A</v>
      </c>
      <c r="T715" s="165" t="e">
        <v>#N/A</v>
      </c>
      <c r="U715" s="164">
        <v>2528.1841768000004</v>
      </c>
    </row>
    <row r="716" spans="2:21" x14ac:dyDescent="0.3">
      <c r="B716" s="14">
        <v>2024</v>
      </c>
      <c r="C716" s="14">
        <v>12</v>
      </c>
      <c r="D716" s="14">
        <v>7</v>
      </c>
      <c r="E716" s="159">
        <v>730.23</v>
      </c>
      <c r="F716" s="159">
        <v>221.69</v>
      </c>
      <c r="G716" s="159">
        <v>34.979999999999997</v>
      </c>
      <c r="H716" s="159">
        <v>40.08</v>
      </c>
      <c r="I716" s="165" t="e">
        <v>#N/A</v>
      </c>
      <c r="J716" s="161">
        <v>48.5</v>
      </c>
      <c r="K716" s="279"/>
      <c r="L716" s="279"/>
      <c r="M716" s="165" t="e">
        <v>#N/A</v>
      </c>
      <c r="N716" s="280"/>
      <c r="O716" s="165" t="e">
        <v>#N/A</v>
      </c>
      <c r="P716" s="280"/>
      <c r="Q716" s="166">
        <v>23.606305199999998</v>
      </c>
      <c r="R716" s="280"/>
      <c r="S716" s="165" t="e">
        <v>#N/A</v>
      </c>
      <c r="T716" s="165" t="e">
        <v>#N/A</v>
      </c>
      <c r="U716" s="164">
        <v>2221.5863052</v>
      </c>
    </row>
    <row r="717" spans="2:21" x14ac:dyDescent="0.3">
      <c r="B717" s="14">
        <v>2024</v>
      </c>
      <c r="C717" s="14">
        <v>12</v>
      </c>
      <c r="D717" s="14">
        <v>8</v>
      </c>
      <c r="E717" s="159">
        <v>822.54</v>
      </c>
      <c r="F717" s="159">
        <v>218.53</v>
      </c>
      <c r="G717" s="159">
        <v>27</v>
      </c>
      <c r="H717" s="159">
        <v>24.47</v>
      </c>
      <c r="I717" s="165" t="e">
        <v>#N/A</v>
      </c>
      <c r="J717" s="161">
        <v>49.3</v>
      </c>
      <c r="K717" s="279"/>
      <c r="L717" s="279"/>
      <c r="M717" s="165" t="e">
        <v>#N/A</v>
      </c>
      <c r="N717" s="280"/>
      <c r="O717" s="165" t="e">
        <v>#N/A</v>
      </c>
      <c r="P717" s="280"/>
      <c r="Q717" s="166">
        <v>22.8873696</v>
      </c>
      <c r="R717" s="280"/>
      <c r="S717" s="165" t="e">
        <v>#N/A</v>
      </c>
      <c r="T717" s="165" t="e">
        <v>#N/A</v>
      </c>
      <c r="U717" s="164">
        <v>2153.9273696</v>
      </c>
    </row>
    <row r="718" spans="2:21" x14ac:dyDescent="0.3">
      <c r="B718" s="14">
        <v>2024</v>
      </c>
      <c r="C718" s="14">
        <v>12</v>
      </c>
      <c r="D718" s="14">
        <v>9</v>
      </c>
      <c r="E718" s="159">
        <v>806.75</v>
      </c>
      <c r="F718" s="159">
        <v>256.3</v>
      </c>
      <c r="G718" s="159">
        <v>60.41</v>
      </c>
      <c r="H718" s="159">
        <v>54.73</v>
      </c>
      <c r="I718" s="165" t="e">
        <v>#N/A</v>
      </c>
      <c r="J718" s="161">
        <v>54.4</v>
      </c>
      <c r="K718" s="279"/>
      <c r="L718" s="279"/>
      <c r="M718" s="165" t="e">
        <v>#N/A</v>
      </c>
      <c r="N718" s="280"/>
      <c r="O718" s="165" t="e">
        <v>#N/A</v>
      </c>
      <c r="P718" s="280"/>
      <c r="Q718" s="166">
        <v>25.557870600000001</v>
      </c>
      <c r="R718" s="280"/>
      <c r="S718" s="165" t="e">
        <v>#N/A</v>
      </c>
      <c r="T718" s="165" t="e">
        <v>#N/A</v>
      </c>
      <c r="U718" s="164">
        <v>2405.2478706000002</v>
      </c>
    </row>
    <row r="719" spans="2:21" x14ac:dyDescent="0.3">
      <c r="B719" s="14">
        <v>2024</v>
      </c>
      <c r="C719" s="14">
        <v>12</v>
      </c>
      <c r="D719" s="14">
        <v>10</v>
      </c>
      <c r="E719" s="159">
        <v>868.08</v>
      </c>
      <c r="F719" s="159">
        <v>262.97000000000003</v>
      </c>
      <c r="G719" s="159">
        <v>66.66</v>
      </c>
      <c r="H719" s="159">
        <v>65.760000000000005</v>
      </c>
      <c r="I719" s="165" t="e">
        <v>#N/A</v>
      </c>
      <c r="J719" s="161">
        <v>55.5</v>
      </c>
      <c r="K719" s="279"/>
      <c r="L719" s="162">
        <v>521.79999999999995</v>
      </c>
      <c r="M719" s="165" t="e">
        <v>#N/A</v>
      </c>
      <c r="N719" s="280"/>
      <c r="O719" s="165" t="e">
        <v>#N/A</v>
      </c>
      <c r="P719" s="280"/>
      <c r="Q719" s="166">
        <v>29.848285799999999</v>
      </c>
      <c r="R719" s="280"/>
      <c r="S719" s="165" t="e">
        <v>#N/A</v>
      </c>
      <c r="T719" s="165" t="e">
        <v>#N/A</v>
      </c>
      <c r="U719" s="164">
        <v>2809.0182858000003</v>
      </c>
    </row>
    <row r="720" spans="2:21" x14ac:dyDescent="0.3">
      <c r="B720" s="14">
        <v>2024</v>
      </c>
      <c r="C720" s="14">
        <v>12</v>
      </c>
      <c r="D720" s="14">
        <v>11</v>
      </c>
      <c r="E720" s="159">
        <v>1011.49</v>
      </c>
      <c r="F720" s="159">
        <v>283.83</v>
      </c>
      <c r="G720" s="159">
        <v>68.36</v>
      </c>
      <c r="H720" s="159">
        <v>66.17</v>
      </c>
      <c r="I720" s="165" t="e">
        <v>#N/A</v>
      </c>
      <c r="J720" s="161">
        <v>57.8</v>
      </c>
      <c r="K720" s="279"/>
      <c r="L720" s="162">
        <v>553.5</v>
      </c>
      <c r="M720" s="165" t="e">
        <v>#N/A</v>
      </c>
      <c r="N720" s="280"/>
      <c r="O720" s="165" t="e">
        <v>#N/A</v>
      </c>
      <c r="P720" s="280"/>
      <c r="Q720" s="166">
        <v>32.282828999999992</v>
      </c>
      <c r="R720" s="280"/>
      <c r="S720" s="165" t="e">
        <v>#N/A</v>
      </c>
      <c r="T720" s="165" t="e">
        <v>#N/A</v>
      </c>
      <c r="U720" s="164">
        <v>3038.1328289999992</v>
      </c>
    </row>
    <row r="721" spans="2:21" x14ac:dyDescent="0.3">
      <c r="B721" s="14">
        <v>2024</v>
      </c>
      <c r="C721" s="14">
        <v>12</v>
      </c>
      <c r="D721" s="14">
        <v>12</v>
      </c>
      <c r="E721" s="159">
        <v>1115.71</v>
      </c>
      <c r="F721" s="159">
        <v>301.99</v>
      </c>
      <c r="G721" s="159">
        <v>68.510000000000005</v>
      </c>
      <c r="H721" s="159">
        <v>65.680000000000007</v>
      </c>
      <c r="I721" s="165" t="e">
        <v>#N/A</v>
      </c>
      <c r="J721" s="161">
        <v>59.6</v>
      </c>
      <c r="K721" s="279"/>
      <c r="L721" s="162">
        <v>566.29999999999995</v>
      </c>
      <c r="M721" s="165" t="e">
        <v>#N/A</v>
      </c>
      <c r="N721" s="280"/>
      <c r="O721" s="165" t="e">
        <v>#N/A</v>
      </c>
      <c r="P721" s="280"/>
      <c r="Q721" s="166">
        <v>32.186598599999989</v>
      </c>
      <c r="R721" s="280"/>
      <c r="S721" s="165" t="e">
        <v>#N/A</v>
      </c>
      <c r="T721" s="165" t="e">
        <v>#N/A</v>
      </c>
      <c r="U721" s="164">
        <v>3029.0765985999992</v>
      </c>
    </row>
    <row r="722" spans="2:21" x14ac:dyDescent="0.3">
      <c r="B722" s="14">
        <v>2024</v>
      </c>
      <c r="C722" s="14">
        <v>12</v>
      </c>
      <c r="D722" s="14">
        <v>13</v>
      </c>
      <c r="E722" s="159">
        <v>946.09</v>
      </c>
      <c r="F722" s="159">
        <v>285.42</v>
      </c>
      <c r="G722" s="159">
        <v>62.02</v>
      </c>
      <c r="H722" s="159">
        <v>63.24</v>
      </c>
      <c r="I722" s="165" t="e">
        <v>#N/A</v>
      </c>
      <c r="J722" s="161">
        <v>54.9</v>
      </c>
      <c r="K722" s="279"/>
      <c r="L722" s="279"/>
      <c r="M722" s="165" t="e">
        <v>#N/A</v>
      </c>
      <c r="N722" s="280"/>
      <c r="O722" s="165" t="e">
        <v>#N/A</v>
      </c>
      <c r="P722" s="280"/>
      <c r="Q722" s="166">
        <v>27.658399799999998</v>
      </c>
      <c r="R722" s="280"/>
      <c r="S722" s="165" t="e">
        <v>#N/A</v>
      </c>
      <c r="T722" s="165" t="e">
        <v>#N/A</v>
      </c>
      <c r="U722" s="164">
        <v>2602.9283998000001</v>
      </c>
    </row>
    <row r="723" spans="2:21" x14ac:dyDescent="0.3">
      <c r="B723" s="14">
        <v>2024</v>
      </c>
      <c r="C723" s="14">
        <v>12</v>
      </c>
      <c r="D723" s="14">
        <v>14</v>
      </c>
      <c r="E723" s="159">
        <v>938.49</v>
      </c>
      <c r="F723" s="159">
        <v>245.12</v>
      </c>
      <c r="G723" s="159">
        <v>37.590000000000003</v>
      </c>
      <c r="H723" s="159">
        <v>38.83</v>
      </c>
      <c r="I723" s="165" t="e">
        <v>#N/A</v>
      </c>
      <c r="J723" s="161">
        <v>51.7</v>
      </c>
      <c r="K723" s="279"/>
      <c r="L723" s="162">
        <v>383.2</v>
      </c>
      <c r="M723" s="165" t="e">
        <v>#N/A</v>
      </c>
      <c r="N723" s="280"/>
      <c r="O723" s="165" t="e">
        <v>#N/A</v>
      </c>
      <c r="P723" s="280"/>
      <c r="Q723" s="166">
        <v>25.490638200000003</v>
      </c>
      <c r="R723" s="280"/>
      <c r="S723" s="165" t="e">
        <v>#N/A</v>
      </c>
      <c r="T723" s="165" t="e">
        <v>#N/A</v>
      </c>
      <c r="U723" s="164">
        <v>2398.9206382000002</v>
      </c>
    </row>
    <row r="724" spans="2:21" x14ac:dyDescent="0.3">
      <c r="B724" s="14">
        <v>2024</v>
      </c>
      <c r="C724" s="14">
        <v>12</v>
      </c>
      <c r="D724" s="14">
        <v>15</v>
      </c>
      <c r="E724" s="159">
        <v>948.85</v>
      </c>
      <c r="F724" s="159">
        <v>235.04</v>
      </c>
      <c r="G724" s="159">
        <v>26.99</v>
      </c>
      <c r="H724" s="159">
        <v>23.36</v>
      </c>
      <c r="I724" s="165" t="e">
        <v>#N/A</v>
      </c>
      <c r="J724" s="161">
        <v>52.6</v>
      </c>
      <c r="K724" s="279"/>
      <c r="L724" s="162">
        <v>420.6</v>
      </c>
      <c r="M724" s="165" t="e">
        <v>#N/A</v>
      </c>
      <c r="N724" s="280"/>
      <c r="O724" s="165" t="e">
        <v>#N/A</v>
      </c>
      <c r="P724" s="280"/>
      <c r="Q724" s="166">
        <v>25.560555600000001</v>
      </c>
      <c r="R724" s="280"/>
      <c r="S724" s="165" t="e">
        <v>#N/A</v>
      </c>
      <c r="T724" s="165" t="e">
        <v>#N/A</v>
      </c>
      <c r="U724" s="164">
        <v>2405.5005556000001</v>
      </c>
    </row>
    <row r="725" spans="2:21" x14ac:dyDescent="0.3">
      <c r="B725" s="14">
        <v>2024</v>
      </c>
      <c r="C725" s="14">
        <v>12</v>
      </c>
      <c r="D725" s="14">
        <v>16</v>
      </c>
      <c r="E725" s="159">
        <v>970.24</v>
      </c>
      <c r="F725" s="159">
        <v>278.16000000000003</v>
      </c>
      <c r="G725" s="159">
        <v>62.35</v>
      </c>
      <c r="H725" s="159">
        <v>52.44</v>
      </c>
      <c r="I725" s="165" t="e">
        <v>#N/A</v>
      </c>
      <c r="J725" s="161">
        <v>56.7</v>
      </c>
      <c r="K725" s="279"/>
      <c r="L725" s="162">
        <v>555.29999999999995</v>
      </c>
      <c r="M725" s="165" t="e">
        <v>#N/A</v>
      </c>
      <c r="N725" s="280"/>
      <c r="O725" s="165" t="e">
        <v>#N/A</v>
      </c>
      <c r="P725" s="280"/>
      <c r="Q725" s="166">
        <v>29.6702166</v>
      </c>
      <c r="R725" s="280"/>
      <c r="S725" s="165" t="e">
        <v>#N/A</v>
      </c>
      <c r="T725" s="165" t="e">
        <v>#N/A</v>
      </c>
      <c r="U725" s="164">
        <v>2792.2602166000001</v>
      </c>
    </row>
    <row r="726" spans="2:21" x14ac:dyDescent="0.3">
      <c r="B726" s="14">
        <v>2024</v>
      </c>
      <c r="C726" s="14">
        <v>12</v>
      </c>
      <c r="D726" s="14">
        <v>17</v>
      </c>
      <c r="E726" s="159">
        <v>839.04</v>
      </c>
      <c r="F726" s="159">
        <v>257.93</v>
      </c>
      <c r="G726" s="159">
        <v>66.48</v>
      </c>
      <c r="H726" s="159">
        <v>62.83</v>
      </c>
      <c r="I726" s="165" t="e">
        <v>#N/A</v>
      </c>
      <c r="J726" s="161">
        <v>52.4</v>
      </c>
      <c r="K726" s="279"/>
      <c r="L726" s="162">
        <v>604.9</v>
      </c>
      <c r="M726" s="165" t="e">
        <v>#N/A</v>
      </c>
      <c r="N726" s="280"/>
      <c r="O726" s="165" t="e">
        <v>#N/A</v>
      </c>
      <c r="P726" s="280"/>
      <c r="Q726" s="166">
        <v>28.827019200000002</v>
      </c>
      <c r="R726" s="280"/>
      <c r="S726" s="165" t="e">
        <v>#N/A</v>
      </c>
      <c r="T726" s="165" t="e">
        <v>#N/A</v>
      </c>
      <c r="U726" s="164">
        <v>2712.9070192000004</v>
      </c>
    </row>
    <row r="727" spans="2:21" x14ac:dyDescent="0.3">
      <c r="B727" s="14">
        <v>2024</v>
      </c>
      <c r="C727" s="14">
        <v>12</v>
      </c>
      <c r="D727" s="14">
        <v>18</v>
      </c>
      <c r="E727" s="159">
        <v>656.03</v>
      </c>
      <c r="F727" s="159">
        <v>227.54</v>
      </c>
      <c r="G727" s="159">
        <v>62.89</v>
      </c>
      <c r="H727" s="159">
        <v>62.69</v>
      </c>
      <c r="I727" s="165" t="e">
        <v>#N/A</v>
      </c>
      <c r="J727" s="161">
        <v>49</v>
      </c>
      <c r="K727" s="162">
        <v>386.6</v>
      </c>
      <c r="L727" s="162">
        <v>514.70000000000005</v>
      </c>
      <c r="M727" s="165" t="e">
        <v>#N/A</v>
      </c>
      <c r="N727" s="280"/>
      <c r="O727" s="165" t="e">
        <v>#N/A</v>
      </c>
      <c r="P727" s="280"/>
      <c r="Q727" s="166">
        <v>25.020440999999998</v>
      </c>
      <c r="R727" s="280"/>
      <c r="S727" s="165" t="e">
        <v>#N/A</v>
      </c>
      <c r="T727" s="165" t="e">
        <v>#N/A</v>
      </c>
      <c r="U727" s="164">
        <v>2354.6704410000002</v>
      </c>
    </row>
    <row r="728" spans="2:21" x14ac:dyDescent="0.3">
      <c r="B728" s="14">
        <v>2024</v>
      </c>
      <c r="C728" s="14">
        <v>12</v>
      </c>
      <c r="D728" s="14">
        <v>19</v>
      </c>
      <c r="E728" s="159">
        <v>648.92999999999995</v>
      </c>
      <c r="F728" s="159">
        <v>233.07</v>
      </c>
      <c r="G728" s="159">
        <v>60.79</v>
      </c>
      <c r="H728" s="159">
        <v>64.069999999999993</v>
      </c>
      <c r="I728" s="165" t="e">
        <v>#N/A</v>
      </c>
      <c r="J728" s="161">
        <v>49.6</v>
      </c>
      <c r="K728" s="279"/>
      <c r="L728" s="162">
        <v>531.6</v>
      </c>
      <c r="M728" s="165" t="e">
        <v>#N/A</v>
      </c>
      <c r="N728" s="280"/>
      <c r="O728" s="165" t="e">
        <v>#N/A</v>
      </c>
      <c r="P728" s="280"/>
      <c r="Q728" s="166">
        <v>25.626284399999999</v>
      </c>
      <c r="R728" s="280"/>
      <c r="S728" s="165" t="e">
        <v>#N/A</v>
      </c>
      <c r="T728" s="165" t="e">
        <v>#N/A</v>
      </c>
      <c r="U728" s="164">
        <v>2411.6862843999997</v>
      </c>
    </row>
    <row r="729" spans="2:21" x14ac:dyDescent="0.3">
      <c r="B729" s="14">
        <v>2024</v>
      </c>
      <c r="C729" s="14">
        <v>12</v>
      </c>
      <c r="D729" s="14">
        <v>20</v>
      </c>
      <c r="E729" s="159">
        <v>752.13</v>
      </c>
      <c r="F729" s="159">
        <v>256.58999999999997</v>
      </c>
      <c r="G729" s="159">
        <v>58.23</v>
      </c>
      <c r="H729" s="159">
        <v>62</v>
      </c>
      <c r="I729" s="165" t="e">
        <v>#N/A</v>
      </c>
      <c r="J729" s="161">
        <v>52.7</v>
      </c>
      <c r="K729" s="279"/>
      <c r="L729" s="162">
        <v>477.2</v>
      </c>
      <c r="M729" s="165" t="e">
        <v>#N/A</v>
      </c>
      <c r="N729" s="280"/>
      <c r="O729" s="165" t="e">
        <v>#N/A</v>
      </c>
      <c r="P729" s="280"/>
      <c r="Q729" s="166">
        <v>25.906490999999999</v>
      </c>
      <c r="R729" s="280"/>
      <c r="S729" s="165" t="e">
        <v>#N/A</v>
      </c>
      <c r="T729" s="165" t="e">
        <v>#N/A</v>
      </c>
      <c r="U729" s="164">
        <v>2438.0564910000003</v>
      </c>
    </row>
    <row r="730" spans="2:21" x14ac:dyDescent="0.3">
      <c r="B730" s="14">
        <v>2024</v>
      </c>
      <c r="C730" s="14">
        <v>12</v>
      </c>
      <c r="D730" s="14">
        <v>21</v>
      </c>
      <c r="E730" s="159">
        <v>842.25</v>
      </c>
      <c r="F730" s="159">
        <v>231.16</v>
      </c>
      <c r="G730" s="159">
        <v>35.78</v>
      </c>
      <c r="H730" s="159">
        <v>38.409999999999997</v>
      </c>
      <c r="I730" s="165" t="e">
        <v>#N/A</v>
      </c>
      <c r="J730" s="161">
        <v>51</v>
      </c>
      <c r="K730" s="279"/>
      <c r="L730" s="279"/>
      <c r="M730" s="165" t="e">
        <v>#N/A</v>
      </c>
      <c r="N730" s="280"/>
      <c r="O730" s="165" t="e">
        <v>#N/A</v>
      </c>
      <c r="P730" s="280"/>
      <c r="Q730" s="166">
        <v>24.597822000000001</v>
      </c>
      <c r="R730" s="280"/>
      <c r="S730" s="165" t="e">
        <v>#N/A</v>
      </c>
      <c r="T730" s="165" t="e">
        <v>#N/A</v>
      </c>
      <c r="U730" s="164">
        <v>2314.8978220000004</v>
      </c>
    </row>
    <row r="731" spans="2:21" x14ac:dyDescent="0.3">
      <c r="B731" s="14">
        <v>2024</v>
      </c>
      <c r="C731" s="14">
        <v>12</v>
      </c>
      <c r="D731" s="14">
        <v>22</v>
      </c>
      <c r="E731" s="159">
        <v>846.24</v>
      </c>
      <c r="F731" s="159">
        <v>212.82</v>
      </c>
      <c r="G731" s="159">
        <v>25.2</v>
      </c>
      <c r="H731" s="159">
        <v>21.21</v>
      </c>
      <c r="I731" s="165" t="e">
        <v>#N/A</v>
      </c>
      <c r="J731" s="161">
        <v>48.6</v>
      </c>
      <c r="K731" s="279"/>
      <c r="L731" s="279"/>
      <c r="M731" s="165" t="e">
        <v>#N/A</v>
      </c>
      <c r="N731" s="280"/>
      <c r="O731" s="165" t="e">
        <v>#N/A</v>
      </c>
      <c r="P731" s="280"/>
      <c r="Q731" s="166">
        <v>23.525647799999998</v>
      </c>
      <c r="R731" s="280"/>
      <c r="S731" s="165" t="e">
        <v>#N/A</v>
      </c>
      <c r="T731" s="165" t="e">
        <v>#N/A</v>
      </c>
      <c r="U731" s="164">
        <v>2213.9956477999999</v>
      </c>
    </row>
    <row r="732" spans="2:21" x14ac:dyDescent="0.3">
      <c r="B732" s="14">
        <v>2024</v>
      </c>
      <c r="C732" s="14">
        <v>12</v>
      </c>
      <c r="D732" s="14">
        <v>23</v>
      </c>
      <c r="E732" s="159">
        <v>761.73</v>
      </c>
      <c r="F732" s="159">
        <v>236.96</v>
      </c>
      <c r="G732" s="159">
        <v>43.58</v>
      </c>
      <c r="H732" s="159">
        <v>50.05</v>
      </c>
      <c r="I732" s="165" t="e">
        <v>#N/A</v>
      </c>
      <c r="J732" s="161">
        <v>49.9</v>
      </c>
      <c r="K732" s="279"/>
      <c r="L732" s="162">
        <v>427.4</v>
      </c>
      <c r="M732" s="165" t="e">
        <v>#N/A</v>
      </c>
      <c r="N732" s="280"/>
      <c r="O732" s="165" t="e">
        <v>#N/A</v>
      </c>
      <c r="P732" s="280"/>
      <c r="Q732" s="166">
        <v>24.062110800000006</v>
      </c>
      <c r="R732" s="280"/>
      <c r="S732" s="165" t="e">
        <v>#N/A</v>
      </c>
      <c r="T732" s="165" t="e">
        <v>#N/A</v>
      </c>
      <c r="U732" s="164">
        <v>2264.4821108000001</v>
      </c>
    </row>
    <row r="733" spans="2:21" x14ac:dyDescent="0.3">
      <c r="B733" s="14">
        <v>2024</v>
      </c>
      <c r="C733" s="14">
        <v>12</v>
      </c>
      <c r="D733" s="14">
        <v>24</v>
      </c>
      <c r="E733" s="159">
        <v>899.22</v>
      </c>
      <c r="F733" s="159">
        <v>224.91</v>
      </c>
      <c r="G733" s="159">
        <v>28.81</v>
      </c>
      <c r="H733" s="159">
        <v>54.89</v>
      </c>
      <c r="I733" s="165" t="e">
        <v>#N/A</v>
      </c>
      <c r="J733" s="161">
        <v>50.6</v>
      </c>
      <c r="K733" s="279"/>
      <c r="L733" s="279"/>
      <c r="M733" s="165" t="e">
        <v>#N/A</v>
      </c>
      <c r="N733" s="280"/>
      <c r="O733" s="165" t="e">
        <v>#N/A</v>
      </c>
      <c r="P733" s="280"/>
      <c r="Q733" s="166">
        <v>24.372604199999998</v>
      </c>
      <c r="R733" s="280"/>
      <c r="S733" s="165" t="e">
        <v>#N/A</v>
      </c>
      <c r="T733" s="165" t="e">
        <v>#N/A</v>
      </c>
      <c r="U733" s="164">
        <v>2293.7026041999998</v>
      </c>
    </row>
    <row r="734" spans="2:21" x14ac:dyDescent="0.3">
      <c r="B734" s="14">
        <v>2024</v>
      </c>
      <c r="C734" s="14">
        <v>12</v>
      </c>
      <c r="D734" s="14">
        <v>25</v>
      </c>
      <c r="E734" s="159">
        <v>937.47</v>
      </c>
      <c r="F734" s="159">
        <v>182.63</v>
      </c>
      <c r="G734" s="159">
        <v>18</v>
      </c>
      <c r="H734" s="159">
        <v>19.37</v>
      </c>
      <c r="I734" s="165" t="e">
        <v>#N/A</v>
      </c>
      <c r="J734" s="161">
        <v>51.2</v>
      </c>
      <c r="K734" s="279"/>
      <c r="L734" s="279"/>
      <c r="M734" s="165" t="e">
        <v>#N/A</v>
      </c>
      <c r="N734" s="280"/>
      <c r="O734" s="165" t="e">
        <v>#N/A</v>
      </c>
      <c r="P734" s="280"/>
      <c r="Q734" s="166">
        <v>22.811437799999997</v>
      </c>
      <c r="R734" s="280"/>
      <c r="S734" s="165" t="e">
        <v>#N/A</v>
      </c>
      <c r="T734" s="165" t="e">
        <v>#N/A</v>
      </c>
      <c r="U734" s="164">
        <v>2146.7814377999998</v>
      </c>
    </row>
    <row r="735" spans="2:21" x14ac:dyDescent="0.3">
      <c r="B735" s="14">
        <v>2024</v>
      </c>
      <c r="C735" s="14">
        <v>12</v>
      </c>
      <c r="D735" s="14">
        <v>26</v>
      </c>
      <c r="E735" s="159">
        <v>919.02</v>
      </c>
      <c r="F735" s="159">
        <v>258.41000000000003</v>
      </c>
      <c r="G735" s="159">
        <v>40.520000000000003</v>
      </c>
      <c r="H735" s="159">
        <v>47.83</v>
      </c>
      <c r="I735" s="165" t="e">
        <v>#N/A</v>
      </c>
      <c r="J735" s="161">
        <v>51.9</v>
      </c>
      <c r="K735" s="279"/>
      <c r="L735" s="279"/>
      <c r="M735" s="165" t="e">
        <v>#N/A</v>
      </c>
      <c r="N735" s="280"/>
      <c r="O735" s="165" t="e">
        <v>#N/A</v>
      </c>
      <c r="P735" s="280"/>
      <c r="Q735" s="166">
        <v>25.086277200000001</v>
      </c>
      <c r="R735" s="280"/>
      <c r="S735" s="165" t="e">
        <v>#N/A</v>
      </c>
      <c r="T735" s="165" t="e">
        <v>#N/A</v>
      </c>
      <c r="U735" s="164">
        <v>2360.8662772000002</v>
      </c>
    </row>
    <row r="736" spans="2:21" x14ac:dyDescent="0.3">
      <c r="B736" s="14">
        <v>2024</v>
      </c>
      <c r="C736" s="14">
        <v>12</v>
      </c>
      <c r="D736" s="14">
        <v>27</v>
      </c>
      <c r="E736" s="159">
        <v>898.4</v>
      </c>
      <c r="F736" s="159">
        <v>259.57</v>
      </c>
      <c r="G736" s="159">
        <v>42.92</v>
      </c>
      <c r="H736" s="159">
        <v>55.19</v>
      </c>
      <c r="I736" s="165" t="e">
        <v>#N/A</v>
      </c>
      <c r="J736" s="161">
        <v>51.1</v>
      </c>
      <c r="K736" s="279"/>
      <c r="L736" s="279"/>
      <c r="M736" s="165" t="e">
        <v>#N/A</v>
      </c>
      <c r="N736" s="280"/>
      <c r="O736" s="165" t="e">
        <v>#N/A</v>
      </c>
      <c r="P736" s="280"/>
      <c r="Q736" s="166">
        <v>25.186159199999999</v>
      </c>
      <c r="R736" s="280"/>
      <c r="S736" s="165" t="e">
        <v>#N/A</v>
      </c>
      <c r="T736" s="165" t="e">
        <v>#N/A</v>
      </c>
      <c r="U736" s="164">
        <v>2370.2661591999999</v>
      </c>
    </row>
    <row r="737" spans="2:24" x14ac:dyDescent="0.3">
      <c r="B737" s="14">
        <v>2024</v>
      </c>
      <c r="C737" s="14">
        <v>12</v>
      </c>
      <c r="D737" s="14">
        <v>28</v>
      </c>
      <c r="E737" s="159">
        <v>845.26</v>
      </c>
      <c r="F737" s="159">
        <v>231.22</v>
      </c>
      <c r="G737" s="159">
        <v>28.79</v>
      </c>
      <c r="H737" s="159">
        <v>44.46</v>
      </c>
      <c r="I737" s="165" t="e">
        <v>#N/A</v>
      </c>
      <c r="J737" s="161">
        <v>49.6</v>
      </c>
      <c r="K737" s="279"/>
      <c r="L737" s="279"/>
      <c r="M737" s="165" t="e">
        <v>#N/A</v>
      </c>
      <c r="N737" s="280"/>
      <c r="O737" s="165" t="e">
        <v>#N/A</v>
      </c>
      <c r="P737" s="280"/>
      <c r="Q737" s="166">
        <v>23.257792200000001</v>
      </c>
      <c r="R737" s="280"/>
      <c r="S737" s="165" t="e">
        <v>#N/A</v>
      </c>
      <c r="T737" s="165" t="e">
        <v>#N/A</v>
      </c>
      <c r="U737" s="164">
        <v>2188.7877922000002</v>
      </c>
    </row>
    <row r="738" spans="2:24" x14ac:dyDescent="0.3">
      <c r="B738" s="14">
        <v>2024</v>
      </c>
      <c r="C738" s="14">
        <v>12</v>
      </c>
      <c r="D738" s="14">
        <v>29</v>
      </c>
      <c r="E738" s="159">
        <v>952.33</v>
      </c>
      <c r="F738" s="159">
        <v>229.65</v>
      </c>
      <c r="G738" s="159">
        <v>24.19</v>
      </c>
      <c r="H738" s="159">
        <v>23.7</v>
      </c>
      <c r="I738" s="165" t="e">
        <v>#N/A</v>
      </c>
      <c r="J738" s="161">
        <v>50.3</v>
      </c>
      <c r="K738" s="279"/>
      <c r="L738" s="279"/>
      <c r="M738" s="165" t="e">
        <v>#N/A</v>
      </c>
      <c r="N738" s="280"/>
      <c r="O738" s="165" t="e">
        <v>#N/A</v>
      </c>
      <c r="P738" s="280"/>
      <c r="Q738" s="166">
        <v>24.323629799999999</v>
      </c>
      <c r="R738" s="280"/>
      <c r="S738" s="165" t="e">
        <v>#N/A</v>
      </c>
      <c r="T738" s="165" t="e">
        <v>#N/A</v>
      </c>
      <c r="U738" s="164">
        <v>2289.0936298000001</v>
      </c>
    </row>
    <row r="739" spans="2:24" x14ac:dyDescent="0.3">
      <c r="B739" s="14">
        <v>2024</v>
      </c>
      <c r="C739" s="14">
        <v>12</v>
      </c>
      <c r="D739" s="14">
        <v>30</v>
      </c>
      <c r="E739" s="159">
        <v>866.79</v>
      </c>
      <c r="F739" s="159">
        <v>258.89999999999998</v>
      </c>
      <c r="G739" s="159">
        <v>40.86</v>
      </c>
      <c r="H739" s="159">
        <v>47.11</v>
      </c>
      <c r="I739" s="165" t="e">
        <v>#N/A</v>
      </c>
      <c r="J739" s="161">
        <v>52.7</v>
      </c>
      <c r="K739" s="279"/>
      <c r="L739" s="279"/>
      <c r="M739" s="165" t="e">
        <v>#N/A</v>
      </c>
      <c r="N739" s="280"/>
      <c r="O739" s="165" t="e">
        <v>#N/A</v>
      </c>
      <c r="P739" s="280"/>
      <c r="Q739" s="166">
        <v>25.203128399999997</v>
      </c>
      <c r="R739" s="280"/>
      <c r="S739" s="165" t="e">
        <v>#N/A</v>
      </c>
      <c r="T739" s="165" t="e">
        <v>#N/A</v>
      </c>
      <c r="U739" s="164">
        <v>2371.8631283999998</v>
      </c>
    </row>
    <row r="740" spans="2:24" x14ac:dyDescent="0.3">
      <c r="B740" s="14">
        <v>2024</v>
      </c>
      <c r="C740" s="14">
        <v>12</v>
      </c>
      <c r="D740" s="14">
        <v>31</v>
      </c>
      <c r="E740" s="159">
        <v>1044.3399999999999</v>
      </c>
      <c r="F740" s="159">
        <v>263.82</v>
      </c>
      <c r="G740" s="159">
        <v>34.18</v>
      </c>
      <c r="H740" s="159">
        <v>52.24</v>
      </c>
      <c r="I740" s="165" t="e">
        <v>#N/A</v>
      </c>
      <c r="J740" s="161">
        <v>55.1</v>
      </c>
      <c r="K740" s="279"/>
      <c r="L740" s="279"/>
      <c r="M740" s="165" t="e">
        <v>#N/A</v>
      </c>
      <c r="N740" s="280"/>
      <c r="O740" s="165" t="e">
        <v>#N/A</v>
      </c>
      <c r="P740" s="280"/>
      <c r="Q740" s="166">
        <v>27.246091199999995</v>
      </c>
      <c r="R740" s="280"/>
      <c r="S740" s="165" t="e">
        <v>#N/A</v>
      </c>
      <c r="T740" s="165" t="e">
        <v>#N/A</v>
      </c>
      <c r="U740" s="164">
        <v>2564.1260911999998</v>
      </c>
    </row>
    <row r="741" spans="2:24" x14ac:dyDescent="0.3">
      <c r="B741" s="74"/>
      <c r="C741" s="74"/>
      <c r="D741" s="74"/>
      <c r="E741" s="66"/>
      <c r="F741" s="66"/>
      <c r="G741" s="66"/>
      <c r="H741" s="66"/>
      <c r="I741" s="66"/>
      <c r="J741" s="66"/>
      <c r="K741" s="66"/>
      <c r="L741" s="66"/>
      <c r="M741" s="66"/>
      <c r="N741" s="66"/>
      <c r="O741" s="66"/>
      <c r="P741" s="66"/>
      <c r="Q741" s="66"/>
      <c r="R741" s="66"/>
      <c r="S741" s="66"/>
      <c r="T741" s="66"/>
      <c r="U741" s="66"/>
      <c r="V741" s="58"/>
    </row>
    <row r="742" spans="2:24" x14ac:dyDescent="0.3">
      <c r="B742" s="74"/>
      <c r="C742" s="74"/>
      <c r="D742" s="74"/>
      <c r="E742" s="66"/>
      <c r="F742" s="66"/>
      <c r="G742" s="66"/>
      <c r="H742" s="66"/>
      <c r="I742" s="66"/>
      <c r="J742" s="66"/>
      <c r="K742" s="66"/>
      <c r="L742" s="66"/>
      <c r="M742" s="66"/>
      <c r="N742" s="66"/>
      <c r="O742" s="66"/>
      <c r="P742" s="66"/>
      <c r="Q742" s="66"/>
      <c r="R742" s="66"/>
      <c r="S742" s="66"/>
      <c r="T742" s="66"/>
      <c r="U742" s="66"/>
      <c r="V742" s="58"/>
    </row>
    <row r="743" spans="2:24" x14ac:dyDescent="0.3">
      <c r="B743" s="58"/>
      <c r="C743" s="58"/>
      <c r="D743" s="58"/>
      <c r="E743" s="58"/>
      <c r="F743" s="58"/>
      <c r="G743" s="58"/>
      <c r="H743" s="58"/>
      <c r="I743" s="58"/>
      <c r="J743" s="58"/>
      <c r="K743" s="58"/>
      <c r="L743" s="58"/>
      <c r="M743" s="58"/>
      <c r="N743" s="58"/>
      <c r="O743" s="58"/>
      <c r="P743" s="58"/>
      <c r="Q743" s="58"/>
      <c r="R743" s="58"/>
      <c r="S743" s="58"/>
      <c r="T743" s="58"/>
      <c r="U743" s="58"/>
      <c r="V743" s="58"/>
      <c r="W743" s="58"/>
      <c r="X743" s="58"/>
    </row>
    <row r="744" spans="2:24" x14ac:dyDescent="0.3">
      <c r="B744" s="298" t="s">
        <v>105</v>
      </c>
      <c r="C744" s="299"/>
      <c r="D744" s="299"/>
      <c r="E744" s="299"/>
      <c r="F744" s="299"/>
      <c r="G744" s="299"/>
      <c r="H744" s="299"/>
      <c r="I744" s="299"/>
      <c r="J744" s="299"/>
      <c r="K744" s="299"/>
      <c r="L744" s="299"/>
      <c r="M744" s="299"/>
      <c r="N744" s="299"/>
      <c r="O744" s="299"/>
      <c r="P744" s="299"/>
      <c r="Q744" s="299"/>
      <c r="R744" s="299"/>
      <c r="S744" s="299"/>
      <c r="T744" s="299"/>
      <c r="U744" s="300"/>
      <c r="V744" s="58"/>
      <c r="W744" s="58"/>
      <c r="X744" s="58"/>
    </row>
    <row r="745" spans="2:24" ht="42" x14ac:dyDescent="0.3">
      <c r="B745" s="14" t="s">
        <v>76</v>
      </c>
      <c r="C745" s="14" t="s">
        <v>77</v>
      </c>
      <c r="D745" s="14" t="s">
        <v>104</v>
      </c>
      <c r="E745" s="14" t="s">
        <v>78</v>
      </c>
      <c r="F745" s="14" t="s">
        <v>79</v>
      </c>
      <c r="G745" s="14" t="s">
        <v>80</v>
      </c>
      <c r="H745" s="14" t="s">
        <v>81</v>
      </c>
      <c r="I745" s="14" t="s">
        <v>82</v>
      </c>
      <c r="J745" s="14" t="s">
        <v>83</v>
      </c>
      <c r="K745" s="14" t="s">
        <v>84</v>
      </c>
      <c r="L745" s="14" t="s">
        <v>85</v>
      </c>
      <c r="M745" s="14" t="s">
        <v>86</v>
      </c>
      <c r="N745" s="14" t="s">
        <v>87</v>
      </c>
      <c r="O745" s="14" t="s">
        <v>88</v>
      </c>
      <c r="P745" s="14" t="s">
        <v>89</v>
      </c>
      <c r="Q745" s="14" t="s">
        <v>90</v>
      </c>
      <c r="R745" s="56" t="s">
        <v>91</v>
      </c>
      <c r="S745" s="14" t="s">
        <v>92</v>
      </c>
      <c r="T745" s="14" t="s">
        <v>93</v>
      </c>
      <c r="U745" s="10" t="s">
        <v>94</v>
      </c>
      <c r="V745" s="58"/>
      <c r="W745" s="58"/>
      <c r="X745" s="58"/>
    </row>
    <row r="746" spans="2:24" x14ac:dyDescent="0.3">
      <c r="B746" s="75">
        <v>2023</v>
      </c>
      <c r="C746" s="75">
        <v>1</v>
      </c>
      <c r="D746" s="75">
        <v>1</v>
      </c>
      <c r="E746" s="289" t="s">
        <v>106</v>
      </c>
      <c r="F746" s="290"/>
      <c r="G746" s="290"/>
      <c r="H746" s="290"/>
      <c r="I746" s="290"/>
      <c r="J746" s="290"/>
      <c r="K746" s="290"/>
      <c r="L746" s="290"/>
      <c r="M746" s="290"/>
      <c r="N746" s="290"/>
      <c r="O746" s="290"/>
      <c r="P746" s="290"/>
      <c r="Q746" s="290"/>
      <c r="R746" s="290"/>
      <c r="S746" s="290"/>
      <c r="T746" s="290"/>
      <c r="U746" s="291"/>
      <c r="V746" s="58"/>
      <c r="W746" s="58"/>
      <c r="X746" s="58"/>
    </row>
    <row r="747" spans="2:24" x14ac:dyDescent="0.3">
      <c r="B747" s="75">
        <v>2023</v>
      </c>
      <c r="C747" s="75">
        <v>1</v>
      </c>
      <c r="D747" s="75">
        <v>2</v>
      </c>
      <c r="E747" s="292"/>
      <c r="F747" s="293"/>
      <c r="G747" s="293"/>
      <c r="H747" s="293"/>
      <c r="I747" s="293"/>
      <c r="J747" s="293"/>
      <c r="K747" s="293"/>
      <c r="L747" s="293"/>
      <c r="M747" s="293"/>
      <c r="N747" s="293"/>
      <c r="O747" s="293"/>
      <c r="P747" s="293"/>
      <c r="Q747" s="293"/>
      <c r="R747" s="293"/>
      <c r="S747" s="293"/>
      <c r="T747" s="293"/>
      <c r="U747" s="294"/>
      <c r="V747" s="58"/>
      <c r="W747" s="58"/>
      <c r="X747" s="58"/>
    </row>
    <row r="748" spans="2:24" x14ac:dyDescent="0.3">
      <c r="B748" s="75">
        <v>2023</v>
      </c>
      <c r="C748" s="75">
        <v>12</v>
      </c>
      <c r="D748" s="75">
        <v>31</v>
      </c>
      <c r="E748" s="292"/>
      <c r="F748" s="293"/>
      <c r="G748" s="293"/>
      <c r="H748" s="293"/>
      <c r="I748" s="293"/>
      <c r="J748" s="293"/>
      <c r="K748" s="293"/>
      <c r="L748" s="293"/>
      <c r="M748" s="293"/>
      <c r="N748" s="293"/>
      <c r="O748" s="293"/>
      <c r="P748" s="293"/>
      <c r="Q748" s="293"/>
      <c r="R748" s="293"/>
      <c r="S748" s="293"/>
      <c r="T748" s="293"/>
      <c r="U748" s="294"/>
      <c r="V748" s="58"/>
      <c r="W748" s="58"/>
      <c r="X748" s="58"/>
    </row>
    <row r="749" spans="2:24" x14ac:dyDescent="0.3">
      <c r="B749" s="75">
        <v>2024</v>
      </c>
      <c r="C749" s="75">
        <v>1</v>
      </c>
      <c r="D749" s="75">
        <v>1</v>
      </c>
      <c r="E749" s="292"/>
      <c r="F749" s="293"/>
      <c r="G749" s="293"/>
      <c r="H749" s="293"/>
      <c r="I749" s="293"/>
      <c r="J749" s="293"/>
      <c r="K749" s="293"/>
      <c r="L749" s="293"/>
      <c r="M749" s="293"/>
      <c r="N749" s="293"/>
      <c r="O749" s="293"/>
      <c r="P749" s="293"/>
      <c r="Q749" s="293"/>
      <c r="R749" s="293"/>
      <c r="S749" s="293"/>
      <c r="T749" s="293"/>
      <c r="U749" s="294"/>
      <c r="V749" s="58"/>
      <c r="W749" s="58"/>
      <c r="X749" s="58"/>
    </row>
    <row r="750" spans="2:24" x14ac:dyDescent="0.3">
      <c r="B750" s="75">
        <v>2024</v>
      </c>
      <c r="C750" s="75">
        <v>1</v>
      </c>
      <c r="D750" s="75">
        <v>2</v>
      </c>
      <c r="E750" s="292"/>
      <c r="F750" s="293"/>
      <c r="G750" s="293"/>
      <c r="H750" s="293"/>
      <c r="I750" s="293"/>
      <c r="J750" s="293"/>
      <c r="K750" s="293"/>
      <c r="L750" s="293"/>
      <c r="M750" s="293"/>
      <c r="N750" s="293"/>
      <c r="O750" s="293"/>
      <c r="P750" s="293"/>
      <c r="Q750" s="293"/>
      <c r="R750" s="293"/>
      <c r="S750" s="293"/>
      <c r="T750" s="293"/>
      <c r="U750" s="294"/>
      <c r="V750" s="58"/>
      <c r="W750" s="58"/>
      <c r="X750" s="58"/>
    </row>
    <row r="751" spans="2:24" x14ac:dyDescent="0.3">
      <c r="B751" s="75">
        <v>2024</v>
      </c>
      <c r="C751" s="75">
        <v>12</v>
      </c>
      <c r="D751" s="75">
        <v>31</v>
      </c>
      <c r="E751" s="295"/>
      <c r="F751" s="296"/>
      <c r="G751" s="296"/>
      <c r="H751" s="296"/>
      <c r="I751" s="296"/>
      <c r="J751" s="296"/>
      <c r="K751" s="296"/>
      <c r="L751" s="296"/>
      <c r="M751" s="296"/>
      <c r="N751" s="296"/>
      <c r="O751" s="296"/>
      <c r="P751" s="296"/>
      <c r="Q751" s="296"/>
      <c r="R751" s="296"/>
      <c r="S751" s="296"/>
      <c r="T751" s="296"/>
      <c r="U751" s="297"/>
      <c r="V751" s="58"/>
      <c r="W751" s="58"/>
      <c r="X751" s="58"/>
    </row>
  </sheetData>
  <mergeCells count="6">
    <mergeCell ref="E746:U751"/>
    <mergeCell ref="B8:U8"/>
    <mergeCell ref="B744:U744"/>
    <mergeCell ref="B5:U5"/>
    <mergeCell ref="B1:U1"/>
    <mergeCell ref="B2:U2"/>
  </mergeCells>
  <pageMargins left="0.7" right="0.7" top="0.75" bottom="0.75" header="0.3" footer="0.3"/>
  <pageSetup scale="62"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E9714-C8B3-4357-B7F9-B12F7C6A08C7}">
  <sheetPr>
    <tabColor theme="6" tint="0.79998168889431442"/>
    <pageSetUpPr fitToPage="1"/>
  </sheetPr>
  <dimension ref="B1:W264"/>
  <sheetViews>
    <sheetView zoomScaleNormal="100" workbookViewId="0">
      <selection activeCell="B49" sqref="B49:S49"/>
    </sheetView>
  </sheetViews>
  <sheetFormatPr defaultColWidth="9" defaultRowHeight="15.6" x14ac:dyDescent="0.3"/>
  <cols>
    <col min="1" max="1" width="2.59765625" customWidth="1"/>
    <col min="2" max="19" width="9.09765625" customWidth="1"/>
  </cols>
  <sheetData>
    <row r="1" spans="2:20" ht="15.75" customHeight="1" x14ac:dyDescent="0.3">
      <c r="B1" s="285" t="s">
        <v>107</v>
      </c>
      <c r="C1" s="285"/>
      <c r="D1" s="285"/>
      <c r="E1" s="285"/>
      <c r="F1" s="285"/>
      <c r="G1" s="285"/>
      <c r="H1" s="285"/>
      <c r="I1" s="285"/>
      <c r="J1" s="285"/>
      <c r="K1" s="285"/>
      <c r="L1" s="285"/>
      <c r="M1" s="285"/>
      <c r="N1" s="285"/>
      <c r="O1" s="285"/>
      <c r="P1" s="285"/>
      <c r="Q1" s="285"/>
      <c r="R1" s="285"/>
      <c r="S1" s="285"/>
    </row>
    <row r="2" spans="2:20" ht="15.75" customHeight="1" x14ac:dyDescent="0.3">
      <c r="B2" s="287" t="str">
        <f>'Admin Info'!B6</f>
        <v>Southern California Gas</v>
      </c>
      <c r="C2" s="287"/>
      <c r="D2" s="287"/>
      <c r="E2" s="287"/>
      <c r="F2" s="287"/>
      <c r="G2" s="287"/>
      <c r="H2" s="287"/>
      <c r="I2" s="287"/>
      <c r="J2" s="287"/>
      <c r="K2" s="287"/>
      <c r="L2" s="287"/>
      <c r="M2" s="287"/>
      <c r="N2" s="287"/>
      <c r="O2" s="287"/>
      <c r="P2" s="287"/>
      <c r="Q2" s="287"/>
      <c r="R2" s="287"/>
      <c r="S2" s="287"/>
    </row>
    <row r="3" spans="2:20" ht="15.75" customHeight="1" x14ac:dyDescent="0.3">
      <c r="B3" s="7"/>
      <c r="C3" s="24"/>
      <c r="D3" s="24"/>
      <c r="E3" s="24"/>
      <c r="F3" s="24"/>
      <c r="G3" s="24"/>
      <c r="H3" s="24"/>
      <c r="I3" s="24"/>
      <c r="J3" s="24"/>
      <c r="K3" s="24"/>
      <c r="L3" s="24"/>
      <c r="M3" s="7"/>
      <c r="N3" s="7"/>
      <c r="O3" s="7"/>
      <c r="P3" s="7"/>
      <c r="Q3" s="7"/>
      <c r="R3" s="7"/>
      <c r="S3" s="7"/>
    </row>
    <row r="4" spans="2:20" ht="15.75" customHeight="1" x14ac:dyDescent="0.3">
      <c r="B4" s="7"/>
      <c r="C4" s="24"/>
      <c r="D4" s="24"/>
      <c r="E4" s="24"/>
      <c r="F4" s="24"/>
      <c r="G4" s="24"/>
      <c r="H4" s="24"/>
      <c r="I4" s="24"/>
      <c r="J4" s="24"/>
      <c r="K4" s="24"/>
      <c r="L4" s="24"/>
      <c r="M4" s="7"/>
      <c r="N4" s="7"/>
      <c r="O4" s="7"/>
      <c r="P4" s="7"/>
      <c r="Q4" s="7"/>
      <c r="R4" s="7"/>
      <c r="S4" s="7"/>
    </row>
    <row r="5" spans="2:20" ht="15.75" customHeight="1" x14ac:dyDescent="0.3">
      <c r="B5" s="288" t="s">
        <v>108</v>
      </c>
      <c r="C5" s="288"/>
      <c r="D5" s="288"/>
      <c r="E5" s="288"/>
      <c r="F5" s="288"/>
      <c r="G5" s="288"/>
      <c r="H5" s="288"/>
      <c r="I5" s="288"/>
      <c r="J5" s="288"/>
      <c r="K5" s="288"/>
      <c r="L5" s="288"/>
      <c r="M5" s="288"/>
      <c r="N5" s="288"/>
      <c r="O5" s="288"/>
      <c r="P5" s="288"/>
      <c r="Q5" s="288"/>
      <c r="R5" s="288"/>
      <c r="S5" s="288"/>
      <c r="T5" s="18"/>
    </row>
    <row r="6" spans="2:20" ht="15.75" customHeight="1" x14ac:dyDescent="0.3">
      <c r="B6" s="8"/>
      <c r="C6" s="8"/>
      <c r="D6" s="7"/>
      <c r="E6" s="7"/>
      <c r="F6" s="7"/>
      <c r="G6" s="7"/>
      <c r="H6" s="7"/>
      <c r="I6" s="7"/>
      <c r="J6" s="7"/>
      <c r="K6" s="7"/>
      <c r="L6" s="7"/>
      <c r="M6" s="8"/>
      <c r="N6" s="8"/>
      <c r="O6" s="8"/>
      <c r="P6" s="8"/>
      <c r="Q6" s="8"/>
      <c r="R6" s="8"/>
      <c r="S6" s="8"/>
    </row>
    <row r="7" spans="2:20" ht="15.75" customHeight="1" x14ac:dyDescent="0.3">
      <c r="B7" s="281" t="s">
        <v>109</v>
      </c>
      <c r="C7" s="282"/>
      <c r="D7" s="282"/>
      <c r="E7" s="282"/>
      <c r="F7" s="282"/>
      <c r="G7" s="282"/>
      <c r="H7" s="282"/>
      <c r="I7" s="282"/>
      <c r="J7" s="282"/>
      <c r="K7" s="282"/>
      <c r="L7" s="282"/>
      <c r="M7" s="282"/>
      <c r="N7" s="282"/>
      <c r="O7" s="282"/>
      <c r="P7" s="282"/>
      <c r="Q7" s="282"/>
      <c r="R7" s="282"/>
      <c r="S7" s="283"/>
    </row>
    <row r="8" spans="2:20" ht="15.75" customHeight="1" x14ac:dyDescent="0.3">
      <c r="B8" s="307" t="s">
        <v>97</v>
      </c>
      <c r="C8" s="308"/>
      <c r="D8" s="308"/>
      <c r="E8" s="308"/>
      <c r="F8" s="308"/>
      <c r="G8" s="308"/>
      <c r="H8" s="308"/>
      <c r="I8" s="308"/>
      <c r="J8" s="308"/>
      <c r="K8" s="308"/>
      <c r="L8" s="308"/>
      <c r="M8" s="308"/>
      <c r="N8" s="308"/>
      <c r="O8" s="308"/>
      <c r="P8" s="308"/>
      <c r="Q8" s="308"/>
      <c r="R8" s="308"/>
      <c r="S8" s="309"/>
    </row>
    <row r="9" spans="2:20" ht="42" x14ac:dyDescent="0.3">
      <c r="B9" s="14" t="s">
        <v>76</v>
      </c>
      <c r="C9" s="14" t="s">
        <v>78</v>
      </c>
      <c r="D9" s="14" t="s">
        <v>79</v>
      </c>
      <c r="E9" s="14" t="s">
        <v>80</v>
      </c>
      <c r="F9" s="14" t="s">
        <v>81</v>
      </c>
      <c r="G9" s="14" t="s">
        <v>82</v>
      </c>
      <c r="H9" s="14" t="s">
        <v>83</v>
      </c>
      <c r="I9" s="14" t="s">
        <v>84</v>
      </c>
      <c r="J9" s="14" t="s">
        <v>85</v>
      </c>
      <c r="K9" s="14" t="s">
        <v>86</v>
      </c>
      <c r="L9" s="14" t="s">
        <v>87</v>
      </c>
      <c r="M9" s="14" t="s">
        <v>88</v>
      </c>
      <c r="N9" s="14" t="s">
        <v>89</v>
      </c>
      <c r="O9" s="14" t="s">
        <v>90</v>
      </c>
      <c r="P9" s="56" t="s">
        <v>91</v>
      </c>
      <c r="Q9" s="14" t="s">
        <v>92</v>
      </c>
      <c r="R9" s="14" t="s">
        <v>93</v>
      </c>
      <c r="S9" s="14" t="s">
        <v>94</v>
      </c>
    </row>
    <row r="10" spans="2:20" x14ac:dyDescent="0.3">
      <c r="B10" s="19">
        <v>2024</v>
      </c>
      <c r="C10" s="164">
        <v>2022.6070555599549</v>
      </c>
      <c r="D10" s="164">
        <v>482.78903324311727</v>
      </c>
      <c r="E10" s="164">
        <v>70.041948610998602</v>
      </c>
      <c r="F10" s="164">
        <v>49.790266811406475</v>
      </c>
      <c r="G10" s="164">
        <v>155.01470915111005</v>
      </c>
      <c r="H10" s="164">
        <v>0</v>
      </c>
      <c r="I10" s="164">
        <v>0</v>
      </c>
      <c r="J10" s="164">
        <v>0</v>
      </c>
      <c r="K10" s="164" t="e">
        <v>#N/A</v>
      </c>
      <c r="L10" s="164">
        <v>0</v>
      </c>
      <c r="M10" s="164" t="e">
        <v>#N/A</v>
      </c>
      <c r="N10" s="164">
        <v>0</v>
      </c>
      <c r="O10" s="164">
        <v>0</v>
      </c>
      <c r="P10" s="164">
        <v>301.63341077267688</v>
      </c>
      <c r="Q10" s="164" t="e">
        <v>#N/A</v>
      </c>
      <c r="R10" s="164" t="e">
        <v>#N/A</v>
      </c>
      <c r="S10" s="164">
        <f t="shared" ref="S10:S26" si="0">SUM(C10:J10)+L10+SUM(N10:P10)</f>
        <v>3081.8764241492645</v>
      </c>
    </row>
    <row r="11" spans="2:20" x14ac:dyDescent="0.3">
      <c r="B11" s="19">
        <v>2025</v>
      </c>
      <c r="C11" s="164">
        <v>2002.7740393604108</v>
      </c>
      <c r="D11" s="164">
        <v>475.07397951851186</v>
      </c>
      <c r="E11" s="164">
        <v>69.422154332637021</v>
      </c>
      <c r="F11" s="164">
        <v>52.691707247735813</v>
      </c>
      <c r="G11" s="164">
        <v>156.67322102198733</v>
      </c>
      <c r="H11" s="164">
        <v>0</v>
      </c>
      <c r="I11" s="164">
        <v>0</v>
      </c>
      <c r="J11" s="164">
        <v>0</v>
      </c>
      <c r="K11" s="164" t="e">
        <v>#N/A</v>
      </c>
      <c r="L11" s="164">
        <v>0</v>
      </c>
      <c r="M11" s="164" t="e">
        <v>#N/A</v>
      </c>
      <c r="N11" s="164">
        <v>0</v>
      </c>
      <c r="O11" s="164">
        <v>0</v>
      </c>
      <c r="P11" s="164">
        <v>299.73640695447995</v>
      </c>
      <c r="Q11" s="164" t="e">
        <v>#N/A</v>
      </c>
      <c r="R11" s="164" t="e">
        <v>#N/A</v>
      </c>
      <c r="S11" s="164">
        <f t="shared" si="0"/>
        <v>3056.3715084357632</v>
      </c>
    </row>
    <row r="12" spans="2:20" x14ac:dyDescent="0.3">
      <c r="B12" s="19">
        <v>2026</v>
      </c>
      <c r="C12" s="164">
        <v>1981.8241992692945</v>
      </c>
      <c r="D12" s="164">
        <v>465.23940777487644</v>
      </c>
      <c r="E12" s="164">
        <v>68.490733605555903</v>
      </c>
      <c r="F12" s="164">
        <v>55.736862680081288</v>
      </c>
      <c r="G12" s="164">
        <v>158.36295808491349</v>
      </c>
      <c r="H12" s="164">
        <v>0</v>
      </c>
      <c r="I12" s="164">
        <v>0</v>
      </c>
      <c r="J12" s="164">
        <v>0</v>
      </c>
      <c r="K12" s="164" t="e">
        <v>#N/A</v>
      </c>
      <c r="L12" s="164">
        <v>0</v>
      </c>
      <c r="M12" s="164" t="e">
        <v>#N/A</v>
      </c>
      <c r="N12" s="164">
        <v>0</v>
      </c>
      <c r="O12" s="164">
        <v>0</v>
      </c>
      <c r="P12" s="164">
        <v>294.87862810640189</v>
      </c>
      <c r="Q12" s="164" t="e">
        <v>#N/A</v>
      </c>
      <c r="R12" s="164" t="e">
        <v>#N/A</v>
      </c>
      <c r="S12" s="164">
        <f t="shared" si="0"/>
        <v>3024.532789521123</v>
      </c>
    </row>
    <row r="13" spans="2:20" x14ac:dyDescent="0.3">
      <c r="B13" s="19">
        <v>2027</v>
      </c>
      <c r="C13" s="164">
        <v>1964.5139336827767</v>
      </c>
      <c r="D13" s="164">
        <v>458.57740297453449</v>
      </c>
      <c r="E13" s="164">
        <v>67.910006598647371</v>
      </c>
      <c r="F13" s="164">
        <v>58.987486135900411</v>
      </c>
      <c r="G13" s="164">
        <v>160.0913442626285</v>
      </c>
      <c r="H13" s="164">
        <v>0</v>
      </c>
      <c r="I13" s="164">
        <v>0</v>
      </c>
      <c r="J13" s="164">
        <v>0</v>
      </c>
      <c r="K13" s="164" t="e">
        <v>#N/A</v>
      </c>
      <c r="L13" s="164">
        <v>0</v>
      </c>
      <c r="M13" s="164" t="e">
        <v>#N/A</v>
      </c>
      <c r="N13" s="164">
        <v>0</v>
      </c>
      <c r="O13" s="164">
        <v>0</v>
      </c>
      <c r="P13" s="164">
        <v>293.36298979565464</v>
      </c>
      <c r="Q13" s="164" t="e">
        <v>#N/A</v>
      </c>
      <c r="R13" s="164" t="e">
        <v>#N/A</v>
      </c>
      <c r="S13" s="164">
        <f t="shared" si="0"/>
        <v>3003.443163450142</v>
      </c>
    </row>
    <row r="14" spans="2:20" x14ac:dyDescent="0.3">
      <c r="B14" s="19">
        <v>2028</v>
      </c>
      <c r="C14" s="164">
        <v>1946.8329047795373</v>
      </c>
      <c r="D14" s="164">
        <v>451.45868705187428</v>
      </c>
      <c r="E14" s="164">
        <v>67.280548778535035</v>
      </c>
      <c r="F14" s="164">
        <v>62.172810607005005</v>
      </c>
      <c r="G14" s="164">
        <v>162.04671027419354</v>
      </c>
      <c r="H14" s="164">
        <v>0</v>
      </c>
      <c r="I14" s="164">
        <v>0</v>
      </c>
      <c r="J14" s="164">
        <v>0</v>
      </c>
      <c r="K14" s="164" t="e">
        <v>#N/A</v>
      </c>
      <c r="L14" s="164">
        <v>0</v>
      </c>
      <c r="M14" s="164" t="e">
        <v>#N/A</v>
      </c>
      <c r="N14" s="164">
        <v>0</v>
      </c>
      <c r="O14" s="164">
        <v>0</v>
      </c>
      <c r="P14" s="164">
        <v>291.32086158381429</v>
      </c>
      <c r="Q14" s="164" t="e">
        <v>#N/A</v>
      </c>
      <c r="R14" s="164" t="e">
        <v>#N/A</v>
      </c>
      <c r="S14" s="164">
        <f t="shared" si="0"/>
        <v>2981.1125230749594</v>
      </c>
    </row>
    <row r="15" spans="2:20" x14ac:dyDescent="0.3">
      <c r="B15" s="19">
        <v>2029</v>
      </c>
      <c r="C15" s="164">
        <v>1935.6599345020888</v>
      </c>
      <c r="D15" s="164">
        <v>445.20556381603541</v>
      </c>
      <c r="E15" s="164">
        <v>66.732294627949614</v>
      </c>
      <c r="F15" s="164">
        <v>65.259471463398128</v>
      </c>
      <c r="G15" s="164">
        <v>163.30582721016273</v>
      </c>
      <c r="H15" s="164">
        <v>0</v>
      </c>
      <c r="I15" s="164">
        <v>0</v>
      </c>
      <c r="J15" s="164">
        <v>0</v>
      </c>
      <c r="K15" s="164" t="e">
        <v>#N/A</v>
      </c>
      <c r="L15" s="164">
        <v>0</v>
      </c>
      <c r="M15" s="164" t="e">
        <v>#N/A</v>
      </c>
      <c r="N15" s="164">
        <v>0</v>
      </c>
      <c r="O15" s="164">
        <v>0</v>
      </c>
      <c r="P15" s="164">
        <v>290.30751441393113</v>
      </c>
      <c r="Q15" s="164" t="e">
        <v>#N/A</v>
      </c>
      <c r="R15" s="164" t="e">
        <v>#N/A</v>
      </c>
      <c r="S15" s="164">
        <f t="shared" si="0"/>
        <v>2966.4706060335657</v>
      </c>
    </row>
    <row r="16" spans="2:20" x14ac:dyDescent="0.3">
      <c r="B16" s="19">
        <v>2030</v>
      </c>
      <c r="C16" s="164">
        <v>1924.4689630557382</v>
      </c>
      <c r="D16" s="164">
        <v>439.70470169490324</v>
      </c>
      <c r="E16" s="164">
        <v>66.162962761117342</v>
      </c>
      <c r="F16" s="164">
        <v>68.213188100403443</v>
      </c>
      <c r="G16" s="164">
        <v>164.57631894732128</v>
      </c>
      <c r="H16" s="164">
        <v>0</v>
      </c>
      <c r="I16" s="164">
        <v>0</v>
      </c>
      <c r="J16" s="164">
        <v>0</v>
      </c>
      <c r="K16" s="164" t="e">
        <v>#N/A</v>
      </c>
      <c r="L16" s="164">
        <v>0</v>
      </c>
      <c r="M16" s="164" t="e">
        <v>#N/A</v>
      </c>
      <c r="N16" s="164">
        <v>0</v>
      </c>
      <c r="O16" s="164">
        <v>0</v>
      </c>
      <c r="P16" s="164">
        <v>289.33471347317516</v>
      </c>
      <c r="Q16" s="164" t="e">
        <v>#N/A</v>
      </c>
      <c r="R16" s="164" t="e">
        <v>#N/A</v>
      </c>
      <c r="S16" s="164">
        <f t="shared" si="0"/>
        <v>2952.4608480326588</v>
      </c>
    </row>
    <row r="17" spans="2:19" x14ac:dyDescent="0.3">
      <c r="B17" s="19">
        <v>2031</v>
      </c>
      <c r="C17" s="164">
        <v>1915.0630600910674</v>
      </c>
      <c r="D17" s="164">
        <v>435.58457888249978</v>
      </c>
      <c r="E17" s="164">
        <v>65.695735567511989</v>
      </c>
      <c r="F17" s="164">
        <v>70.999417175747595</v>
      </c>
      <c r="G17" s="164">
        <v>165.73397023617846</v>
      </c>
      <c r="H17" s="164">
        <v>0</v>
      </c>
      <c r="I17" s="164">
        <v>0</v>
      </c>
      <c r="J17" s="164">
        <v>0</v>
      </c>
      <c r="K17" s="164" t="e">
        <v>#N/A</v>
      </c>
      <c r="L17" s="164">
        <v>0</v>
      </c>
      <c r="M17" s="164" t="e">
        <v>#N/A</v>
      </c>
      <c r="N17" s="164">
        <v>0</v>
      </c>
      <c r="O17" s="164">
        <v>0</v>
      </c>
      <c r="P17" s="164">
        <v>288.23332518865129</v>
      </c>
      <c r="Q17" s="164" t="e">
        <v>#N/A</v>
      </c>
      <c r="R17" s="164" t="e">
        <v>#N/A</v>
      </c>
      <c r="S17" s="164">
        <f t="shared" si="0"/>
        <v>2941.3100871416564</v>
      </c>
    </row>
    <row r="18" spans="2:19" x14ac:dyDescent="0.3">
      <c r="B18" s="19">
        <v>2032</v>
      </c>
      <c r="C18" s="164">
        <v>1905.0966297956259</v>
      </c>
      <c r="D18" s="164">
        <v>431.21284094622678</v>
      </c>
      <c r="E18" s="164">
        <v>65.199202169120483</v>
      </c>
      <c r="F18" s="164">
        <v>73.584070743244922</v>
      </c>
      <c r="G18" s="164">
        <v>166.90373212049877</v>
      </c>
      <c r="H18" s="164">
        <v>0</v>
      </c>
      <c r="I18" s="164">
        <v>0</v>
      </c>
      <c r="J18" s="164">
        <v>0</v>
      </c>
      <c r="K18" s="164" t="e">
        <v>#N/A</v>
      </c>
      <c r="L18" s="164">
        <v>0</v>
      </c>
      <c r="M18" s="164" t="e">
        <v>#N/A</v>
      </c>
      <c r="N18" s="164">
        <v>0</v>
      </c>
      <c r="O18" s="164">
        <v>0</v>
      </c>
      <c r="P18" s="164">
        <v>286.69311521305792</v>
      </c>
      <c r="Q18" s="164" t="e">
        <v>#N/A</v>
      </c>
      <c r="R18" s="164" t="e">
        <v>#N/A</v>
      </c>
      <c r="S18" s="164">
        <f t="shared" si="0"/>
        <v>2928.6895909877744</v>
      </c>
    </row>
    <row r="19" spans="2:19" x14ac:dyDescent="0.3">
      <c r="B19" s="19">
        <v>2033</v>
      </c>
      <c r="C19" s="164">
        <v>1895.9733709242985</v>
      </c>
      <c r="D19" s="164">
        <v>426.59719251940646</v>
      </c>
      <c r="E19" s="164">
        <v>64.687421427983963</v>
      </c>
      <c r="F19" s="164">
        <v>75.934277496892406</v>
      </c>
      <c r="G19" s="164">
        <v>168.09650265825638</v>
      </c>
      <c r="H19" s="164">
        <v>0</v>
      </c>
      <c r="I19" s="164">
        <v>0</v>
      </c>
      <c r="J19" s="164">
        <v>0</v>
      </c>
      <c r="K19" s="164" t="e">
        <v>#N/A</v>
      </c>
      <c r="L19" s="164">
        <v>0</v>
      </c>
      <c r="M19" s="164" t="e">
        <v>#N/A</v>
      </c>
      <c r="N19" s="164">
        <v>0</v>
      </c>
      <c r="O19" s="164">
        <v>0</v>
      </c>
      <c r="P19" s="164">
        <v>284.90153581997515</v>
      </c>
      <c r="Q19" s="164" t="e">
        <v>#N/A</v>
      </c>
      <c r="R19" s="164" t="e">
        <v>#N/A</v>
      </c>
      <c r="S19" s="164">
        <f t="shared" si="0"/>
        <v>2916.1903008468125</v>
      </c>
    </row>
    <row r="20" spans="2:19" x14ac:dyDescent="0.3">
      <c r="B20" s="19">
        <v>2034</v>
      </c>
      <c r="C20" s="164">
        <v>1887.4850031752771</v>
      </c>
      <c r="D20" s="164">
        <v>418.15681324032312</v>
      </c>
      <c r="E20" s="164">
        <v>64.190752171426297</v>
      </c>
      <c r="F20" s="164">
        <v>78.019160920550163</v>
      </c>
      <c r="G20" s="164">
        <v>169.30409777921508</v>
      </c>
      <c r="H20" s="164">
        <v>0</v>
      </c>
      <c r="I20" s="164">
        <v>0</v>
      </c>
      <c r="J20" s="164">
        <v>0</v>
      </c>
      <c r="K20" s="164" t="e">
        <v>#N/A</v>
      </c>
      <c r="L20" s="164">
        <v>0</v>
      </c>
      <c r="M20" s="164" t="e">
        <v>#N/A</v>
      </c>
      <c r="N20" s="164">
        <v>0</v>
      </c>
      <c r="O20" s="164">
        <v>0</v>
      </c>
      <c r="P20" s="164">
        <v>284.97369254742779</v>
      </c>
      <c r="Q20" s="164" t="e">
        <v>#N/A</v>
      </c>
      <c r="R20" s="164" t="e">
        <v>#N/A</v>
      </c>
      <c r="S20" s="164">
        <f t="shared" si="0"/>
        <v>2902.1295198342195</v>
      </c>
    </row>
    <row r="21" spans="2:19" x14ac:dyDescent="0.3">
      <c r="B21" s="19">
        <v>2035</v>
      </c>
      <c r="C21" s="164">
        <v>1880.4607160507444</v>
      </c>
      <c r="D21" s="164">
        <v>414.19441307344971</v>
      </c>
      <c r="E21" s="164">
        <v>63.726673929343832</v>
      </c>
      <c r="F21" s="164">
        <v>79.810604904528446</v>
      </c>
      <c r="G21" s="164">
        <v>170.44796810432643</v>
      </c>
      <c r="H21" s="164">
        <v>0</v>
      </c>
      <c r="I21" s="164">
        <v>0</v>
      </c>
      <c r="J21" s="164">
        <v>0</v>
      </c>
      <c r="K21" s="164" t="e">
        <v>#N/A</v>
      </c>
      <c r="L21" s="164">
        <v>0</v>
      </c>
      <c r="M21" s="164" t="e">
        <v>#N/A</v>
      </c>
      <c r="N21" s="164">
        <v>0</v>
      </c>
      <c r="O21" s="164">
        <v>0</v>
      </c>
      <c r="P21" s="164">
        <v>285.69245424327914</v>
      </c>
      <c r="Q21" s="164" t="e">
        <v>#N/A</v>
      </c>
      <c r="R21" s="164" t="e">
        <v>#N/A</v>
      </c>
      <c r="S21" s="164">
        <f t="shared" si="0"/>
        <v>2894.3328303056715</v>
      </c>
    </row>
    <row r="22" spans="2:19" x14ac:dyDescent="0.3">
      <c r="B22" s="19">
        <v>2036</v>
      </c>
      <c r="C22" s="164">
        <v>1873.4814892508384</v>
      </c>
      <c r="D22" s="164">
        <v>410.10422095566344</v>
      </c>
      <c r="E22" s="164">
        <v>63.243773916372625</v>
      </c>
      <c r="F22" s="164">
        <v>81.345320740611555</v>
      </c>
      <c r="G22" s="164">
        <v>171.68519450449756</v>
      </c>
      <c r="H22" s="164">
        <v>0</v>
      </c>
      <c r="I22" s="164">
        <v>0</v>
      </c>
      <c r="J22" s="164">
        <v>0</v>
      </c>
      <c r="K22" s="164" t="e">
        <v>#N/A</v>
      </c>
      <c r="L22" s="164">
        <v>0</v>
      </c>
      <c r="M22" s="164" t="e">
        <v>#N/A</v>
      </c>
      <c r="N22" s="164">
        <v>0</v>
      </c>
      <c r="O22" s="164">
        <v>0</v>
      </c>
      <c r="P22" s="164">
        <v>285.8761299205504</v>
      </c>
      <c r="Q22" s="164" t="e">
        <v>#N/A</v>
      </c>
      <c r="R22" s="164" t="e">
        <v>#N/A</v>
      </c>
      <c r="S22" s="164">
        <f t="shared" si="0"/>
        <v>2885.7361292885339</v>
      </c>
    </row>
    <row r="23" spans="2:19" x14ac:dyDescent="0.3">
      <c r="B23" s="19">
        <v>2037</v>
      </c>
      <c r="C23" s="164">
        <v>1867.1411897622118</v>
      </c>
      <c r="D23" s="164">
        <v>405.91718759790217</v>
      </c>
      <c r="E23" s="164">
        <v>62.74849349104025</v>
      </c>
      <c r="F23" s="164">
        <v>82.60668157182819</v>
      </c>
      <c r="G23" s="164">
        <v>172.94813175075339</v>
      </c>
      <c r="H23" s="164">
        <v>0</v>
      </c>
      <c r="I23" s="164">
        <v>0</v>
      </c>
      <c r="J23" s="164">
        <v>0</v>
      </c>
      <c r="K23" s="164" t="e">
        <v>#N/A</v>
      </c>
      <c r="L23" s="164">
        <v>0</v>
      </c>
      <c r="M23" s="164" t="e">
        <v>#N/A</v>
      </c>
      <c r="N23" s="164">
        <v>0</v>
      </c>
      <c r="O23" s="164">
        <v>0</v>
      </c>
      <c r="P23" s="164">
        <v>285.96806526553911</v>
      </c>
      <c r="Q23" s="164" t="e">
        <v>#N/A</v>
      </c>
      <c r="R23" s="164" t="e">
        <v>#N/A</v>
      </c>
      <c r="S23" s="164">
        <f t="shared" si="0"/>
        <v>2877.329749439275</v>
      </c>
    </row>
    <row r="24" spans="2:19" x14ac:dyDescent="0.3">
      <c r="B24" s="19">
        <v>2038</v>
      </c>
      <c r="C24" s="164">
        <v>1861.9051723131249</v>
      </c>
      <c r="D24" s="164">
        <v>401.95143602200721</v>
      </c>
      <c r="E24" s="164">
        <v>62.272839699080137</v>
      </c>
      <c r="F24" s="164">
        <v>83.581026687762744</v>
      </c>
      <c r="G24" s="164">
        <v>174.23404793725697</v>
      </c>
      <c r="H24" s="164">
        <v>0</v>
      </c>
      <c r="I24" s="164">
        <v>0</v>
      </c>
      <c r="J24" s="164">
        <v>0</v>
      </c>
      <c r="K24" s="164" t="e">
        <v>#N/A</v>
      </c>
      <c r="L24" s="164">
        <v>0</v>
      </c>
      <c r="M24" s="164" t="e">
        <v>#N/A</v>
      </c>
      <c r="N24" s="164">
        <v>0</v>
      </c>
      <c r="O24" s="164">
        <v>0</v>
      </c>
      <c r="P24" s="164">
        <v>286.40122698573242</v>
      </c>
      <c r="Q24" s="164" t="e">
        <v>#N/A</v>
      </c>
      <c r="R24" s="164" t="e">
        <v>#N/A</v>
      </c>
      <c r="S24" s="164">
        <f t="shared" si="0"/>
        <v>2870.3457496449646</v>
      </c>
    </row>
    <row r="25" spans="2:19" x14ac:dyDescent="0.3">
      <c r="B25" s="19">
        <v>2039</v>
      </c>
      <c r="C25" s="164">
        <v>1871.1943804633568</v>
      </c>
      <c r="D25" s="164">
        <v>400.76815577853654</v>
      </c>
      <c r="E25" s="164">
        <v>62.00156225848167</v>
      </c>
      <c r="F25" s="164">
        <v>84.257948468629209</v>
      </c>
      <c r="G25" s="164">
        <v>175.51376027935086</v>
      </c>
      <c r="H25" s="164">
        <v>0</v>
      </c>
      <c r="I25" s="164">
        <v>0</v>
      </c>
      <c r="J25" s="164">
        <v>0</v>
      </c>
      <c r="K25" s="164" t="e">
        <v>#N/A</v>
      </c>
      <c r="L25" s="164">
        <v>0</v>
      </c>
      <c r="M25" s="164" t="e">
        <v>#N/A</v>
      </c>
      <c r="N25" s="164">
        <v>0</v>
      </c>
      <c r="O25" s="164">
        <v>0</v>
      </c>
      <c r="P25" s="164">
        <v>286.8472812370776</v>
      </c>
      <c r="Q25" s="164" t="e">
        <v>#N/A</v>
      </c>
      <c r="R25" s="164" t="e">
        <v>#N/A</v>
      </c>
      <c r="S25" s="164">
        <f t="shared" si="0"/>
        <v>2880.5830884854322</v>
      </c>
    </row>
    <row r="26" spans="2:19" x14ac:dyDescent="0.3">
      <c r="B26" s="19">
        <v>2040</v>
      </c>
      <c r="C26" s="164">
        <v>1876.8662743177874</v>
      </c>
      <c r="D26" s="164">
        <v>399.77899678891981</v>
      </c>
      <c r="E26" s="164">
        <v>61.679936855995862</v>
      </c>
      <c r="F26" s="164">
        <v>84.6305207506052</v>
      </c>
      <c r="G26" s="164">
        <v>176.83471272373103</v>
      </c>
      <c r="H26" s="164">
        <v>0</v>
      </c>
      <c r="I26" s="164">
        <v>0</v>
      </c>
      <c r="J26" s="164">
        <v>0</v>
      </c>
      <c r="K26" s="164" t="e">
        <v>#N/A</v>
      </c>
      <c r="L26" s="164">
        <v>0</v>
      </c>
      <c r="M26" s="164" t="e">
        <v>#N/A</v>
      </c>
      <c r="N26" s="164">
        <v>0</v>
      </c>
      <c r="O26" s="164">
        <v>0</v>
      </c>
      <c r="P26" s="164">
        <v>288.81590923779328</v>
      </c>
      <c r="Q26" s="164" t="e">
        <v>#N/A</v>
      </c>
      <c r="R26" s="164" t="e">
        <v>#N/A</v>
      </c>
      <c r="S26" s="164">
        <f t="shared" si="0"/>
        <v>2888.6063506748328</v>
      </c>
    </row>
    <row r="27" spans="2:19" x14ac:dyDescent="0.3">
      <c r="B27" s="25"/>
      <c r="C27" s="20"/>
      <c r="D27" s="20"/>
      <c r="E27" s="20"/>
      <c r="F27" s="20"/>
      <c r="G27" s="20"/>
      <c r="H27" s="20"/>
      <c r="I27" s="20"/>
      <c r="J27" s="20"/>
      <c r="K27" s="20"/>
      <c r="L27" s="20"/>
      <c r="M27" s="20"/>
      <c r="N27" s="20"/>
      <c r="O27" s="20"/>
      <c r="P27" s="20"/>
      <c r="Q27" s="20"/>
      <c r="R27" s="20"/>
      <c r="S27" s="20"/>
    </row>
    <row r="28" spans="2:19" ht="15.75" customHeight="1" x14ac:dyDescent="0.3">
      <c r="B28" s="281" t="s">
        <v>110</v>
      </c>
      <c r="C28" s="282"/>
      <c r="D28" s="282"/>
      <c r="E28" s="282"/>
      <c r="F28" s="282"/>
      <c r="G28" s="282"/>
      <c r="H28" s="282"/>
      <c r="I28" s="282"/>
      <c r="J28" s="282"/>
      <c r="K28" s="282"/>
      <c r="L28" s="282"/>
      <c r="M28" s="282"/>
      <c r="N28" s="282"/>
      <c r="O28" s="282"/>
      <c r="P28" s="282"/>
      <c r="Q28" s="282"/>
      <c r="R28" s="282"/>
      <c r="S28" s="283"/>
    </row>
    <row r="29" spans="2:19" ht="15.75" customHeight="1" x14ac:dyDescent="0.3">
      <c r="B29" s="307" t="s">
        <v>97</v>
      </c>
      <c r="C29" s="308"/>
      <c r="D29" s="308"/>
      <c r="E29" s="308"/>
      <c r="F29" s="308"/>
      <c r="G29" s="308"/>
      <c r="H29" s="308"/>
      <c r="I29" s="308"/>
      <c r="J29" s="308"/>
      <c r="K29" s="308"/>
      <c r="L29" s="308"/>
      <c r="M29" s="308"/>
      <c r="N29" s="308"/>
      <c r="O29" s="308"/>
      <c r="P29" s="308"/>
      <c r="Q29" s="308"/>
      <c r="R29" s="308"/>
      <c r="S29" s="309"/>
    </row>
    <row r="30" spans="2:19" ht="42" x14ac:dyDescent="0.3">
      <c r="B30" s="14" t="s">
        <v>76</v>
      </c>
      <c r="C30" s="14" t="s">
        <v>78</v>
      </c>
      <c r="D30" s="14" t="s">
        <v>79</v>
      </c>
      <c r="E30" s="14" t="s">
        <v>80</v>
      </c>
      <c r="F30" s="14" t="s">
        <v>81</v>
      </c>
      <c r="G30" s="14" t="s">
        <v>82</v>
      </c>
      <c r="H30" s="14" t="s">
        <v>83</v>
      </c>
      <c r="I30" s="14" t="s">
        <v>84</v>
      </c>
      <c r="J30" s="14" t="s">
        <v>85</v>
      </c>
      <c r="K30" s="14" t="s">
        <v>86</v>
      </c>
      <c r="L30" s="14" t="s">
        <v>87</v>
      </c>
      <c r="M30" s="14" t="s">
        <v>88</v>
      </c>
      <c r="N30" s="14" t="s">
        <v>89</v>
      </c>
      <c r="O30" s="14" t="s">
        <v>90</v>
      </c>
      <c r="P30" s="56" t="s">
        <v>91</v>
      </c>
      <c r="Q30" s="14" t="s">
        <v>92</v>
      </c>
      <c r="R30" s="14" t="s">
        <v>93</v>
      </c>
      <c r="S30" s="10" t="s">
        <v>94</v>
      </c>
    </row>
    <row r="31" spans="2:19" x14ac:dyDescent="0.3">
      <c r="B31" s="19">
        <v>2024</v>
      </c>
      <c r="C31" s="164">
        <v>1907.1310169828494</v>
      </c>
      <c r="D31" s="164">
        <v>460.01343277786583</v>
      </c>
      <c r="E31" s="164">
        <v>68.063031712190863</v>
      </c>
      <c r="F31" s="164">
        <v>49.790266811406475</v>
      </c>
      <c r="G31" s="164">
        <v>137.62505176235058</v>
      </c>
      <c r="H31" s="164">
        <v>77.364369264367113</v>
      </c>
      <c r="I31" s="164">
        <v>473.23617783514555</v>
      </c>
      <c r="J31" s="164">
        <v>845.13231537133913</v>
      </c>
      <c r="K31" s="164" t="e">
        <v>#N/A</v>
      </c>
      <c r="L31" s="164">
        <v>24.409729159027187</v>
      </c>
      <c r="M31" s="164" t="e">
        <v>#N/A</v>
      </c>
      <c r="N31" s="164">
        <v>31.97567466044595</v>
      </c>
      <c r="O31" s="164">
        <v>0</v>
      </c>
      <c r="P31" s="164">
        <v>543.00259899321304</v>
      </c>
      <c r="Q31" s="164" t="e">
        <v>#N/A</v>
      </c>
      <c r="R31" s="164" t="e">
        <v>#N/A</v>
      </c>
      <c r="S31" s="164">
        <f t="shared" ref="S31:S47" si="1">SUM(C31:J31)+L31+SUM(N31:P31)</f>
        <v>4617.743665330202</v>
      </c>
    </row>
    <row r="32" spans="2:19" x14ac:dyDescent="0.3">
      <c r="B32" s="19">
        <v>2025</v>
      </c>
      <c r="C32" s="164">
        <v>1887.8904879404247</v>
      </c>
      <c r="D32" s="164">
        <v>452.58777616482382</v>
      </c>
      <c r="E32" s="164">
        <v>67.456351935164761</v>
      </c>
      <c r="F32" s="164">
        <v>52.691707247735813</v>
      </c>
      <c r="G32" s="164">
        <v>139.13537225953394</v>
      </c>
      <c r="H32" s="164">
        <v>77.470214018700432</v>
      </c>
      <c r="I32" s="164">
        <v>470.34209513159965</v>
      </c>
      <c r="J32" s="164">
        <v>824.89674867317967</v>
      </c>
      <c r="K32" s="164" t="e">
        <v>#N/A</v>
      </c>
      <c r="L32" s="164">
        <v>23.739203727880597</v>
      </c>
      <c r="M32" s="164" t="e">
        <v>#N/A</v>
      </c>
      <c r="N32" s="164">
        <v>25.99579793094734</v>
      </c>
      <c r="O32" s="164">
        <v>0</v>
      </c>
      <c r="P32" s="164">
        <v>540.25359399318597</v>
      </c>
      <c r="Q32" s="164" t="e">
        <v>#N/A</v>
      </c>
      <c r="R32" s="164" t="e">
        <v>#N/A</v>
      </c>
      <c r="S32" s="164">
        <f t="shared" si="1"/>
        <v>4562.4593490231764</v>
      </c>
    </row>
    <row r="33" spans="2:19" x14ac:dyDescent="0.3">
      <c r="B33" s="19">
        <v>2026</v>
      </c>
      <c r="C33" s="164">
        <v>1867.5301031173124</v>
      </c>
      <c r="D33" s="164">
        <v>443.03891053730746</v>
      </c>
      <c r="E33" s="164">
        <v>66.537958798167139</v>
      </c>
      <c r="F33" s="164">
        <v>55.736862680081288</v>
      </c>
      <c r="G33" s="164">
        <v>140.67757663108864</v>
      </c>
      <c r="H33" s="164">
        <v>77.480269251226943</v>
      </c>
      <c r="I33" s="164">
        <v>468.64612540383104</v>
      </c>
      <c r="J33" s="164">
        <v>789.80927385817279</v>
      </c>
      <c r="K33" s="164" t="e">
        <v>#N/A</v>
      </c>
      <c r="L33" s="164">
        <v>23.087097360333004</v>
      </c>
      <c r="M33" s="164" t="e">
        <v>#N/A</v>
      </c>
      <c r="N33" s="164">
        <v>24.280911198528159</v>
      </c>
      <c r="O33" s="164">
        <v>0</v>
      </c>
      <c r="P33" s="164">
        <v>532.14447604535269</v>
      </c>
      <c r="Q33" s="164" t="e">
        <v>#N/A</v>
      </c>
      <c r="R33" s="164" t="e">
        <v>#N/A</v>
      </c>
      <c r="S33" s="164">
        <f t="shared" si="1"/>
        <v>4488.9695648814013</v>
      </c>
    </row>
    <row r="34" spans="2:19" x14ac:dyDescent="0.3">
      <c r="B34" s="19">
        <v>2027</v>
      </c>
      <c r="C34" s="164">
        <v>1850.8062773873421</v>
      </c>
      <c r="D34" s="164">
        <v>436.65900324593127</v>
      </c>
      <c r="E34" s="164">
        <v>65.97017304606058</v>
      </c>
      <c r="F34" s="164">
        <v>58.987486135900411</v>
      </c>
      <c r="G34" s="164">
        <v>142.25759334525821</v>
      </c>
      <c r="H34" s="164">
        <v>77.499990910877585</v>
      </c>
      <c r="I34" s="164">
        <v>467.73268346945019</v>
      </c>
      <c r="J34" s="164">
        <v>773.27763374871972</v>
      </c>
      <c r="K34" s="164" t="e">
        <v>#N/A</v>
      </c>
      <c r="L34" s="164">
        <v>22.452904092123983</v>
      </c>
      <c r="M34" s="164" t="e">
        <v>#N/A</v>
      </c>
      <c r="N34" s="164">
        <v>28.236460861463243</v>
      </c>
      <c r="O34" s="164">
        <v>0</v>
      </c>
      <c r="P34" s="164">
        <v>510.87537819107297</v>
      </c>
      <c r="Q34" s="164" t="e">
        <v>#N/A</v>
      </c>
      <c r="R34" s="164" t="e">
        <v>#N/A</v>
      </c>
      <c r="S34" s="164">
        <f t="shared" si="1"/>
        <v>4434.7555844341996</v>
      </c>
    </row>
    <row r="35" spans="2:19" x14ac:dyDescent="0.3">
      <c r="B35" s="19">
        <v>2028</v>
      </c>
      <c r="C35" s="164">
        <v>1833.7086729291934</v>
      </c>
      <c r="D35" s="164">
        <v>429.81877622508358</v>
      </c>
      <c r="E35" s="164">
        <v>65.353570717622191</v>
      </c>
      <c r="F35" s="164">
        <v>62.172810607005005</v>
      </c>
      <c r="G35" s="164">
        <v>144.04052998694962</v>
      </c>
      <c r="H35" s="164">
        <v>77.49595736293756</v>
      </c>
      <c r="I35" s="164">
        <v>465.88266638333027</v>
      </c>
      <c r="J35" s="164">
        <v>761.92560446782238</v>
      </c>
      <c r="K35" s="164" t="e">
        <v>#N/A</v>
      </c>
      <c r="L35" s="164">
        <v>21.83613185762761</v>
      </c>
      <c r="M35" s="164" t="e">
        <v>#N/A</v>
      </c>
      <c r="N35" s="164">
        <v>24.757861336593407</v>
      </c>
      <c r="O35" s="164">
        <v>0</v>
      </c>
      <c r="P35" s="164">
        <v>490.11228906912248</v>
      </c>
      <c r="Q35" s="164" t="e">
        <v>#N/A</v>
      </c>
      <c r="R35" s="164" t="e">
        <v>#N/A</v>
      </c>
      <c r="S35" s="164">
        <f t="shared" si="1"/>
        <v>4377.1048709432871</v>
      </c>
    </row>
    <row r="36" spans="2:19" x14ac:dyDescent="0.3">
      <c r="B36" s="19">
        <v>2029</v>
      </c>
      <c r="C36" s="164">
        <v>1823.116128163037</v>
      </c>
      <c r="D36" s="164">
        <v>423.84061567219521</v>
      </c>
      <c r="E36" s="164">
        <v>64.818086863944387</v>
      </c>
      <c r="F36" s="164">
        <v>65.259471463398128</v>
      </c>
      <c r="G36" s="164">
        <v>145.15122100361179</v>
      </c>
      <c r="H36" s="164">
        <v>77.525924795604524</v>
      </c>
      <c r="I36" s="164">
        <v>465.0852499320269</v>
      </c>
      <c r="J36" s="164">
        <v>678.49925717404176</v>
      </c>
      <c r="K36" s="164" t="e">
        <v>#N/A</v>
      </c>
      <c r="L36" s="164">
        <v>21.236302108062578</v>
      </c>
      <c r="M36" s="164" t="e">
        <v>#N/A</v>
      </c>
      <c r="N36" s="164">
        <v>31.834837406883842</v>
      </c>
      <c r="O36" s="164">
        <v>0</v>
      </c>
      <c r="P36" s="164">
        <v>498.34893217484097</v>
      </c>
      <c r="Q36" s="164" t="e">
        <v>#N/A</v>
      </c>
      <c r="R36" s="164" t="e">
        <v>#N/A</v>
      </c>
      <c r="S36" s="164">
        <f t="shared" si="1"/>
        <v>4294.7160267576473</v>
      </c>
    </row>
    <row r="37" spans="2:19" x14ac:dyDescent="0.3">
      <c r="B37" s="19">
        <v>2030</v>
      </c>
      <c r="C37" s="164">
        <v>1812.5025997718383</v>
      </c>
      <c r="D37" s="164">
        <v>418.61122297046791</v>
      </c>
      <c r="E37" s="164">
        <v>64.261440663848589</v>
      </c>
      <c r="F37" s="164">
        <v>68.213188100403443</v>
      </c>
      <c r="G37" s="164">
        <v>146.27394667651365</v>
      </c>
      <c r="H37" s="164">
        <v>77.552564672765953</v>
      </c>
      <c r="I37" s="164">
        <v>464.34036089303288</v>
      </c>
      <c r="J37" s="164">
        <v>604.88313580930117</v>
      </c>
      <c r="K37" s="164" t="e">
        <v>#N/A</v>
      </c>
      <c r="L37" s="164">
        <v>20.652949440189907</v>
      </c>
      <c r="M37" s="164" t="e">
        <v>#N/A</v>
      </c>
      <c r="N37" s="164">
        <v>29.112633875370616</v>
      </c>
      <c r="O37" s="164">
        <v>0</v>
      </c>
      <c r="P37" s="164">
        <v>490.56665304523256</v>
      </c>
      <c r="Q37" s="164" t="e">
        <v>#N/A</v>
      </c>
      <c r="R37" s="164" t="e">
        <v>#N/A</v>
      </c>
      <c r="S37" s="164">
        <f t="shared" si="1"/>
        <v>4196.9706959189652</v>
      </c>
    </row>
    <row r="38" spans="2:19" x14ac:dyDescent="0.3">
      <c r="B38" s="19">
        <v>2031</v>
      </c>
      <c r="C38" s="164">
        <v>1803.6711903614951</v>
      </c>
      <c r="D38" s="164">
        <v>414.75912574689841</v>
      </c>
      <c r="E38" s="164">
        <v>63.80681506766205</v>
      </c>
      <c r="F38" s="164">
        <v>70.999417175747595</v>
      </c>
      <c r="G38" s="164">
        <v>147.41687942070092</v>
      </c>
      <c r="H38" s="164">
        <v>77.637739864054723</v>
      </c>
      <c r="I38" s="164">
        <v>464.39982962865923</v>
      </c>
      <c r="J38" s="164">
        <v>591.24227389055045</v>
      </c>
      <c r="K38" s="164" t="e">
        <v>#N/A</v>
      </c>
      <c r="L38" s="164">
        <v>20.085621235210187</v>
      </c>
      <c r="M38" s="164" t="e">
        <v>#N/A</v>
      </c>
      <c r="N38" s="164">
        <v>26.855861644424579</v>
      </c>
      <c r="O38" s="164">
        <v>0</v>
      </c>
      <c r="P38" s="164">
        <v>497.95575918339512</v>
      </c>
      <c r="Q38" s="164" t="e">
        <v>#N/A</v>
      </c>
      <c r="R38" s="164" t="e">
        <v>#N/A</v>
      </c>
      <c r="S38" s="164">
        <f t="shared" si="1"/>
        <v>4178.8305132187979</v>
      </c>
    </row>
    <row r="39" spans="2:19" x14ac:dyDescent="0.3">
      <c r="B39" s="19">
        <v>2032</v>
      </c>
      <c r="C39" s="164">
        <v>1794.2763041195574</v>
      </c>
      <c r="D39" s="164">
        <v>410.65200252420493</v>
      </c>
      <c r="E39" s="164">
        <v>63.322799754508409</v>
      </c>
      <c r="F39" s="164">
        <v>73.584070743244922</v>
      </c>
      <c r="G39" s="164">
        <v>148.46861838599355</v>
      </c>
      <c r="H39" s="164">
        <v>77.695397980916667</v>
      </c>
      <c r="I39" s="164">
        <v>463.41910711879257</v>
      </c>
      <c r="J39" s="164">
        <v>591.46304406473394</v>
      </c>
      <c r="K39" s="164" t="e">
        <v>#N/A</v>
      </c>
      <c r="L39" s="164">
        <v>19.533877307580177</v>
      </c>
      <c r="M39" s="164" t="e">
        <v>#N/A</v>
      </c>
      <c r="N39" s="164">
        <v>26.847984000501157</v>
      </c>
      <c r="O39" s="164">
        <v>0</v>
      </c>
      <c r="P39" s="164">
        <v>496.36306405188907</v>
      </c>
      <c r="Q39" s="164" t="e">
        <v>#N/A</v>
      </c>
      <c r="R39" s="164" t="e">
        <v>#N/A</v>
      </c>
      <c r="S39" s="164">
        <f t="shared" si="1"/>
        <v>4165.6262700519219</v>
      </c>
    </row>
    <row r="40" spans="2:19" x14ac:dyDescent="0.3">
      <c r="B40" s="19">
        <v>2033</v>
      </c>
      <c r="C40" s="164">
        <v>1785.7216398009102</v>
      </c>
      <c r="D40" s="164">
        <v>406.2976073686844</v>
      </c>
      <c r="E40" s="164">
        <v>62.823454139873235</v>
      </c>
      <c r="F40" s="164">
        <v>75.934277496892406</v>
      </c>
      <c r="G40" s="164">
        <v>149.54327922418992</v>
      </c>
      <c r="H40" s="164">
        <v>77.759487280008585</v>
      </c>
      <c r="I40" s="164">
        <v>462.72485057190426</v>
      </c>
      <c r="J40" s="164">
        <v>591.47718684462654</v>
      </c>
      <c r="K40" s="164" t="e">
        <v>#N/A</v>
      </c>
      <c r="L40" s="164">
        <v>18.997289563476272</v>
      </c>
      <c r="M40" s="164" t="e">
        <v>#N/A</v>
      </c>
      <c r="N40" s="164">
        <v>26.840284337292992</v>
      </c>
      <c r="O40" s="164">
        <v>0</v>
      </c>
      <c r="P40" s="164">
        <v>494.47467211237876</v>
      </c>
      <c r="Q40" s="164" t="e">
        <v>#N/A</v>
      </c>
      <c r="R40" s="164" t="e">
        <v>#N/A</v>
      </c>
      <c r="S40" s="164">
        <f t="shared" si="1"/>
        <v>4152.5940287402382</v>
      </c>
    </row>
    <row r="41" spans="2:19" x14ac:dyDescent="0.3">
      <c r="B41" s="19">
        <v>2034</v>
      </c>
      <c r="C41" s="164">
        <v>1777.7989665367195</v>
      </c>
      <c r="D41" s="164">
        <v>398.11515287393757</v>
      </c>
      <c r="E41" s="164">
        <v>62.339137600857157</v>
      </c>
      <c r="F41" s="164">
        <v>78.019160920550163</v>
      </c>
      <c r="G41" s="164">
        <v>150.63193034853808</v>
      </c>
      <c r="H41" s="164">
        <v>77.807866063088881</v>
      </c>
      <c r="I41" s="164">
        <v>461.74883194076961</v>
      </c>
      <c r="J41" s="164">
        <v>591.58254238555014</v>
      </c>
      <c r="K41" s="164" t="e">
        <v>#N/A</v>
      </c>
      <c r="L41" s="164">
        <v>18.475441668639807</v>
      </c>
      <c r="M41" s="164" t="e">
        <v>#N/A</v>
      </c>
      <c r="N41" s="164">
        <v>26.832761764896606</v>
      </c>
      <c r="O41" s="164">
        <v>0</v>
      </c>
      <c r="P41" s="164">
        <v>494.51030876323438</v>
      </c>
      <c r="Q41" s="164" t="e">
        <v>#N/A</v>
      </c>
      <c r="R41" s="164" t="e">
        <v>#N/A</v>
      </c>
      <c r="S41" s="164">
        <f t="shared" si="1"/>
        <v>4137.8621008667824</v>
      </c>
    </row>
    <row r="42" spans="2:19" x14ac:dyDescent="0.3">
      <c r="B42" s="19">
        <v>2035</v>
      </c>
      <c r="C42" s="164">
        <v>1771.3374738291684</v>
      </c>
      <c r="D42" s="164">
        <v>394.40741491507038</v>
      </c>
      <c r="E42" s="164">
        <v>61.887330213489797</v>
      </c>
      <c r="F42" s="164">
        <v>79.810604904528446</v>
      </c>
      <c r="G42" s="164">
        <v>151.65751871255961</v>
      </c>
      <c r="H42" s="164">
        <v>77.872773989484998</v>
      </c>
      <c r="I42" s="164">
        <v>461.38198316407255</v>
      </c>
      <c r="J42" s="164">
        <v>579.70131509873386</v>
      </c>
      <c r="K42" s="164" t="e">
        <v>#N/A</v>
      </c>
      <c r="L42" s="164">
        <v>17.967928725346582</v>
      </c>
      <c r="M42" s="164" t="e">
        <v>#N/A</v>
      </c>
      <c r="N42" s="164">
        <v>29.719290843954873</v>
      </c>
      <c r="O42" s="164">
        <v>0</v>
      </c>
      <c r="P42" s="164">
        <v>490.40290503767318</v>
      </c>
      <c r="Q42" s="164" t="e">
        <v>#N/A</v>
      </c>
      <c r="R42" s="164" t="e">
        <v>#N/A</v>
      </c>
      <c r="S42" s="164">
        <f t="shared" si="1"/>
        <v>4116.1465394340821</v>
      </c>
    </row>
    <row r="43" spans="2:19" x14ac:dyDescent="0.3">
      <c r="B43" s="19">
        <v>2036</v>
      </c>
      <c r="C43" s="164">
        <v>1764.9181413783954</v>
      </c>
      <c r="D43" s="164">
        <v>390.56863890661822</v>
      </c>
      <c r="E43" s="164">
        <v>61.416619734921234</v>
      </c>
      <c r="F43" s="164">
        <v>81.345320740611555</v>
      </c>
      <c r="G43" s="164">
        <v>152.77562971589924</v>
      </c>
      <c r="H43" s="164">
        <v>77.93356957633678</v>
      </c>
      <c r="I43" s="164">
        <v>460.50842288535989</v>
      </c>
      <c r="J43" s="164">
        <v>579.92456631523623</v>
      </c>
      <c r="K43" s="164" t="e">
        <v>#N/A</v>
      </c>
      <c r="L43" s="164">
        <v>17.474356958249828</v>
      </c>
      <c r="M43" s="164" t="e">
        <v>#N/A</v>
      </c>
      <c r="N43" s="164">
        <v>29.712119801247056</v>
      </c>
      <c r="O43" s="164">
        <v>0</v>
      </c>
      <c r="P43" s="164">
        <v>490.64514965482198</v>
      </c>
      <c r="Q43" s="164" t="e">
        <v>#N/A</v>
      </c>
      <c r="R43" s="164" t="e">
        <v>#N/A</v>
      </c>
      <c r="S43" s="164">
        <f t="shared" si="1"/>
        <v>4107.2225356676972</v>
      </c>
    </row>
    <row r="44" spans="2:19" x14ac:dyDescent="0.3">
      <c r="B44" s="19">
        <v>2037</v>
      </c>
      <c r="C44" s="164">
        <v>1759.1348691263684</v>
      </c>
      <c r="D44" s="164">
        <v>386.62982499249364</v>
      </c>
      <c r="E44" s="164">
        <v>60.933448062597755</v>
      </c>
      <c r="F44" s="164">
        <v>82.60668157182819</v>
      </c>
      <c r="G44" s="164">
        <v>153.92011445784544</v>
      </c>
      <c r="H44" s="164">
        <v>77.961059642978526</v>
      </c>
      <c r="I44" s="164">
        <v>459.85155136827785</v>
      </c>
      <c r="J44" s="164">
        <v>579.99143208467706</v>
      </c>
      <c r="K44" s="164" t="e">
        <v>#N/A</v>
      </c>
      <c r="L44" s="164">
        <v>16.994343408852998</v>
      </c>
      <c r="M44" s="164" t="e">
        <v>#N/A</v>
      </c>
      <c r="N44" s="164">
        <v>29.705123206248516</v>
      </c>
      <c r="O44" s="164">
        <v>0</v>
      </c>
      <c r="P44" s="164">
        <v>490.79373228127417</v>
      </c>
      <c r="Q44" s="164" t="e">
        <v>#N/A</v>
      </c>
      <c r="R44" s="164" t="e">
        <v>#N/A</v>
      </c>
      <c r="S44" s="164">
        <f t="shared" si="1"/>
        <v>4098.5221802034421</v>
      </c>
    </row>
    <row r="45" spans="2:19" x14ac:dyDescent="0.3">
      <c r="B45" s="19">
        <v>2038</v>
      </c>
      <c r="C45" s="164">
        <v>1754.4530118013486</v>
      </c>
      <c r="D45" s="164">
        <v>382.90914562751277</v>
      </c>
      <c r="E45" s="164">
        <v>60.469822777600022</v>
      </c>
      <c r="F45" s="164">
        <v>83.581026687762744</v>
      </c>
      <c r="G45" s="164">
        <v>155.08749350743224</v>
      </c>
      <c r="H45" s="164">
        <v>78.008089280908166</v>
      </c>
      <c r="I45" s="164">
        <v>459.54358028514883</v>
      </c>
      <c r="J45" s="164">
        <v>580.31812246937261</v>
      </c>
      <c r="K45" s="164" t="e">
        <v>#N/A</v>
      </c>
      <c r="L45" s="164">
        <v>16.527515638375252</v>
      </c>
      <c r="M45" s="164" t="e">
        <v>#N/A</v>
      </c>
      <c r="N45" s="164">
        <v>29.698300186720687</v>
      </c>
      <c r="O45" s="164">
        <v>0</v>
      </c>
      <c r="P45" s="164">
        <v>491.32192021413891</v>
      </c>
      <c r="Q45" s="164" t="e">
        <v>#N/A</v>
      </c>
      <c r="R45" s="164" t="e">
        <v>#N/A</v>
      </c>
      <c r="S45" s="164">
        <f t="shared" si="1"/>
        <v>4091.9180284763211</v>
      </c>
    </row>
    <row r="46" spans="2:19" x14ac:dyDescent="0.3">
      <c r="B46" s="19">
        <v>2039</v>
      </c>
      <c r="C46" s="164">
        <v>1764.2935459184312</v>
      </c>
      <c r="D46" s="164">
        <v>381.96782331754986</v>
      </c>
      <c r="E46" s="164">
        <v>60.210494129716857</v>
      </c>
      <c r="F46" s="164">
        <v>84.257948468629209</v>
      </c>
      <c r="G46" s="164">
        <v>156.24783655274689</v>
      </c>
      <c r="H46" s="164">
        <v>78.063427874565889</v>
      </c>
      <c r="I46" s="164">
        <v>460.26243866982588</v>
      </c>
      <c r="J46" s="164">
        <v>580.68521506616185</v>
      </c>
      <c r="K46" s="164" t="e">
        <v>#N/A</v>
      </c>
      <c r="L46" s="164">
        <v>16.073511438779079</v>
      </c>
      <c r="M46" s="164" t="e">
        <v>#N/A</v>
      </c>
      <c r="N46" s="164">
        <v>29.663931375643593</v>
      </c>
      <c r="O46" s="164">
        <v>0</v>
      </c>
      <c r="P46" s="164">
        <v>491.86384194822767</v>
      </c>
      <c r="Q46" s="164" t="e">
        <v>#N/A</v>
      </c>
      <c r="R46" s="164" t="e">
        <v>#N/A</v>
      </c>
      <c r="S46" s="164">
        <f t="shared" si="1"/>
        <v>4103.5900147602788</v>
      </c>
    </row>
    <row r="47" spans="2:19" x14ac:dyDescent="0.3">
      <c r="B47" s="19">
        <v>2040</v>
      </c>
      <c r="C47" s="164">
        <v>1770.5139480601547</v>
      </c>
      <c r="D47" s="164">
        <v>381.2175574170094</v>
      </c>
      <c r="E47" s="164">
        <v>59.900738333974402</v>
      </c>
      <c r="F47" s="164">
        <v>84.6305207506052</v>
      </c>
      <c r="G47" s="164">
        <v>157.4500838623693</v>
      </c>
      <c r="H47" s="164">
        <v>78.08782302519009</v>
      </c>
      <c r="I47" s="164">
        <v>460.44761298997417</v>
      </c>
      <c r="J47" s="164">
        <v>624.48830902322356</v>
      </c>
      <c r="K47" s="164" t="e">
        <v>#N/A</v>
      </c>
      <c r="L47" s="164">
        <v>15.631978551735912</v>
      </c>
      <c r="M47" s="164" t="e">
        <v>#N/A</v>
      </c>
      <c r="N47" s="164">
        <v>28.009687084366231</v>
      </c>
      <c r="O47" s="164">
        <v>0</v>
      </c>
      <c r="P47" s="164">
        <v>481.48984964659314</v>
      </c>
      <c r="Q47" s="164" t="e">
        <v>#N/A</v>
      </c>
      <c r="R47" s="164" t="e">
        <v>#N/A</v>
      </c>
      <c r="S47" s="164">
        <f t="shared" si="1"/>
        <v>4141.8681087451969</v>
      </c>
    </row>
    <row r="48" spans="2:19" x14ac:dyDescent="0.3">
      <c r="B48" s="25"/>
      <c r="C48" s="20"/>
      <c r="D48" s="20"/>
      <c r="E48" s="20"/>
      <c r="F48" s="20"/>
      <c r="G48" s="20"/>
      <c r="H48" s="20"/>
      <c r="I48" s="20"/>
      <c r="J48" s="20"/>
      <c r="K48" s="20"/>
      <c r="L48" s="20"/>
      <c r="M48" s="20"/>
      <c r="N48" s="20"/>
      <c r="O48" s="20"/>
      <c r="P48" s="20"/>
      <c r="Q48" s="20"/>
      <c r="R48" s="20"/>
      <c r="S48" s="20"/>
    </row>
    <row r="49" spans="2:19" x14ac:dyDescent="0.3">
      <c r="B49" s="281" t="s">
        <v>111</v>
      </c>
      <c r="C49" s="282"/>
      <c r="D49" s="282"/>
      <c r="E49" s="282"/>
      <c r="F49" s="282"/>
      <c r="G49" s="282"/>
      <c r="H49" s="282"/>
      <c r="I49" s="282"/>
      <c r="J49" s="282"/>
      <c r="K49" s="282"/>
      <c r="L49" s="282"/>
      <c r="M49" s="282"/>
      <c r="N49" s="282"/>
      <c r="O49" s="282"/>
      <c r="P49" s="282"/>
      <c r="Q49" s="282"/>
      <c r="R49" s="282"/>
      <c r="S49" s="283"/>
    </row>
    <row r="50" spans="2:19" ht="15.75" customHeight="1" x14ac:dyDescent="0.3">
      <c r="B50" s="307" t="s">
        <v>97</v>
      </c>
      <c r="C50" s="308"/>
      <c r="D50" s="308"/>
      <c r="E50" s="308"/>
      <c r="F50" s="308"/>
      <c r="G50" s="308"/>
      <c r="H50" s="308"/>
      <c r="I50" s="308"/>
      <c r="J50" s="308"/>
      <c r="K50" s="308"/>
      <c r="L50" s="308"/>
      <c r="M50" s="308"/>
      <c r="N50" s="308"/>
      <c r="O50" s="308"/>
      <c r="P50" s="308"/>
      <c r="Q50" s="308"/>
      <c r="R50" s="308"/>
      <c r="S50" s="309"/>
    </row>
    <row r="51" spans="2:19" ht="42" x14ac:dyDescent="0.3">
      <c r="B51" s="14" t="s">
        <v>76</v>
      </c>
      <c r="C51" s="14" t="s">
        <v>78</v>
      </c>
      <c r="D51" s="14" t="s">
        <v>79</v>
      </c>
      <c r="E51" s="14" t="s">
        <v>80</v>
      </c>
      <c r="F51" s="14" t="s">
        <v>81</v>
      </c>
      <c r="G51" s="14" t="s">
        <v>82</v>
      </c>
      <c r="H51" s="14" t="s">
        <v>83</v>
      </c>
      <c r="I51" s="14" t="s">
        <v>84</v>
      </c>
      <c r="J51" s="14" t="s">
        <v>85</v>
      </c>
      <c r="K51" s="14" t="s">
        <v>86</v>
      </c>
      <c r="L51" s="14" t="s">
        <v>87</v>
      </c>
      <c r="M51" s="14" t="s">
        <v>88</v>
      </c>
      <c r="N51" s="14" t="s">
        <v>89</v>
      </c>
      <c r="O51" s="14" t="s">
        <v>90</v>
      </c>
      <c r="P51" s="56" t="s">
        <v>91</v>
      </c>
      <c r="Q51" s="14" t="s">
        <v>92</v>
      </c>
      <c r="R51" s="14" t="s">
        <v>93</v>
      </c>
      <c r="S51" s="10" t="s">
        <v>94</v>
      </c>
    </row>
    <row r="52" spans="2:19" x14ac:dyDescent="0.3">
      <c r="B52" s="19">
        <v>2024</v>
      </c>
      <c r="C52" s="164">
        <v>321.32569665972267</v>
      </c>
      <c r="D52" s="164">
        <v>166.05360934050429</v>
      </c>
      <c r="E52" s="164">
        <v>49.060787082035574</v>
      </c>
      <c r="F52" s="164">
        <v>52.234923332153556</v>
      </c>
      <c r="G52" s="164">
        <v>57.555969024466457</v>
      </c>
      <c r="H52" s="164">
        <v>53.789271584074001</v>
      </c>
      <c r="I52" s="164">
        <v>466.62607734572026</v>
      </c>
      <c r="J52" s="164">
        <v>1636.4225817982292</v>
      </c>
      <c r="K52" s="164" t="e">
        <v>#N/A</v>
      </c>
      <c r="L52" s="164">
        <v>24.40972915902719</v>
      </c>
      <c r="M52" s="164" t="e">
        <v>#N/A</v>
      </c>
      <c r="N52" s="164">
        <v>32.673679751866473</v>
      </c>
      <c r="O52" s="164">
        <v>0</v>
      </c>
      <c r="P52" s="164">
        <v>423.31028808646158</v>
      </c>
      <c r="Q52" s="164" t="e">
        <v>#N/A</v>
      </c>
      <c r="R52" s="164" t="e">
        <v>#N/A</v>
      </c>
      <c r="S52" s="164">
        <f t="shared" ref="S52:S68" si="2">SUM(C52:J52)+L52+SUM(N52:P52)</f>
        <v>3283.4626131642617</v>
      </c>
    </row>
    <row r="53" spans="2:19" x14ac:dyDescent="0.3">
      <c r="B53" s="19">
        <v>2025</v>
      </c>
      <c r="C53" s="164">
        <v>316.53740353689227</v>
      </c>
      <c r="D53" s="164">
        <v>163.08504356331278</v>
      </c>
      <c r="E53" s="164">
        <v>48.584592472906465</v>
      </c>
      <c r="F53" s="164">
        <v>55.259509526327371</v>
      </c>
      <c r="G53" s="164">
        <v>58.74081837320864</v>
      </c>
      <c r="H53" s="164">
        <v>53.862181144115205</v>
      </c>
      <c r="I53" s="164">
        <v>464.17266555707721</v>
      </c>
      <c r="J53" s="164">
        <v>1598.8550555163631</v>
      </c>
      <c r="K53" s="164" t="e">
        <v>#N/A</v>
      </c>
      <c r="L53" s="164">
        <v>23.7392037278806</v>
      </c>
      <c r="M53" s="164" t="e">
        <v>#N/A</v>
      </c>
      <c r="N53" s="164">
        <v>32.400722388918787</v>
      </c>
      <c r="O53" s="164">
        <v>0</v>
      </c>
      <c r="P53" s="164">
        <v>424.32950447975173</v>
      </c>
      <c r="Q53" s="164" t="e">
        <v>#N/A</v>
      </c>
      <c r="R53" s="164" t="e">
        <v>#N/A</v>
      </c>
      <c r="S53" s="164">
        <f t="shared" si="2"/>
        <v>3239.566700286754</v>
      </c>
    </row>
    <row r="54" spans="2:19" x14ac:dyDescent="0.3">
      <c r="B54" s="19">
        <v>2026</v>
      </c>
      <c r="C54" s="164">
        <v>311.37621385326736</v>
      </c>
      <c r="D54" s="164">
        <v>158.86397830313675</v>
      </c>
      <c r="E54" s="164">
        <v>47.813269521876968</v>
      </c>
      <c r="F54" s="164">
        <v>58.43402785283493</v>
      </c>
      <c r="G54" s="164">
        <v>59.957322041916932</v>
      </c>
      <c r="H54" s="164">
        <v>53.879276025823479</v>
      </c>
      <c r="I54" s="164">
        <v>461.92048191175274</v>
      </c>
      <c r="J54" s="164">
        <v>1532.3141456118335</v>
      </c>
      <c r="K54" s="164" t="e">
        <v>#N/A</v>
      </c>
      <c r="L54" s="164">
        <v>23.087097360333004</v>
      </c>
      <c r="M54" s="164" t="e">
        <v>#N/A</v>
      </c>
      <c r="N54" s="164">
        <v>30.635410153442184</v>
      </c>
      <c r="O54" s="164">
        <v>0</v>
      </c>
      <c r="P54" s="164">
        <v>430.87468129757696</v>
      </c>
      <c r="Q54" s="164" t="e">
        <v>#N/A</v>
      </c>
      <c r="R54" s="164" t="e">
        <v>#N/A</v>
      </c>
      <c r="S54" s="164">
        <f t="shared" si="2"/>
        <v>3169.1559039337944</v>
      </c>
    </row>
    <row r="55" spans="2:19" x14ac:dyDescent="0.3">
      <c r="B55" s="19">
        <v>2027</v>
      </c>
      <c r="C55" s="164">
        <v>307.39472322866641</v>
      </c>
      <c r="D55" s="164">
        <v>156.4700397710908</v>
      </c>
      <c r="E55" s="164">
        <v>47.372123679003479</v>
      </c>
      <c r="F55" s="164">
        <v>61.825784568810164</v>
      </c>
      <c r="G55" s="164">
        <v>61.208366920785622</v>
      </c>
      <c r="H55" s="164">
        <v>53.928479660299601</v>
      </c>
      <c r="I55" s="164">
        <v>461.39488369233328</v>
      </c>
      <c r="J55" s="164">
        <v>1442.4697780828571</v>
      </c>
      <c r="K55" s="164" t="e">
        <v>#N/A</v>
      </c>
      <c r="L55" s="164">
        <v>22.45290409212398</v>
      </c>
      <c r="M55" s="164" t="e">
        <v>#N/A</v>
      </c>
      <c r="N55" s="164">
        <v>33.173551303392273</v>
      </c>
      <c r="O55" s="164">
        <v>0</v>
      </c>
      <c r="P55" s="164">
        <v>473.67265217635418</v>
      </c>
      <c r="Q55" s="164" t="e">
        <v>#N/A</v>
      </c>
      <c r="R55" s="164" t="e">
        <v>#N/A</v>
      </c>
      <c r="S55" s="164">
        <f t="shared" si="2"/>
        <v>3121.3632871757163</v>
      </c>
    </row>
    <row r="56" spans="2:19" x14ac:dyDescent="0.3">
      <c r="B56" s="19">
        <v>2028</v>
      </c>
      <c r="C56" s="164">
        <v>303.28389932905355</v>
      </c>
      <c r="D56" s="164">
        <v>153.79152878919552</v>
      </c>
      <c r="E56" s="164">
        <v>46.884070787249442</v>
      </c>
      <c r="F56" s="164">
        <v>65.148463385360358</v>
      </c>
      <c r="G56" s="164">
        <v>62.522797907455107</v>
      </c>
      <c r="H56" s="164">
        <v>53.898589845625139</v>
      </c>
      <c r="I56" s="164">
        <v>459.72915784276864</v>
      </c>
      <c r="J56" s="164">
        <v>1516.8169062440259</v>
      </c>
      <c r="K56" s="164" t="e">
        <v>#N/A</v>
      </c>
      <c r="L56" s="164">
        <v>21.83613185762761</v>
      </c>
      <c r="M56" s="164" t="e">
        <v>#N/A</v>
      </c>
      <c r="N56" s="164">
        <v>32.397674940171214</v>
      </c>
      <c r="O56" s="164">
        <v>0</v>
      </c>
      <c r="P56" s="164">
        <v>382.51829019407444</v>
      </c>
      <c r="Q56" s="164" t="e">
        <v>#N/A</v>
      </c>
      <c r="R56" s="164" t="e">
        <v>#N/A</v>
      </c>
      <c r="S56" s="164">
        <f t="shared" si="2"/>
        <v>3098.8275111226067</v>
      </c>
    </row>
    <row r="57" spans="2:19" x14ac:dyDescent="0.3">
      <c r="B57" s="19">
        <v>2029</v>
      </c>
      <c r="C57" s="164">
        <v>301.28912447756278</v>
      </c>
      <c r="D57" s="164">
        <v>151.59825982577206</v>
      </c>
      <c r="E57" s="164">
        <v>46.471816718513949</v>
      </c>
      <c r="F57" s="164">
        <v>68.367602341580735</v>
      </c>
      <c r="G57" s="164">
        <v>63.320179868090541</v>
      </c>
      <c r="H57" s="164">
        <v>53.92778862160722</v>
      </c>
      <c r="I57" s="164">
        <v>459.09069508482918</v>
      </c>
      <c r="J57" s="164">
        <v>1505.7505226997059</v>
      </c>
      <c r="K57" s="164" t="e">
        <v>#N/A</v>
      </c>
      <c r="L57" s="164">
        <v>21.236302108062578</v>
      </c>
      <c r="M57" s="164" t="e">
        <v>#N/A</v>
      </c>
      <c r="N57" s="164">
        <v>32.396985725214201</v>
      </c>
      <c r="O57" s="164">
        <v>0</v>
      </c>
      <c r="P57" s="164">
        <v>384.744478049012</v>
      </c>
      <c r="Q57" s="164" t="e">
        <v>#N/A</v>
      </c>
      <c r="R57" s="164" t="e">
        <v>#N/A</v>
      </c>
      <c r="S57" s="164">
        <f t="shared" si="2"/>
        <v>3088.1937555199515</v>
      </c>
    </row>
    <row r="58" spans="2:19" x14ac:dyDescent="0.3">
      <c r="B58" s="19">
        <v>2030</v>
      </c>
      <c r="C58" s="164">
        <v>299.28025086910287</v>
      </c>
      <c r="D58" s="164">
        <v>149.82445976475077</v>
      </c>
      <c r="E58" s="164">
        <v>46.038785348397688</v>
      </c>
      <c r="F58" s="164">
        <v>71.447836084918904</v>
      </c>
      <c r="G58" s="164">
        <v>64.11843351474964</v>
      </c>
      <c r="H58" s="164">
        <v>53.978954920586503</v>
      </c>
      <c r="I58" s="164">
        <v>458.3749080439502</v>
      </c>
      <c r="J58" s="164">
        <v>1321.4450067516675</v>
      </c>
      <c r="K58" s="164" t="e">
        <v>#N/A</v>
      </c>
      <c r="L58" s="164">
        <v>20.652949440189907</v>
      </c>
      <c r="M58" s="164" t="e">
        <v>#N/A</v>
      </c>
      <c r="N58" s="164">
        <v>30.961374936299947</v>
      </c>
      <c r="O58" s="164">
        <v>0</v>
      </c>
      <c r="P58" s="164">
        <v>373.05064941609572</v>
      </c>
      <c r="Q58" s="164" t="e">
        <v>#N/A</v>
      </c>
      <c r="R58" s="164" t="e">
        <v>#N/A</v>
      </c>
      <c r="S58" s="164">
        <f t="shared" si="2"/>
        <v>2889.1736090907098</v>
      </c>
    </row>
    <row r="59" spans="2:19" x14ac:dyDescent="0.3">
      <c r="B59" s="19">
        <v>2031</v>
      </c>
      <c r="C59" s="164">
        <v>297.84591865821642</v>
      </c>
      <c r="D59" s="164">
        <v>148.83606543479502</v>
      </c>
      <c r="E59" s="164">
        <v>45.701322363920681</v>
      </c>
      <c r="F59" s="164">
        <v>74.353559772922395</v>
      </c>
      <c r="G59" s="164">
        <v>64.950259755247032</v>
      </c>
      <c r="H59" s="164">
        <v>54.028806712824647</v>
      </c>
      <c r="I59" s="164">
        <v>458.23158767632589</v>
      </c>
      <c r="J59" s="164">
        <v>1089.4163961229174</v>
      </c>
      <c r="K59" s="164" t="e">
        <v>#N/A</v>
      </c>
      <c r="L59" s="164">
        <v>20.085621235210187</v>
      </c>
      <c r="M59" s="164" t="e">
        <v>#N/A</v>
      </c>
      <c r="N59" s="164">
        <v>32.02732689853832</v>
      </c>
      <c r="O59" s="164">
        <v>0</v>
      </c>
      <c r="P59" s="164">
        <v>398.79040089592439</v>
      </c>
      <c r="Q59" s="164" t="e">
        <v>#N/A</v>
      </c>
      <c r="R59" s="164" t="e">
        <v>#N/A</v>
      </c>
      <c r="S59" s="164">
        <f t="shared" si="2"/>
        <v>2684.2672655268425</v>
      </c>
    </row>
    <row r="60" spans="2:19" x14ac:dyDescent="0.3">
      <c r="B60" s="19">
        <v>2032</v>
      </c>
      <c r="C60" s="164">
        <v>296.22048893547316</v>
      </c>
      <c r="D60" s="164">
        <v>147.68346152997702</v>
      </c>
      <c r="E60" s="164">
        <v>45.335337133558966</v>
      </c>
      <c r="F60" s="164">
        <v>77.049656833691472</v>
      </c>
      <c r="G60" s="164">
        <v>65.748793674958918</v>
      </c>
      <c r="H60" s="164">
        <v>54.088044885116886</v>
      </c>
      <c r="I60" s="164">
        <v>457.51792837878514</v>
      </c>
      <c r="J60" s="164">
        <v>1089.6448019929021</v>
      </c>
      <c r="K60" s="164" t="e">
        <v>#N/A</v>
      </c>
      <c r="L60" s="164">
        <v>19.533877307580177</v>
      </c>
      <c r="M60" s="164" t="e">
        <v>#N/A</v>
      </c>
      <c r="N60" s="164">
        <v>32.026695062431898</v>
      </c>
      <c r="O60" s="164">
        <v>0</v>
      </c>
      <c r="P60" s="164">
        <v>398.19448056396442</v>
      </c>
      <c r="Q60" s="164" t="e">
        <v>#N/A</v>
      </c>
      <c r="R60" s="164" t="e">
        <v>#N/A</v>
      </c>
      <c r="S60" s="164">
        <f t="shared" si="2"/>
        <v>2683.0435662984405</v>
      </c>
    </row>
    <row r="61" spans="2:19" x14ac:dyDescent="0.3">
      <c r="B61" s="19">
        <v>2033</v>
      </c>
      <c r="C61" s="164">
        <v>294.86214143941703</v>
      </c>
      <c r="D61" s="164">
        <v>146.37138870115896</v>
      </c>
      <c r="E61" s="164">
        <v>44.954122753152298</v>
      </c>
      <c r="F61" s="164">
        <v>79.502268896928356</v>
      </c>
      <c r="G61" s="164">
        <v>66.548652683682391</v>
      </c>
      <c r="H61" s="164">
        <v>54.146951572526319</v>
      </c>
      <c r="I61" s="164">
        <v>456.96064191810132</v>
      </c>
      <c r="J61" s="164">
        <v>1089.6476005842583</v>
      </c>
      <c r="K61" s="164" t="e">
        <v>#N/A</v>
      </c>
      <c r="L61" s="164">
        <v>18.997289563476272</v>
      </c>
      <c r="M61" s="164" t="e">
        <v>#N/A</v>
      </c>
      <c r="N61" s="164">
        <v>32.025206690578358</v>
      </c>
      <c r="O61" s="164">
        <v>0</v>
      </c>
      <c r="P61" s="164">
        <v>397.39880926943971</v>
      </c>
      <c r="Q61" s="164" t="e">
        <v>#N/A</v>
      </c>
      <c r="R61" s="164" t="e">
        <v>#N/A</v>
      </c>
      <c r="S61" s="164">
        <f t="shared" si="2"/>
        <v>2681.4150740727196</v>
      </c>
    </row>
    <row r="62" spans="2:19" x14ac:dyDescent="0.3">
      <c r="B62" s="19">
        <v>2034</v>
      </c>
      <c r="C62" s="164">
        <v>293.70303608186026</v>
      </c>
      <c r="D62" s="164">
        <v>142.81651866808741</v>
      </c>
      <c r="E62" s="164">
        <v>44.586359964843716</v>
      </c>
      <c r="F62" s="164">
        <v>81.679581917263718</v>
      </c>
      <c r="G62" s="164">
        <v>67.411019186930957</v>
      </c>
      <c r="H62" s="164">
        <v>54.192675988038282</v>
      </c>
      <c r="I62" s="164">
        <v>456.09786371372468</v>
      </c>
      <c r="J62" s="164">
        <v>1089.7513541867534</v>
      </c>
      <c r="K62" s="164" t="e">
        <v>#N/A</v>
      </c>
      <c r="L62" s="164">
        <v>18.47544166863981</v>
      </c>
      <c r="M62" s="164" t="e">
        <v>#N/A</v>
      </c>
      <c r="N62" s="164">
        <v>32.026295302282406</v>
      </c>
      <c r="O62" s="164">
        <v>0</v>
      </c>
      <c r="P62" s="164">
        <v>397.33944882029829</v>
      </c>
      <c r="Q62" s="164" t="e">
        <v>#N/A</v>
      </c>
      <c r="R62" s="164" t="e">
        <v>#N/A</v>
      </c>
      <c r="S62" s="164">
        <f t="shared" si="2"/>
        <v>2678.0795954987225</v>
      </c>
    </row>
    <row r="63" spans="2:19" x14ac:dyDescent="0.3">
      <c r="B63" s="19">
        <v>2035</v>
      </c>
      <c r="C63" s="164">
        <v>293.01382554854132</v>
      </c>
      <c r="D63" s="164">
        <v>141.85012262911002</v>
      </c>
      <c r="E63" s="164">
        <v>44.248562683049862</v>
      </c>
      <c r="F63" s="164">
        <v>83.552599377858201</v>
      </c>
      <c r="G63" s="164">
        <v>68.156971152931845</v>
      </c>
      <c r="H63" s="164">
        <v>54.26598213687506</v>
      </c>
      <c r="I63" s="164">
        <v>455.70398736266469</v>
      </c>
      <c r="J63" s="164">
        <v>1066.3856508626995</v>
      </c>
      <c r="K63" s="164" t="e">
        <v>#N/A</v>
      </c>
      <c r="L63" s="164">
        <v>17.967928725346582</v>
      </c>
      <c r="M63" s="164" t="e">
        <v>#N/A</v>
      </c>
      <c r="N63" s="164">
        <v>31.968744540911754</v>
      </c>
      <c r="O63" s="164">
        <v>0</v>
      </c>
      <c r="P63" s="164">
        <v>380.58544105887358</v>
      </c>
      <c r="Q63" s="164" t="e">
        <v>#N/A</v>
      </c>
      <c r="R63" s="164" t="e">
        <v>#N/A</v>
      </c>
      <c r="S63" s="164">
        <f t="shared" si="2"/>
        <v>2637.6998160788626</v>
      </c>
    </row>
    <row r="64" spans="2:19" x14ac:dyDescent="0.3">
      <c r="B64" s="19">
        <v>2036</v>
      </c>
      <c r="C64" s="164">
        <v>292.33131665252949</v>
      </c>
      <c r="D64" s="164">
        <v>140.79241581131637</v>
      </c>
      <c r="E64" s="164">
        <v>43.892162148172879</v>
      </c>
      <c r="F64" s="164">
        <v>85.154288953891182</v>
      </c>
      <c r="G64" s="164">
        <v>69.021215306404756</v>
      </c>
      <c r="H64" s="164">
        <v>54.315366406415798</v>
      </c>
      <c r="I64" s="164">
        <v>454.83749198029147</v>
      </c>
      <c r="J64" s="164">
        <v>1066.6188640448231</v>
      </c>
      <c r="K64" s="164" t="e">
        <v>#N/A</v>
      </c>
      <c r="L64" s="164">
        <v>17.474356958249828</v>
      </c>
      <c r="M64" s="164" t="e">
        <v>#N/A</v>
      </c>
      <c r="N64" s="164">
        <v>31.968880941885761</v>
      </c>
      <c r="O64" s="164">
        <v>0</v>
      </c>
      <c r="P64" s="164">
        <v>380.76541671626472</v>
      </c>
      <c r="Q64" s="164" t="e">
        <v>#N/A</v>
      </c>
      <c r="R64" s="164" t="e">
        <v>#N/A</v>
      </c>
      <c r="S64" s="164">
        <f t="shared" si="2"/>
        <v>2637.1717759202452</v>
      </c>
    </row>
    <row r="65" spans="2:21" x14ac:dyDescent="0.3">
      <c r="B65" s="19">
        <v>2037</v>
      </c>
      <c r="C65" s="164">
        <v>291.84945088428941</v>
      </c>
      <c r="D65" s="164">
        <v>139.66166555799538</v>
      </c>
      <c r="E65" s="164">
        <v>43.523244108286441</v>
      </c>
      <c r="F65" s="164">
        <v>86.467095714922849</v>
      </c>
      <c r="G65" s="164">
        <v>69.917718161522203</v>
      </c>
      <c r="H65" s="164">
        <v>54.358702615303606</v>
      </c>
      <c r="I65" s="164">
        <v>454.09885950147219</v>
      </c>
      <c r="J65" s="164">
        <v>1066.6832444073084</v>
      </c>
      <c r="K65" s="164" t="e">
        <v>#N/A</v>
      </c>
      <c r="L65" s="164">
        <v>16.994343408853002</v>
      </c>
      <c r="M65" s="164" t="e">
        <v>#N/A</v>
      </c>
      <c r="N65" s="164">
        <v>31.969527027255634</v>
      </c>
      <c r="O65" s="164">
        <v>0</v>
      </c>
      <c r="P65" s="164">
        <v>380.89565396545305</v>
      </c>
      <c r="Q65" s="164" t="e">
        <v>#N/A</v>
      </c>
      <c r="R65" s="164" t="e">
        <v>#N/A</v>
      </c>
      <c r="S65" s="164">
        <f t="shared" si="2"/>
        <v>2636.4195053526623</v>
      </c>
    </row>
    <row r="66" spans="2:21" x14ac:dyDescent="0.3">
      <c r="B66" s="19">
        <v>2038</v>
      </c>
      <c r="C66" s="164">
        <v>291.72011980754542</v>
      </c>
      <c r="D66" s="164">
        <v>138.64323088239772</v>
      </c>
      <c r="E66" s="164">
        <v>43.172043508928986</v>
      </c>
      <c r="F66" s="164">
        <v>87.476593743561082</v>
      </c>
      <c r="G66" s="164">
        <v>70.815464489657202</v>
      </c>
      <c r="H66" s="164">
        <v>54.403909690501415</v>
      </c>
      <c r="I66" s="164">
        <v>453.85564718755967</v>
      </c>
      <c r="J66" s="164">
        <v>1067.0230089129125</v>
      </c>
      <c r="K66" s="164" t="e">
        <v>#N/A</v>
      </c>
      <c r="L66" s="164">
        <v>16.527515638375252</v>
      </c>
      <c r="M66" s="164" t="e">
        <v>#N/A</v>
      </c>
      <c r="N66" s="164">
        <v>31.969386595595179</v>
      </c>
      <c r="O66" s="164">
        <v>0</v>
      </c>
      <c r="P66" s="164">
        <v>381.22245123072418</v>
      </c>
      <c r="Q66" s="164" t="e">
        <v>#N/A</v>
      </c>
      <c r="R66" s="164" t="e">
        <v>#N/A</v>
      </c>
      <c r="S66" s="164">
        <f t="shared" si="2"/>
        <v>2636.8293716877588</v>
      </c>
    </row>
    <row r="67" spans="2:21" x14ac:dyDescent="0.3">
      <c r="B67" s="19">
        <v>2039</v>
      </c>
      <c r="C67" s="164">
        <v>296.32419242317866</v>
      </c>
      <c r="D67" s="164">
        <v>139.22750566688882</v>
      </c>
      <c r="E67" s="164">
        <v>43.018083527991656</v>
      </c>
      <c r="F67" s="164">
        <v>88.171788860229242</v>
      </c>
      <c r="G67" s="164">
        <v>71.723312593638653</v>
      </c>
      <c r="H67" s="164">
        <v>54.454466145255999</v>
      </c>
      <c r="I67" s="164">
        <v>454.56251269193262</v>
      </c>
      <c r="J67" s="164">
        <v>1067.409420256052</v>
      </c>
      <c r="K67" s="164" t="e">
        <v>#N/A</v>
      </c>
      <c r="L67" s="164">
        <v>16.073511438779079</v>
      </c>
      <c r="M67" s="164" t="e">
        <v>#N/A</v>
      </c>
      <c r="N67" s="164">
        <v>31.941566918886963</v>
      </c>
      <c r="O67" s="164">
        <v>0</v>
      </c>
      <c r="P67" s="164">
        <v>381.56357016204947</v>
      </c>
      <c r="Q67" s="164" t="e">
        <v>#N/A</v>
      </c>
      <c r="R67" s="164" t="e">
        <v>#N/A</v>
      </c>
      <c r="S67" s="164">
        <f t="shared" si="2"/>
        <v>2644.4699306848829</v>
      </c>
    </row>
    <row r="68" spans="2:21" x14ac:dyDescent="0.3">
      <c r="B68" s="19">
        <v>2040</v>
      </c>
      <c r="C68" s="164">
        <v>299.73974956480782</v>
      </c>
      <c r="D68" s="164">
        <v>139.9087216390954</v>
      </c>
      <c r="E68" s="164">
        <v>42.81531022298163</v>
      </c>
      <c r="F68" s="164">
        <v>88.545359545280448</v>
      </c>
      <c r="G68" s="164">
        <v>72.684925666664654</v>
      </c>
      <c r="H68" s="164">
        <v>54.516393278338114</v>
      </c>
      <c r="I68" s="164">
        <v>454.7985168760539</v>
      </c>
      <c r="J68" s="164">
        <v>1118.213428779218</v>
      </c>
      <c r="K68" s="164" t="e">
        <v>#N/A</v>
      </c>
      <c r="L68" s="164">
        <v>15.631978551735912</v>
      </c>
      <c r="M68" s="164" t="e">
        <v>#N/A</v>
      </c>
      <c r="N68" s="164">
        <v>30.973811065214264</v>
      </c>
      <c r="O68" s="164">
        <v>0</v>
      </c>
      <c r="P68" s="164">
        <v>398.56878866046947</v>
      </c>
      <c r="Q68" s="164" t="e">
        <v>#N/A</v>
      </c>
      <c r="R68" s="164" t="e">
        <v>#N/A</v>
      </c>
      <c r="S68" s="164">
        <f t="shared" si="2"/>
        <v>2716.3969838498597</v>
      </c>
    </row>
    <row r="70" spans="2:21" x14ac:dyDescent="0.3">
      <c r="B70" s="301" t="s">
        <v>112</v>
      </c>
      <c r="C70" s="302"/>
      <c r="D70" s="302"/>
      <c r="E70" s="302"/>
      <c r="F70" s="302"/>
      <c r="G70" s="302"/>
      <c r="H70" s="302"/>
      <c r="I70" s="302"/>
      <c r="J70" s="302"/>
      <c r="K70" s="302"/>
      <c r="L70" s="302"/>
      <c r="M70" s="302"/>
      <c r="N70" s="302"/>
      <c r="O70" s="302"/>
      <c r="P70" s="302"/>
      <c r="Q70" s="302"/>
      <c r="R70" s="302"/>
      <c r="S70" s="302"/>
      <c r="T70" s="303"/>
    </row>
    <row r="71" spans="2:21" ht="15.75" customHeight="1" x14ac:dyDescent="0.3">
      <c r="B71" s="304" t="s">
        <v>97</v>
      </c>
      <c r="C71" s="305"/>
      <c r="D71" s="305"/>
      <c r="E71" s="305"/>
      <c r="F71" s="305"/>
      <c r="G71" s="305"/>
      <c r="H71" s="305"/>
      <c r="I71" s="305"/>
      <c r="J71" s="305"/>
      <c r="K71" s="305"/>
      <c r="L71" s="305"/>
      <c r="M71" s="305"/>
      <c r="N71" s="305"/>
      <c r="O71" s="305"/>
      <c r="P71" s="305"/>
      <c r="Q71" s="305"/>
      <c r="R71" s="305"/>
      <c r="S71" s="305"/>
      <c r="T71" s="306"/>
    </row>
    <row r="72" spans="2:21" ht="42" x14ac:dyDescent="0.3">
      <c r="B72" s="14" t="s">
        <v>76</v>
      </c>
      <c r="C72" s="14" t="s">
        <v>77</v>
      </c>
      <c r="D72" s="14" t="s">
        <v>78</v>
      </c>
      <c r="E72" s="14" t="s">
        <v>79</v>
      </c>
      <c r="F72" s="14" t="s">
        <v>80</v>
      </c>
      <c r="G72" s="14" t="s">
        <v>81</v>
      </c>
      <c r="H72" s="14" t="s">
        <v>82</v>
      </c>
      <c r="I72" s="14" t="s">
        <v>83</v>
      </c>
      <c r="J72" s="14" t="s">
        <v>84</v>
      </c>
      <c r="K72" s="14" t="s">
        <v>85</v>
      </c>
      <c r="L72" s="14" t="s">
        <v>86</v>
      </c>
      <c r="M72" s="14" t="s">
        <v>87</v>
      </c>
      <c r="N72" s="14" t="s">
        <v>88</v>
      </c>
      <c r="O72" s="14" t="s">
        <v>89</v>
      </c>
      <c r="P72" s="14" t="s">
        <v>90</v>
      </c>
      <c r="Q72" s="56" t="s">
        <v>91</v>
      </c>
      <c r="R72" s="14" t="s">
        <v>92</v>
      </c>
      <c r="S72" s="14" t="s">
        <v>93</v>
      </c>
      <c r="T72" s="10" t="s">
        <v>94</v>
      </c>
    </row>
    <row r="73" spans="2:21" x14ac:dyDescent="0.3">
      <c r="B73" s="19">
        <v>2025</v>
      </c>
      <c r="C73" s="19">
        <v>1</v>
      </c>
      <c r="D73" s="289" t="s">
        <v>113</v>
      </c>
      <c r="E73" s="290"/>
      <c r="F73" s="290"/>
      <c r="G73" s="290"/>
      <c r="H73" s="290"/>
      <c r="I73" s="290"/>
      <c r="J73" s="290"/>
      <c r="K73" s="290"/>
      <c r="L73" s="290"/>
      <c r="M73" s="290"/>
      <c r="N73" s="290"/>
      <c r="O73" s="290"/>
      <c r="P73" s="290"/>
      <c r="Q73" s="290"/>
      <c r="R73" s="290"/>
      <c r="S73" s="290"/>
      <c r="T73" s="291"/>
      <c r="U73" s="5"/>
    </row>
    <row r="74" spans="2:21" x14ac:dyDescent="0.3">
      <c r="B74" s="19">
        <v>2025</v>
      </c>
      <c r="C74" s="19">
        <v>2</v>
      </c>
      <c r="D74" s="292"/>
      <c r="E74" s="293"/>
      <c r="F74" s="293"/>
      <c r="G74" s="293"/>
      <c r="H74" s="293"/>
      <c r="I74" s="293"/>
      <c r="J74" s="293"/>
      <c r="K74" s="293"/>
      <c r="L74" s="293"/>
      <c r="M74" s="293"/>
      <c r="N74" s="293"/>
      <c r="O74" s="293"/>
      <c r="P74" s="293"/>
      <c r="Q74" s="293"/>
      <c r="R74" s="293"/>
      <c r="S74" s="293"/>
      <c r="T74" s="294"/>
      <c r="U74" s="5"/>
    </row>
    <row r="75" spans="2:21" x14ac:dyDescent="0.3">
      <c r="B75" s="19">
        <v>2025</v>
      </c>
      <c r="C75" s="19">
        <v>3</v>
      </c>
      <c r="D75" s="292"/>
      <c r="E75" s="293"/>
      <c r="F75" s="293"/>
      <c r="G75" s="293"/>
      <c r="H75" s="293"/>
      <c r="I75" s="293"/>
      <c r="J75" s="293"/>
      <c r="K75" s="293"/>
      <c r="L75" s="293"/>
      <c r="M75" s="293"/>
      <c r="N75" s="293"/>
      <c r="O75" s="293"/>
      <c r="P75" s="293"/>
      <c r="Q75" s="293"/>
      <c r="R75" s="293"/>
      <c r="S75" s="293"/>
      <c r="T75" s="294"/>
      <c r="U75" s="5"/>
    </row>
    <row r="76" spans="2:21" x14ac:dyDescent="0.3">
      <c r="B76" s="19">
        <v>2025</v>
      </c>
      <c r="C76" s="19">
        <v>4</v>
      </c>
      <c r="D76" s="292"/>
      <c r="E76" s="293"/>
      <c r="F76" s="293"/>
      <c r="G76" s="293"/>
      <c r="H76" s="293"/>
      <c r="I76" s="293"/>
      <c r="J76" s="293"/>
      <c r="K76" s="293"/>
      <c r="L76" s="293"/>
      <c r="M76" s="293"/>
      <c r="N76" s="293"/>
      <c r="O76" s="293"/>
      <c r="P76" s="293"/>
      <c r="Q76" s="293"/>
      <c r="R76" s="293"/>
      <c r="S76" s="293"/>
      <c r="T76" s="294"/>
      <c r="U76" s="5"/>
    </row>
    <row r="77" spans="2:21" x14ac:dyDescent="0.3">
      <c r="B77" s="19">
        <v>2025</v>
      </c>
      <c r="C77" s="19">
        <v>5</v>
      </c>
      <c r="D77" s="292"/>
      <c r="E77" s="293"/>
      <c r="F77" s="293"/>
      <c r="G77" s="293"/>
      <c r="H77" s="293"/>
      <c r="I77" s="293"/>
      <c r="J77" s="293"/>
      <c r="K77" s="293"/>
      <c r="L77" s="293"/>
      <c r="M77" s="293"/>
      <c r="N77" s="293"/>
      <c r="O77" s="293"/>
      <c r="P77" s="293"/>
      <c r="Q77" s="293"/>
      <c r="R77" s="293"/>
      <c r="S77" s="293"/>
      <c r="T77" s="294"/>
      <c r="U77" s="5"/>
    </row>
    <row r="78" spans="2:21" x14ac:dyDescent="0.3">
      <c r="B78" s="19">
        <v>2025</v>
      </c>
      <c r="C78" s="19">
        <v>6</v>
      </c>
      <c r="D78" s="295"/>
      <c r="E78" s="296"/>
      <c r="F78" s="296"/>
      <c r="G78" s="296"/>
      <c r="H78" s="296"/>
      <c r="I78" s="296"/>
      <c r="J78" s="296"/>
      <c r="K78" s="296"/>
      <c r="L78" s="296"/>
      <c r="M78" s="296"/>
      <c r="N78" s="296"/>
      <c r="O78" s="296"/>
      <c r="P78" s="296"/>
      <c r="Q78" s="296"/>
      <c r="R78" s="296"/>
      <c r="S78" s="296"/>
      <c r="T78" s="297"/>
      <c r="U78" s="5"/>
    </row>
    <row r="79" spans="2:21" x14ac:dyDescent="0.3">
      <c r="B79" s="19">
        <v>2025</v>
      </c>
      <c r="C79" s="19">
        <v>7</v>
      </c>
      <c r="D79" s="17" t="e">
        <v>#N/A</v>
      </c>
      <c r="E79" s="17" t="e">
        <v>#N/A</v>
      </c>
      <c r="F79" s="17" t="e">
        <v>#N/A</v>
      </c>
      <c r="G79" s="17" t="e">
        <v>#N/A</v>
      </c>
      <c r="H79" s="17" t="e">
        <v>#N/A</v>
      </c>
      <c r="I79" s="17" t="e">
        <v>#N/A</v>
      </c>
      <c r="J79" s="17" t="e">
        <v>#N/A</v>
      </c>
      <c r="K79" s="17" t="e">
        <v>#N/A</v>
      </c>
      <c r="L79" s="17" t="e">
        <v>#N/A</v>
      </c>
      <c r="M79" s="17" t="e">
        <v>#N/A</v>
      </c>
      <c r="N79" s="17" t="e">
        <v>#N/A</v>
      </c>
      <c r="O79" s="17" t="e">
        <v>#N/A</v>
      </c>
      <c r="P79" s="17" t="e">
        <v>#N/A</v>
      </c>
      <c r="Q79" s="17" t="e">
        <v>#N/A</v>
      </c>
      <c r="R79" s="17" t="e">
        <v>#N/A</v>
      </c>
      <c r="S79" s="17" t="e">
        <v>#N/A</v>
      </c>
      <c r="T79" s="17" t="e">
        <v>#N/A</v>
      </c>
      <c r="U79" s="5"/>
    </row>
    <row r="80" spans="2:21" x14ac:dyDescent="0.3">
      <c r="B80" s="19">
        <v>2025</v>
      </c>
      <c r="C80" s="19">
        <v>8</v>
      </c>
      <c r="D80" s="17" t="e">
        <v>#N/A</v>
      </c>
      <c r="E80" s="17" t="e">
        <v>#N/A</v>
      </c>
      <c r="F80" s="17" t="e">
        <v>#N/A</v>
      </c>
      <c r="G80" s="17" t="e">
        <v>#N/A</v>
      </c>
      <c r="H80" s="17" t="e">
        <v>#N/A</v>
      </c>
      <c r="I80" s="17" t="e">
        <v>#N/A</v>
      </c>
      <c r="J80" s="17" t="e">
        <v>#N/A</v>
      </c>
      <c r="K80" s="17" t="e">
        <v>#N/A</v>
      </c>
      <c r="L80" s="17" t="e">
        <v>#N/A</v>
      </c>
      <c r="M80" s="17" t="e">
        <v>#N/A</v>
      </c>
      <c r="N80" s="17" t="e">
        <v>#N/A</v>
      </c>
      <c r="O80" s="17" t="e">
        <v>#N/A</v>
      </c>
      <c r="P80" s="17" t="e">
        <v>#N/A</v>
      </c>
      <c r="Q80" s="17" t="e">
        <v>#N/A</v>
      </c>
      <c r="R80" s="17" t="e">
        <v>#N/A</v>
      </c>
      <c r="S80" s="17" t="e">
        <v>#N/A</v>
      </c>
      <c r="T80" s="17" t="e">
        <v>#N/A</v>
      </c>
      <c r="U80" s="5"/>
    </row>
    <row r="81" spans="2:21" x14ac:dyDescent="0.3">
      <c r="B81" s="19">
        <v>2025</v>
      </c>
      <c r="C81" s="19">
        <v>9</v>
      </c>
      <c r="D81" s="17" t="e">
        <v>#N/A</v>
      </c>
      <c r="E81" s="17" t="e">
        <v>#N/A</v>
      </c>
      <c r="F81" s="17" t="e">
        <v>#N/A</v>
      </c>
      <c r="G81" s="17" t="e">
        <v>#N/A</v>
      </c>
      <c r="H81" s="17" t="e">
        <v>#N/A</v>
      </c>
      <c r="I81" s="17" t="e">
        <v>#N/A</v>
      </c>
      <c r="J81" s="17" t="e">
        <v>#N/A</v>
      </c>
      <c r="K81" s="17" t="e">
        <v>#N/A</v>
      </c>
      <c r="L81" s="17" t="e">
        <v>#N/A</v>
      </c>
      <c r="M81" s="17" t="e">
        <v>#N/A</v>
      </c>
      <c r="N81" s="17" t="e">
        <v>#N/A</v>
      </c>
      <c r="O81" s="17" t="e">
        <v>#N/A</v>
      </c>
      <c r="P81" s="17" t="e">
        <v>#N/A</v>
      </c>
      <c r="Q81" s="17" t="e">
        <v>#N/A</v>
      </c>
      <c r="R81" s="17" t="e">
        <v>#N/A</v>
      </c>
      <c r="S81" s="17" t="e">
        <v>#N/A</v>
      </c>
      <c r="T81" s="17" t="e">
        <v>#N/A</v>
      </c>
      <c r="U81" s="5"/>
    </row>
    <row r="82" spans="2:21" x14ac:dyDescent="0.3">
      <c r="B82" s="19">
        <v>2025</v>
      </c>
      <c r="C82" s="19">
        <v>10</v>
      </c>
      <c r="D82" s="17" t="e">
        <v>#N/A</v>
      </c>
      <c r="E82" s="17" t="e">
        <v>#N/A</v>
      </c>
      <c r="F82" s="17" t="e">
        <v>#N/A</v>
      </c>
      <c r="G82" s="17" t="e">
        <v>#N/A</v>
      </c>
      <c r="H82" s="17" t="e">
        <v>#N/A</v>
      </c>
      <c r="I82" s="17" t="e">
        <v>#N/A</v>
      </c>
      <c r="J82" s="17" t="e">
        <v>#N/A</v>
      </c>
      <c r="K82" s="17" t="e">
        <v>#N/A</v>
      </c>
      <c r="L82" s="17" t="e">
        <v>#N/A</v>
      </c>
      <c r="M82" s="17" t="e">
        <v>#N/A</v>
      </c>
      <c r="N82" s="17" t="e">
        <v>#N/A</v>
      </c>
      <c r="O82" s="17" t="e">
        <v>#N/A</v>
      </c>
      <c r="P82" s="17" t="e">
        <v>#N/A</v>
      </c>
      <c r="Q82" s="17" t="e">
        <v>#N/A</v>
      </c>
      <c r="R82" s="17" t="e">
        <v>#N/A</v>
      </c>
      <c r="S82" s="17" t="e">
        <v>#N/A</v>
      </c>
      <c r="T82" s="17" t="e">
        <v>#N/A</v>
      </c>
      <c r="U82" s="5"/>
    </row>
    <row r="83" spans="2:21" x14ac:dyDescent="0.3">
      <c r="B83" s="19">
        <v>2025</v>
      </c>
      <c r="C83" s="19">
        <v>11</v>
      </c>
      <c r="D83" s="17" t="e">
        <v>#N/A</v>
      </c>
      <c r="E83" s="17" t="e">
        <v>#N/A</v>
      </c>
      <c r="F83" s="17" t="e">
        <v>#N/A</v>
      </c>
      <c r="G83" s="17" t="e">
        <v>#N/A</v>
      </c>
      <c r="H83" s="17" t="e">
        <v>#N/A</v>
      </c>
      <c r="I83" s="17" t="e">
        <v>#N/A</v>
      </c>
      <c r="J83" s="17" t="e">
        <v>#N/A</v>
      </c>
      <c r="K83" s="17" t="e">
        <v>#N/A</v>
      </c>
      <c r="L83" s="17" t="e">
        <v>#N/A</v>
      </c>
      <c r="M83" s="17" t="e">
        <v>#N/A</v>
      </c>
      <c r="N83" s="17" t="e">
        <v>#N/A</v>
      </c>
      <c r="O83" s="17" t="e">
        <v>#N/A</v>
      </c>
      <c r="P83" s="17" t="e">
        <v>#N/A</v>
      </c>
      <c r="Q83" s="17" t="e">
        <v>#N/A</v>
      </c>
      <c r="R83" s="17" t="e">
        <v>#N/A</v>
      </c>
      <c r="S83" s="17" t="e">
        <v>#N/A</v>
      </c>
      <c r="T83" s="17" t="e">
        <v>#N/A</v>
      </c>
      <c r="U83" s="5"/>
    </row>
    <row r="84" spans="2:21" x14ac:dyDescent="0.3">
      <c r="B84" s="19">
        <v>2025</v>
      </c>
      <c r="C84" s="19">
        <v>12</v>
      </c>
      <c r="D84" s="17" t="e">
        <v>#N/A</v>
      </c>
      <c r="E84" s="17" t="e">
        <v>#N/A</v>
      </c>
      <c r="F84" s="17" t="e">
        <v>#N/A</v>
      </c>
      <c r="G84" s="17" t="e">
        <v>#N/A</v>
      </c>
      <c r="H84" s="17" t="e">
        <v>#N/A</v>
      </c>
      <c r="I84" s="17" t="e">
        <v>#N/A</v>
      </c>
      <c r="J84" s="17" t="e">
        <v>#N/A</v>
      </c>
      <c r="K84" s="17" t="e">
        <v>#N/A</v>
      </c>
      <c r="L84" s="17" t="e">
        <v>#N/A</v>
      </c>
      <c r="M84" s="17" t="e">
        <v>#N/A</v>
      </c>
      <c r="N84" s="17" t="e">
        <v>#N/A</v>
      </c>
      <c r="O84" s="17" t="e">
        <v>#N/A</v>
      </c>
      <c r="P84" s="17" t="e">
        <v>#N/A</v>
      </c>
      <c r="Q84" s="17" t="e">
        <v>#N/A</v>
      </c>
      <c r="R84" s="17" t="e">
        <v>#N/A</v>
      </c>
      <c r="S84" s="17" t="e">
        <v>#N/A</v>
      </c>
      <c r="T84" s="17" t="e">
        <v>#N/A</v>
      </c>
      <c r="U84" s="5"/>
    </row>
    <row r="85" spans="2:21" x14ac:dyDescent="0.3">
      <c r="B85" s="19">
        <v>2026</v>
      </c>
      <c r="C85" s="19">
        <v>1</v>
      </c>
      <c r="D85" s="17" t="e">
        <v>#N/A</v>
      </c>
      <c r="E85" s="17" t="e">
        <v>#N/A</v>
      </c>
      <c r="F85" s="17" t="e">
        <v>#N/A</v>
      </c>
      <c r="G85" s="17" t="e">
        <v>#N/A</v>
      </c>
      <c r="H85" s="17" t="e">
        <v>#N/A</v>
      </c>
      <c r="I85" s="17" t="e">
        <v>#N/A</v>
      </c>
      <c r="J85" s="17" t="e">
        <v>#N/A</v>
      </c>
      <c r="K85" s="17" t="e">
        <v>#N/A</v>
      </c>
      <c r="L85" s="17" t="e">
        <v>#N/A</v>
      </c>
      <c r="M85" s="17" t="e">
        <v>#N/A</v>
      </c>
      <c r="N85" s="17" t="e">
        <v>#N/A</v>
      </c>
      <c r="O85" s="17" t="e">
        <v>#N/A</v>
      </c>
      <c r="P85" s="17" t="e">
        <v>#N/A</v>
      </c>
      <c r="Q85" s="17" t="e">
        <v>#N/A</v>
      </c>
      <c r="R85" s="17" t="e">
        <v>#N/A</v>
      </c>
      <c r="S85" s="17" t="e">
        <v>#N/A</v>
      </c>
      <c r="T85" s="17" t="e">
        <v>#N/A</v>
      </c>
      <c r="U85" s="5"/>
    </row>
    <row r="86" spans="2:21" x14ac:dyDescent="0.3">
      <c r="B86" s="19">
        <v>2026</v>
      </c>
      <c r="C86" s="19">
        <v>2</v>
      </c>
      <c r="D86" s="17" t="e">
        <v>#N/A</v>
      </c>
      <c r="E86" s="17" t="e">
        <v>#N/A</v>
      </c>
      <c r="F86" s="17" t="e">
        <v>#N/A</v>
      </c>
      <c r="G86" s="17" t="e">
        <v>#N/A</v>
      </c>
      <c r="H86" s="17" t="e">
        <v>#N/A</v>
      </c>
      <c r="I86" s="17" t="e">
        <v>#N/A</v>
      </c>
      <c r="J86" s="17" t="e">
        <v>#N/A</v>
      </c>
      <c r="K86" s="17" t="e">
        <v>#N/A</v>
      </c>
      <c r="L86" s="17" t="e">
        <v>#N/A</v>
      </c>
      <c r="M86" s="17" t="e">
        <v>#N/A</v>
      </c>
      <c r="N86" s="17" t="e">
        <v>#N/A</v>
      </c>
      <c r="O86" s="17" t="e">
        <v>#N/A</v>
      </c>
      <c r="P86" s="17" t="e">
        <v>#N/A</v>
      </c>
      <c r="Q86" s="17" t="e">
        <v>#N/A</v>
      </c>
      <c r="R86" s="17" t="e">
        <v>#N/A</v>
      </c>
      <c r="S86" s="17" t="e">
        <v>#N/A</v>
      </c>
      <c r="T86" s="17" t="e">
        <v>#N/A</v>
      </c>
      <c r="U86" s="5"/>
    </row>
    <row r="87" spans="2:21" x14ac:dyDescent="0.3">
      <c r="B87" s="19">
        <v>2026</v>
      </c>
      <c r="C87" s="19">
        <v>3</v>
      </c>
      <c r="D87" s="17" t="e">
        <v>#N/A</v>
      </c>
      <c r="E87" s="17" t="e">
        <v>#N/A</v>
      </c>
      <c r="F87" s="17" t="e">
        <v>#N/A</v>
      </c>
      <c r="G87" s="17" t="e">
        <v>#N/A</v>
      </c>
      <c r="H87" s="17" t="e">
        <v>#N/A</v>
      </c>
      <c r="I87" s="17" t="e">
        <v>#N/A</v>
      </c>
      <c r="J87" s="17" t="e">
        <v>#N/A</v>
      </c>
      <c r="K87" s="17" t="e">
        <v>#N/A</v>
      </c>
      <c r="L87" s="17" t="e">
        <v>#N/A</v>
      </c>
      <c r="M87" s="17" t="e">
        <v>#N/A</v>
      </c>
      <c r="N87" s="17" t="e">
        <v>#N/A</v>
      </c>
      <c r="O87" s="17" t="e">
        <v>#N/A</v>
      </c>
      <c r="P87" s="17" t="e">
        <v>#N/A</v>
      </c>
      <c r="Q87" s="17" t="e">
        <v>#N/A</v>
      </c>
      <c r="R87" s="17" t="e">
        <v>#N/A</v>
      </c>
      <c r="S87" s="17" t="e">
        <v>#N/A</v>
      </c>
      <c r="T87" s="17" t="e">
        <v>#N/A</v>
      </c>
      <c r="U87" s="5"/>
    </row>
    <row r="88" spans="2:21" x14ac:dyDescent="0.3">
      <c r="B88" s="19">
        <v>2026</v>
      </c>
      <c r="C88" s="19">
        <v>4</v>
      </c>
      <c r="D88" s="17" t="e">
        <v>#N/A</v>
      </c>
      <c r="E88" s="17" t="e">
        <v>#N/A</v>
      </c>
      <c r="F88" s="17" t="e">
        <v>#N/A</v>
      </c>
      <c r="G88" s="17" t="e">
        <v>#N/A</v>
      </c>
      <c r="H88" s="17" t="e">
        <v>#N/A</v>
      </c>
      <c r="I88" s="17" t="e">
        <v>#N/A</v>
      </c>
      <c r="J88" s="17" t="e">
        <v>#N/A</v>
      </c>
      <c r="K88" s="17" t="e">
        <v>#N/A</v>
      </c>
      <c r="L88" s="17" t="e">
        <v>#N/A</v>
      </c>
      <c r="M88" s="17" t="e">
        <v>#N/A</v>
      </c>
      <c r="N88" s="17" t="e">
        <v>#N/A</v>
      </c>
      <c r="O88" s="17" t="e">
        <v>#N/A</v>
      </c>
      <c r="P88" s="17" t="e">
        <v>#N/A</v>
      </c>
      <c r="Q88" s="17" t="e">
        <v>#N/A</v>
      </c>
      <c r="R88" s="17" t="e">
        <v>#N/A</v>
      </c>
      <c r="S88" s="17" t="e">
        <v>#N/A</v>
      </c>
      <c r="T88" s="17" t="e">
        <v>#N/A</v>
      </c>
      <c r="U88" s="5"/>
    </row>
    <row r="89" spans="2:21" x14ac:dyDescent="0.3">
      <c r="B89" s="19">
        <v>2026</v>
      </c>
      <c r="C89" s="19">
        <v>5</v>
      </c>
      <c r="D89" s="17" t="e">
        <v>#N/A</v>
      </c>
      <c r="E89" s="17" t="e">
        <v>#N/A</v>
      </c>
      <c r="F89" s="17" t="e">
        <v>#N/A</v>
      </c>
      <c r="G89" s="17" t="e">
        <v>#N/A</v>
      </c>
      <c r="H89" s="17" t="e">
        <v>#N/A</v>
      </c>
      <c r="I89" s="17" t="e">
        <v>#N/A</v>
      </c>
      <c r="J89" s="17" t="e">
        <v>#N/A</v>
      </c>
      <c r="K89" s="17" t="e">
        <v>#N/A</v>
      </c>
      <c r="L89" s="17" t="e">
        <v>#N/A</v>
      </c>
      <c r="M89" s="17" t="e">
        <v>#N/A</v>
      </c>
      <c r="N89" s="17" t="e">
        <v>#N/A</v>
      </c>
      <c r="O89" s="17" t="e">
        <v>#N/A</v>
      </c>
      <c r="P89" s="17" t="e">
        <v>#N/A</v>
      </c>
      <c r="Q89" s="17" t="e">
        <v>#N/A</v>
      </c>
      <c r="R89" s="17" t="e">
        <v>#N/A</v>
      </c>
      <c r="S89" s="17" t="e">
        <v>#N/A</v>
      </c>
      <c r="T89" s="17" t="e">
        <v>#N/A</v>
      </c>
      <c r="U89" s="5"/>
    </row>
    <row r="90" spans="2:21" x14ac:dyDescent="0.3">
      <c r="B90" s="19">
        <v>2026</v>
      </c>
      <c r="C90" s="19">
        <v>6</v>
      </c>
      <c r="D90" s="17" t="e">
        <v>#N/A</v>
      </c>
      <c r="E90" s="17" t="e">
        <v>#N/A</v>
      </c>
      <c r="F90" s="17" t="e">
        <v>#N/A</v>
      </c>
      <c r="G90" s="17" t="e">
        <v>#N/A</v>
      </c>
      <c r="H90" s="17" t="e">
        <v>#N/A</v>
      </c>
      <c r="I90" s="17" t="e">
        <v>#N/A</v>
      </c>
      <c r="J90" s="17" t="e">
        <v>#N/A</v>
      </c>
      <c r="K90" s="17" t="e">
        <v>#N/A</v>
      </c>
      <c r="L90" s="17" t="e">
        <v>#N/A</v>
      </c>
      <c r="M90" s="17" t="e">
        <v>#N/A</v>
      </c>
      <c r="N90" s="17" t="e">
        <v>#N/A</v>
      </c>
      <c r="O90" s="17" t="e">
        <v>#N/A</v>
      </c>
      <c r="P90" s="17" t="e">
        <v>#N/A</v>
      </c>
      <c r="Q90" s="17" t="e">
        <v>#N/A</v>
      </c>
      <c r="R90" s="17" t="e">
        <v>#N/A</v>
      </c>
      <c r="S90" s="17" t="e">
        <v>#N/A</v>
      </c>
      <c r="T90" s="17" t="e">
        <v>#N/A</v>
      </c>
      <c r="U90" s="5"/>
    </row>
    <row r="91" spans="2:21" x14ac:dyDescent="0.3">
      <c r="B91" s="19">
        <v>2026</v>
      </c>
      <c r="C91" s="19">
        <v>7</v>
      </c>
      <c r="D91" s="17" t="e">
        <v>#N/A</v>
      </c>
      <c r="E91" s="17" t="e">
        <v>#N/A</v>
      </c>
      <c r="F91" s="17" t="e">
        <v>#N/A</v>
      </c>
      <c r="G91" s="17" t="e">
        <v>#N/A</v>
      </c>
      <c r="H91" s="17" t="e">
        <v>#N/A</v>
      </c>
      <c r="I91" s="17" t="e">
        <v>#N/A</v>
      </c>
      <c r="J91" s="17" t="e">
        <v>#N/A</v>
      </c>
      <c r="K91" s="17" t="e">
        <v>#N/A</v>
      </c>
      <c r="L91" s="17" t="e">
        <v>#N/A</v>
      </c>
      <c r="M91" s="17" t="e">
        <v>#N/A</v>
      </c>
      <c r="N91" s="17" t="e">
        <v>#N/A</v>
      </c>
      <c r="O91" s="17" t="e">
        <v>#N/A</v>
      </c>
      <c r="P91" s="17" t="e">
        <v>#N/A</v>
      </c>
      <c r="Q91" s="17" t="e">
        <v>#N/A</v>
      </c>
      <c r="R91" s="17" t="e">
        <v>#N/A</v>
      </c>
      <c r="S91" s="17" t="e">
        <v>#N/A</v>
      </c>
      <c r="T91" s="17" t="e">
        <v>#N/A</v>
      </c>
      <c r="U91" s="5"/>
    </row>
    <row r="92" spans="2:21" x14ac:dyDescent="0.3">
      <c r="B92" s="19">
        <v>2026</v>
      </c>
      <c r="C92" s="19">
        <v>8</v>
      </c>
      <c r="D92" s="17" t="e">
        <v>#N/A</v>
      </c>
      <c r="E92" s="17" t="e">
        <v>#N/A</v>
      </c>
      <c r="F92" s="17" t="e">
        <v>#N/A</v>
      </c>
      <c r="G92" s="17" t="e">
        <v>#N/A</v>
      </c>
      <c r="H92" s="17" t="e">
        <v>#N/A</v>
      </c>
      <c r="I92" s="17" t="e">
        <v>#N/A</v>
      </c>
      <c r="J92" s="17" t="e">
        <v>#N/A</v>
      </c>
      <c r="K92" s="17" t="e">
        <v>#N/A</v>
      </c>
      <c r="L92" s="17" t="e">
        <v>#N/A</v>
      </c>
      <c r="M92" s="17" t="e">
        <v>#N/A</v>
      </c>
      <c r="N92" s="17" t="e">
        <v>#N/A</v>
      </c>
      <c r="O92" s="17" t="e">
        <v>#N/A</v>
      </c>
      <c r="P92" s="17" t="e">
        <v>#N/A</v>
      </c>
      <c r="Q92" s="17" t="e">
        <v>#N/A</v>
      </c>
      <c r="R92" s="17" t="e">
        <v>#N/A</v>
      </c>
      <c r="S92" s="17" t="e">
        <v>#N/A</v>
      </c>
      <c r="T92" s="17" t="e">
        <v>#N/A</v>
      </c>
      <c r="U92" s="5"/>
    </row>
    <row r="93" spans="2:21" x14ac:dyDescent="0.3">
      <c r="B93" s="19">
        <v>2026</v>
      </c>
      <c r="C93" s="19">
        <v>9</v>
      </c>
      <c r="D93" s="17" t="e">
        <v>#N/A</v>
      </c>
      <c r="E93" s="17" t="e">
        <v>#N/A</v>
      </c>
      <c r="F93" s="17" t="e">
        <v>#N/A</v>
      </c>
      <c r="G93" s="17" t="e">
        <v>#N/A</v>
      </c>
      <c r="H93" s="17" t="e">
        <v>#N/A</v>
      </c>
      <c r="I93" s="17" t="e">
        <v>#N/A</v>
      </c>
      <c r="J93" s="17" t="e">
        <v>#N/A</v>
      </c>
      <c r="K93" s="17" t="e">
        <v>#N/A</v>
      </c>
      <c r="L93" s="17" t="e">
        <v>#N/A</v>
      </c>
      <c r="M93" s="17" t="e">
        <v>#N/A</v>
      </c>
      <c r="N93" s="17" t="e">
        <v>#N/A</v>
      </c>
      <c r="O93" s="17" t="e">
        <v>#N/A</v>
      </c>
      <c r="P93" s="17" t="e">
        <v>#N/A</v>
      </c>
      <c r="Q93" s="17" t="e">
        <v>#N/A</v>
      </c>
      <c r="R93" s="17" t="e">
        <v>#N/A</v>
      </c>
      <c r="S93" s="17" t="e">
        <v>#N/A</v>
      </c>
      <c r="T93" s="17" t="e">
        <v>#N/A</v>
      </c>
      <c r="U93" s="5"/>
    </row>
    <row r="94" spans="2:21" x14ac:dyDescent="0.3">
      <c r="B94" s="19">
        <v>2026</v>
      </c>
      <c r="C94" s="19">
        <v>10</v>
      </c>
      <c r="D94" s="17" t="e">
        <v>#N/A</v>
      </c>
      <c r="E94" s="17" t="e">
        <v>#N/A</v>
      </c>
      <c r="F94" s="17" t="e">
        <v>#N/A</v>
      </c>
      <c r="G94" s="17" t="e">
        <v>#N/A</v>
      </c>
      <c r="H94" s="17" t="e">
        <v>#N/A</v>
      </c>
      <c r="I94" s="17" t="e">
        <v>#N/A</v>
      </c>
      <c r="J94" s="17" t="e">
        <v>#N/A</v>
      </c>
      <c r="K94" s="17" t="e">
        <v>#N/A</v>
      </c>
      <c r="L94" s="17" t="e">
        <v>#N/A</v>
      </c>
      <c r="M94" s="17" t="e">
        <v>#N/A</v>
      </c>
      <c r="N94" s="17" t="e">
        <v>#N/A</v>
      </c>
      <c r="O94" s="17" t="e">
        <v>#N/A</v>
      </c>
      <c r="P94" s="17" t="e">
        <v>#N/A</v>
      </c>
      <c r="Q94" s="17" t="e">
        <v>#N/A</v>
      </c>
      <c r="R94" s="17" t="e">
        <v>#N/A</v>
      </c>
      <c r="S94" s="17" t="e">
        <v>#N/A</v>
      </c>
      <c r="T94" s="17" t="e">
        <v>#N/A</v>
      </c>
      <c r="U94" s="5"/>
    </row>
    <row r="95" spans="2:21" x14ac:dyDescent="0.3">
      <c r="B95" s="19">
        <v>2026</v>
      </c>
      <c r="C95" s="19">
        <v>11</v>
      </c>
      <c r="D95" s="17" t="e">
        <v>#N/A</v>
      </c>
      <c r="E95" s="17" t="e">
        <v>#N/A</v>
      </c>
      <c r="F95" s="17" t="e">
        <v>#N/A</v>
      </c>
      <c r="G95" s="17" t="e">
        <v>#N/A</v>
      </c>
      <c r="H95" s="17" t="e">
        <v>#N/A</v>
      </c>
      <c r="I95" s="17" t="e">
        <v>#N/A</v>
      </c>
      <c r="J95" s="17" t="e">
        <v>#N/A</v>
      </c>
      <c r="K95" s="17" t="e">
        <v>#N/A</v>
      </c>
      <c r="L95" s="17" t="e">
        <v>#N/A</v>
      </c>
      <c r="M95" s="17" t="e">
        <v>#N/A</v>
      </c>
      <c r="N95" s="17" t="e">
        <v>#N/A</v>
      </c>
      <c r="O95" s="17" t="e">
        <v>#N/A</v>
      </c>
      <c r="P95" s="17" t="e">
        <v>#N/A</v>
      </c>
      <c r="Q95" s="17" t="e">
        <v>#N/A</v>
      </c>
      <c r="R95" s="17" t="e">
        <v>#N/A</v>
      </c>
      <c r="S95" s="17" t="e">
        <v>#N/A</v>
      </c>
      <c r="T95" s="17" t="e">
        <v>#N/A</v>
      </c>
      <c r="U95" s="5"/>
    </row>
    <row r="96" spans="2:21" x14ac:dyDescent="0.3">
      <c r="B96" s="19">
        <v>2026</v>
      </c>
      <c r="C96" s="19">
        <v>12</v>
      </c>
      <c r="D96" s="17" t="e">
        <v>#N/A</v>
      </c>
      <c r="E96" s="17" t="e">
        <v>#N/A</v>
      </c>
      <c r="F96" s="17" t="e">
        <v>#N/A</v>
      </c>
      <c r="G96" s="17" t="e">
        <v>#N/A</v>
      </c>
      <c r="H96" s="17" t="e">
        <v>#N/A</v>
      </c>
      <c r="I96" s="17" t="e">
        <v>#N/A</v>
      </c>
      <c r="J96" s="17" t="e">
        <v>#N/A</v>
      </c>
      <c r="K96" s="17" t="e">
        <v>#N/A</v>
      </c>
      <c r="L96" s="17" t="e">
        <v>#N/A</v>
      </c>
      <c r="M96" s="17" t="e">
        <v>#N/A</v>
      </c>
      <c r="N96" s="17" t="e">
        <v>#N/A</v>
      </c>
      <c r="O96" s="17" t="e">
        <v>#N/A</v>
      </c>
      <c r="P96" s="17" t="e">
        <v>#N/A</v>
      </c>
      <c r="Q96" s="17" t="e">
        <v>#N/A</v>
      </c>
      <c r="R96" s="17" t="e">
        <v>#N/A</v>
      </c>
      <c r="S96" s="17" t="e">
        <v>#N/A</v>
      </c>
      <c r="T96" s="17" t="e">
        <v>#N/A</v>
      </c>
      <c r="U96" s="5"/>
    </row>
    <row r="97" spans="2:21" x14ac:dyDescent="0.3">
      <c r="B97" s="19">
        <v>2027</v>
      </c>
      <c r="C97" s="19">
        <v>1</v>
      </c>
      <c r="D97" s="17" t="e">
        <v>#N/A</v>
      </c>
      <c r="E97" s="17" t="e">
        <v>#N/A</v>
      </c>
      <c r="F97" s="17" t="e">
        <v>#N/A</v>
      </c>
      <c r="G97" s="17" t="e">
        <v>#N/A</v>
      </c>
      <c r="H97" s="17" t="e">
        <v>#N/A</v>
      </c>
      <c r="I97" s="17" t="e">
        <v>#N/A</v>
      </c>
      <c r="J97" s="17" t="e">
        <v>#N/A</v>
      </c>
      <c r="K97" s="17" t="e">
        <v>#N/A</v>
      </c>
      <c r="L97" s="17" t="e">
        <v>#N/A</v>
      </c>
      <c r="M97" s="17" t="e">
        <v>#N/A</v>
      </c>
      <c r="N97" s="17" t="e">
        <v>#N/A</v>
      </c>
      <c r="O97" s="17" t="e">
        <v>#N/A</v>
      </c>
      <c r="P97" s="17" t="e">
        <v>#N/A</v>
      </c>
      <c r="Q97" s="17" t="e">
        <v>#N/A</v>
      </c>
      <c r="R97" s="17" t="e">
        <v>#N/A</v>
      </c>
      <c r="S97" s="17" t="e">
        <v>#N/A</v>
      </c>
      <c r="T97" s="17" t="e">
        <v>#N/A</v>
      </c>
      <c r="U97" s="5"/>
    </row>
    <row r="98" spans="2:21" x14ac:dyDescent="0.3">
      <c r="B98" s="19">
        <v>2027</v>
      </c>
      <c r="C98" s="19">
        <v>2</v>
      </c>
      <c r="D98" s="17" t="e">
        <v>#N/A</v>
      </c>
      <c r="E98" s="17" t="e">
        <v>#N/A</v>
      </c>
      <c r="F98" s="17" t="e">
        <v>#N/A</v>
      </c>
      <c r="G98" s="17" t="e">
        <v>#N/A</v>
      </c>
      <c r="H98" s="17" t="e">
        <v>#N/A</v>
      </c>
      <c r="I98" s="17" t="e">
        <v>#N/A</v>
      </c>
      <c r="J98" s="17" t="e">
        <v>#N/A</v>
      </c>
      <c r="K98" s="17" t="e">
        <v>#N/A</v>
      </c>
      <c r="L98" s="17" t="e">
        <v>#N/A</v>
      </c>
      <c r="M98" s="17" t="e">
        <v>#N/A</v>
      </c>
      <c r="N98" s="17" t="e">
        <v>#N/A</v>
      </c>
      <c r="O98" s="17" t="e">
        <v>#N/A</v>
      </c>
      <c r="P98" s="17" t="e">
        <v>#N/A</v>
      </c>
      <c r="Q98" s="17" t="e">
        <v>#N/A</v>
      </c>
      <c r="R98" s="17" t="e">
        <v>#N/A</v>
      </c>
      <c r="S98" s="17" t="e">
        <v>#N/A</v>
      </c>
      <c r="T98" s="17" t="e">
        <v>#N/A</v>
      </c>
      <c r="U98" s="5"/>
    </row>
    <row r="99" spans="2:21" x14ac:dyDescent="0.3">
      <c r="B99" s="19">
        <v>2027</v>
      </c>
      <c r="C99" s="19">
        <v>3</v>
      </c>
      <c r="D99" s="17" t="e">
        <v>#N/A</v>
      </c>
      <c r="E99" s="17" t="e">
        <v>#N/A</v>
      </c>
      <c r="F99" s="17" t="e">
        <v>#N/A</v>
      </c>
      <c r="G99" s="17" t="e">
        <v>#N/A</v>
      </c>
      <c r="H99" s="17" t="e">
        <v>#N/A</v>
      </c>
      <c r="I99" s="17" t="e">
        <v>#N/A</v>
      </c>
      <c r="J99" s="17" t="e">
        <v>#N/A</v>
      </c>
      <c r="K99" s="17" t="e">
        <v>#N/A</v>
      </c>
      <c r="L99" s="17" t="e">
        <v>#N/A</v>
      </c>
      <c r="M99" s="17" t="e">
        <v>#N/A</v>
      </c>
      <c r="N99" s="17" t="e">
        <v>#N/A</v>
      </c>
      <c r="O99" s="17" t="e">
        <v>#N/A</v>
      </c>
      <c r="P99" s="17" t="e">
        <v>#N/A</v>
      </c>
      <c r="Q99" s="17" t="e">
        <v>#N/A</v>
      </c>
      <c r="R99" s="17" t="e">
        <v>#N/A</v>
      </c>
      <c r="S99" s="17" t="e">
        <v>#N/A</v>
      </c>
      <c r="T99" s="17" t="e">
        <v>#N/A</v>
      </c>
      <c r="U99" s="5"/>
    </row>
    <row r="100" spans="2:21" x14ac:dyDescent="0.3">
      <c r="B100" s="19">
        <v>2027</v>
      </c>
      <c r="C100" s="19">
        <v>4</v>
      </c>
      <c r="D100" s="17" t="e">
        <v>#N/A</v>
      </c>
      <c r="E100" s="17" t="e">
        <v>#N/A</v>
      </c>
      <c r="F100" s="17" t="e">
        <v>#N/A</v>
      </c>
      <c r="G100" s="17" t="e">
        <v>#N/A</v>
      </c>
      <c r="H100" s="17" t="e">
        <v>#N/A</v>
      </c>
      <c r="I100" s="17" t="e">
        <v>#N/A</v>
      </c>
      <c r="J100" s="17" t="e">
        <v>#N/A</v>
      </c>
      <c r="K100" s="17" t="e">
        <v>#N/A</v>
      </c>
      <c r="L100" s="17" t="e">
        <v>#N/A</v>
      </c>
      <c r="M100" s="17" t="e">
        <v>#N/A</v>
      </c>
      <c r="N100" s="17" t="e">
        <v>#N/A</v>
      </c>
      <c r="O100" s="17" t="e">
        <v>#N/A</v>
      </c>
      <c r="P100" s="17" t="e">
        <v>#N/A</v>
      </c>
      <c r="Q100" s="17" t="e">
        <v>#N/A</v>
      </c>
      <c r="R100" s="17" t="e">
        <v>#N/A</v>
      </c>
      <c r="S100" s="17" t="e">
        <v>#N/A</v>
      </c>
      <c r="T100" s="17" t="e">
        <v>#N/A</v>
      </c>
      <c r="U100" s="5"/>
    </row>
    <row r="101" spans="2:21" x14ac:dyDescent="0.3">
      <c r="B101" s="19">
        <v>2027</v>
      </c>
      <c r="C101" s="19">
        <v>5</v>
      </c>
      <c r="D101" s="17" t="e">
        <v>#N/A</v>
      </c>
      <c r="E101" s="17" t="e">
        <v>#N/A</v>
      </c>
      <c r="F101" s="17" t="e">
        <v>#N/A</v>
      </c>
      <c r="G101" s="17" t="e">
        <v>#N/A</v>
      </c>
      <c r="H101" s="17" t="e">
        <v>#N/A</v>
      </c>
      <c r="I101" s="17" t="e">
        <v>#N/A</v>
      </c>
      <c r="J101" s="17" t="e">
        <v>#N/A</v>
      </c>
      <c r="K101" s="17" t="e">
        <v>#N/A</v>
      </c>
      <c r="L101" s="17" t="e">
        <v>#N/A</v>
      </c>
      <c r="M101" s="17" t="e">
        <v>#N/A</v>
      </c>
      <c r="N101" s="17" t="e">
        <v>#N/A</v>
      </c>
      <c r="O101" s="17" t="e">
        <v>#N/A</v>
      </c>
      <c r="P101" s="17" t="e">
        <v>#N/A</v>
      </c>
      <c r="Q101" s="17" t="e">
        <v>#N/A</v>
      </c>
      <c r="R101" s="17" t="e">
        <v>#N/A</v>
      </c>
      <c r="S101" s="17" t="e">
        <v>#N/A</v>
      </c>
      <c r="T101" s="17" t="e">
        <v>#N/A</v>
      </c>
      <c r="U101" s="5"/>
    </row>
    <row r="102" spans="2:21" x14ac:dyDescent="0.3">
      <c r="B102" s="19">
        <v>2027</v>
      </c>
      <c r="C102" s="19">
        <v>6</v>
      </c>
      <c r="D102" s="17" t="e">
        <v>#N/A</v>
      </c>
      <c r="E102" s="17" t="e">
        <v>#N/A</v>
      </c>
      <c r="F102" s="17" t="e">
        <v>#N/A</v>
      </c>
      <c r="G102" s="17" t="e">
        <v>#N/A</v>
      </c>
      <c r="H102" s="17" t="e">
        <v>#N/A</v>
      </c>
      <c r="I102" s="17" t="e">
        <v>#N/A</v>
      </c>
      <c r="J102" s="17" t="e">
        <v>#N/A</v>
      </c>
      <c r="K102" s="17" t="e">
        <v>#N/A</v>
      </c>
      <c r="L102" s="17" t="e">
        <v>#N/A</v>
      </c>
      <c r="M102" s="17" t="e">
        <v>#N/A</v>
      </c>
      <c r="N102" s="17" t="e">
        <v>#N/A</v>
      </c>
      <c r="O102" s="17" t="e">
        <v>#N/A</v>
      </c>
      <c r="P102" s="17" t="e">
        <v>#N/A</v>
      </c>
      <c r="Q102" s="17" t="e">
        <v>#N/A</v>
      </c>
      <c r="R102" s="17" t="e">
        <v>#N/A</v>
      </c>
      <c r="S102" s="17" t="e">
        <v>#N/A</v>
      </c>
      <c r="T102" s="17" t="e">
        <v>#N/A</v>
      </c>
      <c r="U102" s="5"/>
    </row>
    <row r="103" spans="2:21" x14ac:dyDescent="0.3">
      <c r="B103" s="19">
        <v>2027</v>
      </c>
      <c r="C103" s="19">
        <v>7</v>
      </c>
      <c r="D103" s="17" t="e">
        <v>#N/A</v>
      </c>
      <c r="E103" s="17" t="e">
        <v>#N/A</v>
      </c>
      <c r="F103" s="17" t="e">
        <v>#N/A</v>
      </c>
      <c r="G103" s="17" t="e">
        <v>#N/A</v>
      </c>
      <c r="H103" s="17" t="e">
        <v>#N/A</v>
      </c>
      <c r="I103" s="17" t="e">
        <v>#N/A</v>
      </c>
      <c r="J103" s="17" t="e">
        <v>#N/A</v>
      </c>
      <c r="K103" s="17" t="e">
        <v>#N/A</v>
      </c>
      <c r="L103" s="17" t="e">
        <v>#N/A</v>
      </c>
      <c r="M103" s="17" t="e">
        <v>#N/A</v>
      </c>
      <c r="N103" s="17" t="e">
        <v>#N/A</v>
      </c>
      <c r="O103" s="17" t="e">
        <v>#N/A</v>
      </c>
      <c r="P103" s="17" t="e">
        <v>#N/A</v>
      </c>
      <c r="Q103" s="17" t="e">
        <v>#N/A</v>
      </c>
      <c r="R103" s="17" t="e">
        <v>#N/A</v>
      </c>
      <c r="S103" s="17" t="e">
        <v>#N/A</v>
      </c>
      <c r="T103" s="17" t="e">
        <v>#N/A</v>
      </c>
      <c r="U103" s="5"/>
    </row>
    <row r="104" spans="2:21" x14ac:dyDescent="0.3">
      <c r="B104" s="19">
        <v>2027</v>
      </c>
      <c r="C104" s="19">
        <v>8</v>
      </c>
      <c r="D104" s="17" t="e">
        <v>#N/A</v>
      </c>
      <c r="E104" s="17" t="e">
        <v>#N/A</v>
      </c>
      <c r="F104" s="17" t="e">
        <v>#N/A</v>
      </c>
      <c r="G104" s="17" t="e">
        <v>#N/A</v>
      </c>
      <c r="H104" s="17" t="e">
        <v>#N/A</v>
      </c>
      <c r="I104" s="17" t="e">
        <v>#N/A</v>
      </c>
      <c r="J104" s="17" t="e">
        <v>#N/A</v>
      </c>
      <c r="K104" s="17" t="e">
        <v>#N/A</v>
      </c>
      <c r="L104" s="17" t="e">
        <v>#N/A</v>
      </c>
      <c r="M104" s="17" t="e">
        <v>#N/A</v>
      </c>
      <c r="N104" s="17" t="e">
        <v>#N/A</v>
      </c>
      <c r="O104" s="17" t="e">
        <v>#N/A</v>
      </c>
      <c r="P104" s="17" t="e">
        <v>#N/A</v>
      </c>
      <c r="Q104" s="17" t="e">
        <v>#N/A</v>
      </c>
      <c r="R104" s="17" t="e">
        <v>#N/A</v>
      </c>
      <c r="S104" s="17" t="e">
        <v>#N/A</v>
      </c>
      <c r="T104" s="17" t="e">
        <v>#N/A</v>
      </c>
      <c r="U104" s="5"/>
    </row>
    <row r="105" spans="2:21" x14ac:dyDescent="0.3">
      <c r="B105" s="19">
        <v>2027</v>
      </c>
      <c r="C105" s="19">
        <v>9</v>
      </c>
      <c r="D105" s="17" t="e">
        <v>#N/A</v>
      </c>
      <c r="E105" s="17" t="e">
        <v>#N/A</v>
      </c>
      <c r="F105" s="17" t="e">
        <v>#N/A</v>
      </c>
      <c r="G105" s="17" t="e">
        <v>#N/A</v>
      </c>
      <c r="H105" s="17" t="e">
        <v>#N/A</v>
      </c>
      <c r="I105" s="17" t="e">
        <v>#N/A</v>
      </c>
      <c r="J105" s="17" t="e">
        <v>#N/A</v>
      </c>
      <c r="K105" s="17" t="e">
        <v>#N/A</v>
      </c>
      <c r="L105" s="17" t="e">
        <v>#N/A</v>
      </c>
      <c r="M105" s="17" t="e">
        <v>#N/A</v>
      </c>
      <c r="N105" s="17" t="e">
        <v>#N/A</v>
      </c>
      <c r="O105" s="17" t="e">
        <v>#N/A</v>
      </c>
      <c r="P105" s="17" t="e">
        <v>#N/A</v>
      </c>
      <c r="Q105" s="17" t="e">
        <v>#N/A</v>
      </c>
      <c r="R105" s="17" t="e">
        <v>#N/A</v>
      </c>
      <c r="S105" s="17" t="e">
        <v>#N/A</v>
      </c>
      <c r="T105" s="17" t="e">
        <v>#N/A</v>
      </c>
      <c r="U105" s="5"/>
    </row>
    <row r="106" spans="2:21" x14ac:dyDescent="0.3">
      <c r="B106" s="19">
        <v>2027</v>
      </c>
      <c r="C106" s="19">
        <v>10</v>
      </c>
      <c r="D106" s="17" t="e">
        <v>#N/A</v>
      </c>
      <c r="E106" s="17" t="e">
        <v>#N/A</v>
      </c>
      <c r="F106" s="17" t="e">
        <v>#N/A</v>
      </c>
      <c r="G106" s="17" t="e">
        <v>#N/A</v>
      </c>
      <c r="H106" s="17" t="e">
        <v>#N/A</v>
      </c>
      <c r="I106" s="17" t="e">
        <v>#N/A</v>
      </c>
      <c r="J106" s="17" t="e">
        <v>#N/A</v>
      </c>
      <c r="K106" s="17" t="e">
        <v>#N/A</v>
      </c>
      <c r="L106" s="17" t="e">
        <v>#N/A</v>
      </c>
      <c r="M106" s="17" t="e">
        <v>#N/A</v>
      </c>
      <c r="N106" s="17" t="e">
        <v>#N/A</v>
      </c>
      <c r="O106" s="17" t="e">
        <v>#N/A</v>
      </c>
      <c r="P106" s="17" t="e">
        <v>#N/A</v>
      </c>
      <c r="Q106" s="17" t="e">
        <v>#N/A</v>
      </c>
      <c r="R106" s="17" t="e">
        <v>#N/A</v>
      </c>
      <c r="S106" s="17" t="e">
        <v>#N/A</v>
      </c>
      <c r="T106" s="17" t="e">
        <v>#N/A</v>
      </c>
      <c r="U106" s="5"/>
    </row>
    <row r="107" spans="2:21" x14ac:dyDescent="0.3">
      <c r="B107" s="19">
        <v>2027</v>
      </c>
      <c r="C107" s="19">
        <v>11</v>
      </c>
      <c r="D107" s="17" t="e">
        <v>#N/A</v>
      </c>
      <c r="E107" s="17" t="e">
        <v>#N/A</v>
      </c>
      <c r="F107" s="17" t="e">
        <v>#N/A</v>
      </c>
      <c r="G107" s="17" t="e">
        <v>#N/A</v>
      </c>
      <c r="H107" s="17" t="e">
        <v>#N/A</v>
      </c>
      <c r="I107" s="17" t="e">
        <v>#N/A</v>
      </c>
      <c r="J107" s="17" t="e">
        <v>#N/A</v>
      </c>
      <c r="K107" s="17" t="e">
        <v>#N/A</v>
      </c>
      <c r="L107" s="17" t="e">
        <v>#N/A</v>
      </c>
      <c r="M107" s="17" t="e">
        <v>#N/A</v>
      </c>
      <c r="N107" s="17" t="e">
        <v>#N/A</v>
      </c>
      <c r="O107" s="17" t="e">
        <v>#N/A</v>
      </c>
      <c r="P107" s="17" t="e">
        <v>#N/A</v>
      </c>
      <c r="Q107" s="17" t="e">
        <v>#N/A</v>
      </c>
      <c r="R107" s="17" t="e">
        <v>#N/A</v>
      </c>
      <c r="S107" s="17" t="e">
        <v>#N/A</v>
      </c>
      <c r="T107" s="17" t="e">
        <v>#N/A</v>
      </c>
      <c r="U107" s="5"/>
    </row>
    <row r="108" spans="2:21" x14ac:dyDescent="0.3">
      <c r="B108" s="19">
        <v>2027</v>
      </c>
      <c r="C108" s="19">
        <v>12</v>
      </c>
      <c r="D108" s="17" t="e">
        <v>#N/A</v>
      </c>
      <c r="E108" s="17" t="e">
        <v>#N/A</v>
      </c>
      <c r="F108" s="17" t="e">
        <v>#N/A</v>
      </c>
      <c r="G108" s="17" t="e">
        <v>#N/A</v>
      </c>
      <c r="H108" s="17" t="e">
        <v>#N/A</v>
      </c>
      <c r="I108" s="17" t="e">
        <v>#N/A</v>
      </c>
      <c r="J108" s="17" t="e">
        <v>#N/A</v>
      </c>
      <c r="K108" s="17" t="e">
        <v>#N/A</v>
      </c>
      <c r="L108" s="17" t="e">
        <v>#N/A</v>
      </c>
      <c r="M108" s="17" t="e">
        <v>#N/A</v>
      </c>
      <c r="N108" s="17" t="e">
        <v>#N/A</v>
      </c>
      <c r="O108" s="17" t="e">
        <v>#N/A</v>
      </c>
      <c r="P108" s="17" t="e">
        <v>#N/A</v>
      </c>
      <c r="Q108" s="17" t="e">
        <v>#N/A</v>
      </c>
      <c r="R108" s="17" t="e">
        <v>#N/A</v>
      </c>
      <c r="S108" s="17" t="e">
        <v>#N/A</v>
      </c>
      <c r="T108" s="17" t="e">
        <v>#N/A</v>
      </c>
      <c r="U108" s="5"/>
    </row>
    <row r="109" spans="2:21" x14ac:dyDescent="0.3">
      <c r="B109" s="19">
        <v>2028</v>
      </c>
      <c r="C109" s="19">
        <v>1</v>
      </c>
      <c r="D109" s="17" t="e">
        <v>#N/A</v>
      </c>
      <c r="E109" s="17" t="e">
        <v>#N/A</v>
      </c>
      <c r="F109" s="17" t="e">
        <v>#N/A</v>
      </c>
      <c r="G109" s="17" t="e">
        <v>#N/A</v>
      </c>
      <c r="H109" s="17" t="e">
        <v>#N/A</v>
      </c>
      <c r="I109" s="17" t="e">
        <v>#N/A</v>
      </c>
      <c r="J109" s="17" t="e">
        <v>#N/A</v>
      </c>
      <c r="K109" s="17" t="e">
        <v>#N/A</v>
      </c>
      <c r="L109" s="17" t="e">
        <v>#N/A</v>
      </c>
      <c r="M109" s="17" t="e">
        <v>#N/A</v>
      </c>
      <c r="N109" s="17" t="e">
        <v>#N/A</v>
      </c>
      <c r="O109" s="17" t="e">
        <v>#N/A</v>
      </c>
      <c r="P109" s="17" t="e">
        <v>#N/A</v>
      </c>
      <c r="Q109" s="17" t="e">
        <v>#N/A</v>
      </c>
      <c r="R109" s="17" t="e">
        <v>#N/A</v>
      </c>
      <c r="S109" s="17" t="e">
        <v>#N/A</v>
      </c>
      <c r="T109" s="17" t="e">
        <v>#N/A</v>
      </c>
      <c r="U109" s="5"/>
    </row>
    <row r="110" spans="2:21" x14ac:dyDescent="0.3">
      <c r="B110" s="19">
        <v>2028</v>
      </c>
      <c r="C110" s="19">
        <v>2</v>
      </c>
      <c r="D110" s="17" t="e">
        <v>#N/A</v>
      </c>
      <c r="E110" s="17" t="e">
        <v>#N/A</v>
      </c>
      <c r="F110" s="17" t="e">
        <v>#N/A</v>
      </c>
      <c r="G110" s="17" t="e">
        <v>#N/A</v>
      </c>
      <c r="H110" s="17" t="e">
        <v>#N/A</v>
      </c>
      <c r="I110" s="17" t="e">
        <v>#N/A</v>
      </c>
      <c r="J110" s="17" t="e">
        <v>#N/A</v>
      </c>
      <c r="K110" s="17" t="e">
        <v>#N/A</v>
      </c>
      <c r="L110" s="17" t="e">
        <v>#N/A</v>
      </c>
      <c r="M110" s="17" t="e">
        <v>#N/A</v>
      </c>
      <c r="N110" s="17" t="e">
        <v>#N/A</v>
      </c>
      <c r="O110" s="17" t="e">
        <v>#N/A</v>
      </c>
      <c r="P110" s="17" t="e">
        <v>#N/A</v>
      </c>
      <c r="Q110" s="17" t="e">
        <v>#N/A</v>
      </c>
      <c r="R110" s="17" t="e">
        <v>#N/A</v>
      </c>
      <c r="S110" s="17" t="e">
        <v>#N/A</v>
      </c>
      <c r="T110" s="17" t="e">
        <v>#N/A</v>
      </c>
      <c r="U110" s="5"/>
    </row>
    <row r="111" spans="2:21" x14ac:dyDescent="0.3">
      <c r="B111" s="19">
        <v>2028</v>
      </c>
      <c r="C111" s="19">
        <v>3</v>
      </c>
      <c r="D111" s="17" t="e">
        <v>#N/A</v>
      </c>
      <c r="E111" s="17" t="e">
        <v>#N/A</v>
      </c>
      <c r="F111" s="17" t="e">
        <v>#N/A</v>
      </c>
      <c r="G111" s="17" t="e">
        <v>#N/A</v>
      </c>
      <c r="H111" s="17" t="e">
        <v>#N/A</v>
      </c>
      <c r="I111" s="17" t="e">
        <v>#N/A</v>
      </c>
      <c r="J111" s="17" t="e">
        <v>#N/A</v>
      </c>
      <c r="K111" s="17" t="e">
        <v>#N/A</v>
      </c>
      <c r="L111" s="17" t="e">
        <v>#N/A</v>
      </c>
      <c r="M111" s="17" t="e">
        <v>#N/A</v>
      </c>
      <c r="N111" s="17" t="e">
        <v>#N/A</v>
      </c>
      <c r="O111" s="17" t="e">
        <v>#N/A</v>
      </c>
      <c r="P111" s="17" t="e">
        <v>#N/A</v>
      </c>
      <c r="Q111" s="17" t="e">
        <v>#N/A</v>
      </c>
      <c r="R111" s="17" t="e">
        <v>#N/A</v>
      </c>
      <c r="S111" s="17" t="e">
        <v>#N/A</v>
      </c>
      <c r="T111" s="17" t="e">
        <v>#N/A</v>
      </c>
      <c r="U111" s="5"/>
    </row>
    <row r="112" spans="2:21" x14ac:dyDescent="0.3">
      <c r="B112" s="19">
        <v>2028</v>
      </c>
      <c r="C112" s="19">
        <v>4</v>
      </c>
      <c r="D112" s="17" t="e">
        <v>#N/A</v>
      </c>
      <c r="E112" s="17" t="e">
        <v>#N/A</v>
      </c>
      <c r="F112" s="17" t="e">
        <v>#N/A</v>
      </c>
      <c r="G112" s="17" t="e">
        <v>#N/A</v>
      </c>
      <c r="H112" s="17" t="e">
        <v>#N/A</v>
      </c>
      <c r="I112" s="17" t="e">
        <v>#N/A</v>
      </c>
      <c r="J112" s="17" t="e">
        <v>#N/A</v>
      </c>
      <c r="K112" s="17" t="e">
        <v>#N/A</v>
      </c>
      <c r="L112" s="17" t="e">
        <v>#N/A</v>
      </c>
      <c r="M112" s="17" t="e">
        <v>#N/A</v>
      </c>
      <c r="N112" s="17" t="e">
        <v>#N/A</v>
      </c>
      <c r="O112" s="17" t="e">
        <v>#N/A</v>
      </c>
      <c r="P112" s="17" t="e">
        <v>#N/A</v>
      </c>
      <c r="Q112" s="17" t="e">
        <v>#N/A</v>
      </c>
      <c r="R112" s="17" t="e">
        <v>#N/A</v>
      </c>
      <c r="S112" s="17" t="e">
        <v>#N/A</v>
      </c>
      <c r="T112" s="17" t="e">
        <v>#N/A</v>
      </c>
      <c r="U112" s="5"/>
    </row>
    <row r="113" spans="2:21" x14ac:dyDescent="0.3">
      <c r="B113" s="19">
        <v>2028</v>
      </c>
      <c r="C113" s="19">
        <v>5</v>
      </c>
      <c r="D113" s="17" t="e">
        <v>#N/A</v>
      </c>
      <c r="E113" s="17" t="e">
        <v>#N/A</v>
      </c>
      <c r="F113" s="17" t="e">
        <v>#N/A</v>
      </c>
      <c r="G113" s="17" t="e">
        <v>#N/A</v>
      </c>
      <c r="H113" s="17" t="e">
        <v>#N/A</v>
      </c>
      <c r="I113" s="17" t="e">
        <v>#N/A</v>
      </c>
      <c r="J113" s="17" t="e">
        <v>#N/A</v>
      </c>
      <c r="K113" s="17" t="e">
        <v>#N/A</v>
      </c>
      <c r="L113" s="17" t="e">
        <v>#N/A</v>
      </c>
      <c r="M113" s="17" t="e">
        <v>#N/A</v>
      </c>
      <c r="N113" s="17" t="e">
        <v>#N/A</v>
      </c>
      <c r="O113" s="17" t="e">
        <v>#N/A</v>
      </c>
      <c r="P113" s="17" t="e">
        <v>#N/A</v>
      </c>
      <c r="Q113" s="17" t="e">
        <v>#N/A</v>
      </c>
      <c r="R113" s="17" t="e">
        <v>#N/A</v>
      </c>
      <c r="S113" s="17" t="e">
        <v>#N/A</v>
      </c>
      <c r="T113" s="17" t="e">
        <v>#N/A</v>
      </c>
      <c r="U113" s="5"/>
    </row>
    <row r="114" spans="2:21" x14ac:dyDescent="0.3">
      <c r="B114" s="19">
        <v>2028</v>
      </c>
      <c r="C114" s="19">
        <v>6</v>
      </c>
      <c r="D114" s="17" t="e">
        <v>#N/A</v>
      </c>
      <c r="E114" s="17" t="e">
        <v>#N/A</v>
      </c>
      <c r="F114" s="17" t="e">
        <v>#N/A</v>
      </c>
      <c r="G114" s="17" t="e">
        <v>#N/A</v>
      </c>
      <c r="H114" s="17" t="e">
        <v>#N/A</v>
      </c>
      <c r="I114" s="17" t="e">
        <v>#N/A</v>
      </c>
      <c r="J114" s="17" t="e">
        <v>#N/A</v>
      </c>
      <c r="K114" s="17" t="e">
        <v>#N/A</v>
      </c>
      <c r="L114" s="17" t="e">
        <v>#N/A</v>
      </c>
      <c r="M114" s="17" t="e">
        <v>#N/A</v>
      </c>
      <c r="N114" s="17" t="e">
        <v>#N/A</v>
      </c>
      <c r="O114" s="17" t="e">
        <v>#N/A</v>
      </c>
      <c r="P114" s="17" t="e">
        <v>#N/A</v>
      </c>
      <c r="Q114" s="17" t="e">
        <v>#N/A</v>
      </c>
      <c r="R114" s="17" t="e">
        <v>#N/A</v>
      </c>
      <c r="S114" s="17" t="e">
        <v>#N/A</v>
      </c>
      <c r="T114" s="17" t="e">
        <v>#N/A</v>
      </c>
      <c r="U114" s="5"/>
    </row>
    <row r="115" spans="2:21" x14ac:dyDescent="0.3">
      <c r="B115" s="19">
        <v>2028</v>
      </c>
      <c r="C115" s="19">
        <v>7</v>
      </c>
      <c r="D115" s="17" t="e">
        <v>#N/A</v>
      </c>
      <c r="E115" s="17" t="e">
        <v>#N/A</v>
      </c>
      <c r="F115" s="17" t="e">
        <v>#N/A</v>
      </c>
      <c r="G115" s="17" t="e">
        <v>#N/A</v>
      </c>
      <c r="H115" s="17" t="e">
        <v>#N/A</v>
      </c>
      <c r="I115" s="17" t="e">
        <v>#N/A</v>
      </c>
      <c r="J115" s="17" t="e">
        <v>#N/A</v>
      </c>
      <c r="K115" s="17" t="e">
        <v>#N/A</v>
      </c>
      <c r="L115" s="17" t="e">
        <v>#N/A</v>
      </c>
      <c r="M115" s="17" t="e">
        <v>#N/A</v>
      </c>
      <c r="N115" s="17" t="e">
        <v>#N/A</v>
      </c>
      <c r="O115" s="17" t="e">
        <v>#N/A</v>
      </c>
      <c r="P115" s="17" t="e">
        <v>#N/A</v>
      </c>
      <c r="Q115" s="17" t="e">
        <v>#N/A</v>
      </c>
      <c r="R115" s="17" t="e">
        <v>#N/A</v>
      </c>
      <c r="S115" s="17" t="e">
        <v>#N/A</v>
      </c>
      <c r="T115" s="17" t="e">
        <v>#N/A</v>
      </c>
      <c r="U115" s="5"/>
    </row>
    <row r="116" spans="2:21" x14ac:dyDescent="0.3">
      <c r="B116" s="19">
        <v>2028</v>
      </c>
      <c r="C116" s="19">
        <v>8</v>
      </c>
      <c r="D116" s="17" t="e">
        <v>#N/A</v>
      </c>
      <c r="E116" s="17" t="e">
        <v>#N/A</v>
      </c>
      <c r="F116" s="17" t="e">
        <v>#N/A</v>
      </c>
      <c r="G116" s="17" t="e">
        <v>#N/A</v>
      </c>
      <c r="H116" s="17" t="e">
        <v>#N/A</v>
      </c>
      <c r="I116" s="17" t="e">
        <v>#N/A</v>
      </c>
      <c r="J116" s="17" t="e">
        <v>#N/A</v>
      </c>
      <c r="K116" s="17" t="e">
        <v>#N/A</v>
      </c>
      <c r="L116" s="17" t="e">
        <v>#N/A</v>
      </c>
      <c r="M116" s="17" t="e">
        <v>#N/A</v>
      </c>
      <c r="N116" s="17" t="e">
        <v>#N/A</v>
      </c>
      <c r="O116" s="17" t="e">
        <v>#N/A</v>
      </c>
      <c r="P116" s="17" t="e">
        <v>#N/A</v>
      </c>
      <c r="Q116" s="17" t="e">
        <v>#N/A</v>
      </c>
      <c r="R116" s="17" t="e">
        <v>#N/A</v>
      </c>
      <c r="S116" s="17" t="e">
        <v>#N/A</v>
      </c>
      <c r="T116" s="17" t="e">
        <v>#N/A</v>
      </c>
      <c r="U116" s="5"/>
    </row>
    <row r="117" spans="2:21" x14ac:dyDescent="0.3">
      <c r="B117" s="19">
        <v>2028</v>
      </c>
      <c r="C117" s="19">
        <v>9</v>
      </c>
      <c r="D117" s="17" t="e">
        <v>#N/A</v>
      </c>
      <c r="E117" s="17" t="e">
        <v>#N/A</v>
      </c>
      <c r="F117" s="17" t="e">
        <v>#N/A</v>
      </c>
      <c r="G117" s="17" t="e">
        <v>#N/A</v>
      </c>
      <c r="H117" s="17" t="e">
        <v>#N/A</v>
      </c>
      <c r="I117" s="17" t="e">
        <v>#N/A</v>
      </c>
      <c r="J117" s="17" t="e">
        <v>#N/A</v>
      </c>
      <c r="K117" s="17" t="e">
        <v>#N/A</v>
      </c>
      <c r="L117" s="17" t="e">
        <v>#N/A</v>
      </c>
      <c r="M117" s="17" t="e">
        <v>#N/A</v>
      </c>
      <c r="N117" s="17" t="e">
        <v>#N/A</v>
      </c>
      <c r="O117" s="17" t="e">
        <v>#N/A</v>
      </c>
      <c r="P117" s="17" t="e">
        <v>#N/A</v>
      </c>
      <c r="Q117" s="17" t="e">
        <v>#N/A</v>
      </c>
      <c r="R117" s="17" t="e">
        <v>#N/A</v>
      </c>
      <c r="S117" s="17" t="e">
        <v>#N/A</v>
      </c>
      <c r="T117" s="17" t="e">
        <v>#N/A</v>
      </c>
      <c r="U117" s="5"/>
    </row>
    <row r="118" spans="2:21" x14ac:dyDescent="0.3">
      <c r="B118" s="19">
        <v>2028</v>
      </c>
      <c r="C118" s="19">
        <v>10</v>
      </c>
      <c r="D118" s="17" t="e">
        <v>#N/A</v>
      </c>
      <c r="E118" s="17" t="e">
        <v>#N/A</v>
      </c>
      <c r="F118" s="17" t="e">
        <v>#N/A</v>
      </c>
      <c r="G118" s="17" t="e">
        <v>#N/A</v>
      </c>
      <c r="H118" s="17" t="e">
        <v>#N/A</v>
      </c>
      <c r="I118" s="17" t="e">
        <v>#N/A</v>
      </c>
      <c r="J118" s="17" t="e">
        <v>#N/A</v>
      </c>
      <c r="K118" s="17" t="e">
        <v>#N/A</v>
      </c>
      <c r="L118" s="17" t="e">
        <v>#N/A</v>
      </c>
      <c r="M118" s="17" t="e">
        <v>#N/A</v>
      </c>
      <c r="N118" s="17" t="e">
        <v>#N/A</v>
      </c>
      <c r="O118" s="17" t="e">
        <v>#N/A</v>
      </c>
      <c r="P118" s="17" t="e">
        <v>#N/A</v>
      </c>
      <c r="Q118" s="17" t="e">
        <v>#N/A</v>
      </c>
      <c r="R118" s="17" t="e">
        <v>#N/A</v>
      </c>
      <c r="S118" s="17" t="e">
        <v>#N/A</v>
      </c>
      <c r="T118" s="17" t="e">
        <v>#N/A</v>
      </c>
      <c r="U118" s="5"/>
    </row>
    <row r="119" spans="2:21" x14ac:dyDescent="0.3">
      <c r="B119" s="19">
        <v>2028</v>
      </c>
      <c r="C119" s="19">
        <v>11</v>
      </c>
      <c r="D119" s="17" t="e">
        <v>#N/A</v>
      </c>
      <c r="E119" s="17" t="e">
        <v>#N/A</v>
      </c>
      <c r="F119" s="17" t="e">
        <v>#N/A</v>
      </c>
      <c r="G119" s="17" t="e">
        <v>#N/A</v>
      </c>
      <c r="H119" s="17" t="e">
        <v>#N/A</v>
      </c>
      <c r="I119" s="17" t="e">
        <v>#N/A</v>
      </c>
      <c r="J119" s="17" t="e">
        <v>#N/A</v>
      </c>
      <c r="K119" s="17" t="e">
        <v>#N/A</v>
      </c>
      <c r="L119" s="17" t="e">
        <v>#N/A</v>
      </c>
      <c r="M119" s="17" t="e">
        <v>#N/A</v>
      </c>
      <c r="N119" s="17" t="e">
        <v>#N/A</v>
      </c>
      <c r="O119" s="17" t="e">
        <v>#N/A</v>
      </c>
      <c r="P119" s="17" t="e">
        <v>#N/A</v>
      </c>
      <c r="Q119" s="17" t="e">
        <v>#N/A</v>
      </c>
      <c r="R119" s="17" t="e">
        <v>#N/A</v>
      </c>
      <c r="S119" s="17" t="e">
        <v>#N/A</v>
      </c>
      <c r="T119" s="17" t="e">
        <v>#N/A</v>
      </c>
      <c r="U119" s="5"/>
    </row>
    <row r="120" spans="2:21" x14ac:dyDescent="0.3">
      <c r="B120" s="19">
        <v>2028</v>
      </c>
      <c r="C120" s="19">
        <v>12</v>
      </c>
      <c r="D120" s="17" t="e">
        <v>#N/A</v>
      </c>
      <c r="E120" s="17" t="e">
        <v>#N/A</v>
      </c>
      <c r="F120" s="17" t="e">
        <v>#N/A</v>
      </c>
      <c r="G120" s="17" t="e">
        <v>#N/A</v>
      </c>
      <c r="H120" s="17" t="e">
        <v>#N/A</v>
      </c>
      <c r="I120" s="17" t="e">
        <v>#N/A</v>
      </c>
      <c r="J120" s="17" t="e">
        <v>#N/A</v>
      </c>
      <c r="K120" s="17" t="e">
        <v>#N/A</v>
      </c>
      <c r="L120" s="17" t="e">
        <v>#N/A</v>
      </c>
      <c r="M120" s="17" t="e">
        <v>#N/A</v>
      </c>
      <c r="N120" s="17" t="e">
        <v>#N/A</v>
      </c>
      <c r="O120" s="17" t="e">
        <v>#N/A</v>
      </c>
      <c r="P120" s="17" t="e">
        <v>#N/A</v>
      </c>
      <c r="Q120" s="17" t="e">
        <v>#N/A</v>
      </c>
      <c r="R120" s="17" t="e">
        <v>#N/A</v>
      </c>
      <c r="S120" s="17" t="e">
        <v>#N/A</v>
      </c>
      <c r="T120" s="17" t="e">
        <v>#N/A</v>
      </c>
      <c r="U120" s="5"/>
    </row>
    <row r="121" spans="2:21" x14ac:dyDescent="0.3">
      <c r="B121" s="19">
        <v>2029</v>
      </c>
      <c r="C121" s="19">
        <v>1</v>
      </c>
      <c r="D121" s="17" t="e">
        <v>#N/A</v>
      </c>
      <c r="E121" s="17" t="e">
        <v>#N/A</v>
      </c>
      <c r="F121" s="17" t="e">
        <v>#N/A</v>
      </c>
      <c r="G121" s="17" t="e">
        <v>#N/A</v>
      </c>
      <c r="H121" s="17" t="e">
        <v>#N/A</v>
      </c>
      <c r="I121" s="17" t="e">
        <v>#N/A</v>
      </c>
      <c r="J121" s="17" t="e">
        <v>#N/A</v>
      </c>
      <c r="K121" s="17" t="e">
        <v>#N/A</v>
      </c>
      <c r="L121" s="17" t="e">
        <v>#N/A</v>
      </c>
      <c r="M121" s="17" t="e">
        <v>#N/A</v>
      </c>
      <c r="N121" s="17" t="e">
        <v>#N/A</v>
      </c>
      <c r="O121" s="17" t="e">
        <v>#N/A</v>
      </c>
      <c r="P121" s="17" t="e">
        <v>#N/A</v>
      </c>
      <c r="Q121" s="17" t="e">
        <v>#N/A</v>
      </c>
      <c r="R121" s="17" t="e">
        <v>#N/A</v>
      </c>
      <c r="S121" s="17" t="e">
        <v>#N/A</v>
      </c>
      <c r="T121" s="17" t="e">
        <v>#N/A</v>
      </c>
      <c r="U121" s="5"/>
    </row>
    <row r="122" spans="2:21" x14ac:dyDescent="0.3">
      <c r="B122" s="19">
        <v>2029</v>
      </c>
      <c r="C122" s="19">
        <v>2</v>
      </c>
      <c r="D122" s="17" t="e">
        <v>#N/A</v>
      </c>
      <c r="E122" s="17" t="e">
        <v>#N/A</v>
      </c>
      <c r="F122" s="17" t="e">
        <v>#N/A</v>
      </c>
      <c r="G122" s="17" t="e">
        <v>#N/A</v>
      </c>
      <c r="H122" s="17" t="e">
        <v>#N/A</v>
      </c>
      <c r="I122" s="17" t="e">
        <v>#N/A</v>
      </c>
      <c r="J122" s="17" t="e">
        <v>#N/A</v>
      </c>
      <c r="K122" s="17" t="e">
        <v>#N/A</v>
      </c>
      <c r="L122" s="17" t="e">
        <v>#N/A</v>
      </c>
      <c r="M122" s="17" t="e">
        <v>#N/A</v>
      </c>
      <c r="N122" s="17" t="e">
        <v>#N/A</v>
      </c>
      <c r="O122" s="17" t="e">
        <v>#N/A</v>
      </c>
      <c r="P122" s="17" t="e">
        <v>#N/A</v>
      </c>
      <c r="Q122" s="17" t="e">
        <v>#N/A</v>
      </c>
      <c r="R122" s="17" t="e">
        <v>#N/A</v>
      </c>
      <c r="S122" s="17" t="e">
        <v>#N/A</v>
      </c>
      <c r="T122" s="17" t="e">
        <v>#N/A</v>
      </c>
      <c r="U122" s="5"/>
    </row>
    <row r="123" spans="2:21" x14ac:dyDescent="0.3">
      <c r="B123" s="19">
        <v>2029</v>
      </c>
      <c r="C123" s="19">
        <v>3</v>
      </c>
      <c r="D123" s="17" t="e">
        <v>#N/A</v>
      </c>
      <c r="E123" s="17" t="e">
        <v>#N/A</v>
      </c>
      <c r="F123" s="17" t="e">
        <v>#N/A</v>
      </c>
      <c r="G123" s="17" t="e">
        <v>#N/A</v>
      </c>
      <c r="H123" s="17" t="e">
        <v>#N/A</v>
      </c>
      <c r="I123" s="17" t="e">
        <v>#N/A</v>
      </c>
      <c r="J123" s="17" t="e">
        <v>#N/A</v>
      </c>
      <c r="K123" s="17" t="e">
        <v>#N/A</v>
      </c>
      <c r="L123" s="17" t="e">
        <v>#N/A</v>
      </c>
      <c r="M123" s="17" t="e">
        <v>#N/A</v>
      </c>
      <c r="N123" s="17" t="e">
        <v>#N/A</v>
      </c>
      <c r="O123" s="17" t="e">
        <v>#N/A</v>
      </c>
      <c r="P123" s="17" t="e">
        <v>#N/A</v>
      </c>
      <c r="Q123" s="17" t="e">
        <v>#N/A</v>
      </c>
      <c r="R123" s="17" t="e">
        <v>#N/A</v>
      </c>
      <c r="S123" s="17" t="e">
        <v>#N/A</v>
      </c>
      <c r="T123" s="17" t="e">
        <v>#N/A</v>
      </c>
      <c r="U123" s="5"/>
    </row>
    <row r="124" spans="2:21" x14ac:dyDescent="0.3">
      <c r="B124" s="19">
        <v>2029</v>
      </c>
      <c r="C124" s="19">
        <v>4</v>
      </c>
      <c r="D124" s="17" t="e">
        <v>#N/A</v>
      </c>
      <c r="E124" s="17" t="e">
        <v>#N/A</v>
      </c>
      <c r="F124" s="17" t="e">
        <v>#N/A</v>
      </c>
      <c r="G124" s="17" t="e">
        <v>#N/A</v>
      </c>
      <c r="H124" s="17" t="e">
        <v>#N/A</v>
      </c>
      <c r="I124" s="17" t="e">
        <v>#N/A</v>
      </c>
      <c r="J124" s="17" t="e">
        <v>#N/A</v>
      </c>
      <c r="K124" s="17" t="e">
        <v>#N/A</v>
      </c>
      <c r="L124" s="17" t="e">
        <v>#N/A</v>
      </c>
      <c r="M124" s="17" t="e">
        <v>#N/A</v>
      </c>
      <c r="N124" s="17" t="e">
        <v>#N/A</v>
      </c>
      <c r="O124" s="17" t="e">
        <v>#N/A</v>
      </c>
      <c r="P124" s="17" t="e">
        <v>#N/A</v>
      </c>
      <c r="Q124" s="17" t="e">
        <v>#N/A</v>
      </c>
      <c r="R124" s="17" t="e">
        <v>#N/A</v>
      </c>
      <c r="S124" s="17" t="e">
        <v>#N/A</v>
      </c>
      <c r="T124" s="17" t="e">
        <v>#N/A</v>
      </c>
      <c r="U124" s="5"/>
    </row>
    <row r="125" spans="2:21" x14ac:dyDescent="0.3">
      <c r="B125" s="19">
        <v>2029</v>
      </c>
      <c r="C125" s="19">
        <v>5</v>
      </c>
      <c r="D125" s="17" t="e">
        <v>#N/A</v>
      </c>
      <c r="E125" s="17" t="e">
        <v>#N/A</v>
      </c>
      <c r="F125" s="17" t="e">
        <v>#N/A</v>
      </c>
      <c r="G125" s="17" t="e">
        <v>#N/A</v>
      </c>
      <c r="H125" s="17" t="e">
        <v>#N/A</v>
      </c>
      <c r="I125" s="17" t="e">
        <v>#N/A</v>
      </c>
      <c r="J125" s="17" t="e">
        <v>#N/A</v>
      </c>
      <c r="K125" s="17" t="e">
        <v>#N/A</v>
      </c>
      <c r="L125" s="17" t="e">
        <v>#N/A</v>
      </c>
      <c r="M125" s="17" t="e">
        <v>#N/A</v>
      </c>
      <c r="N125" s="17" t="e">
        <v>#N/A</v>
      </c>
      <c r="O125" s="17" t="e">
        <v>#N/A</v>
      </c>
      <c r="P125" s="17" t="e">
        <v>#N/A</v>
      </c>
      <c r="Q125" s="17" t="e">
        <v>#N/A</v>
      </c>
      <c r="R125" s="17" t="e">
        <v>#N/A</v>
      </c>
      <c r="S125" s="17" t="e">
        <v>#N/A</v>
      </c>
      <c r="T125" s="17" t="e">
        <v>#N/A</v>
      </c>
      <c r="U125" s="5"/>
    </row>
    <row r="126" spans="2:21" x14ac:dyDescent="0.3">
      <c r="B126" s="19">
        <v>2029</v>
      </c>
      <c r="C126" s="19">
        <v>6</v>
      </c>
      <c r="D126" s="17" t="e">
        <v>#N/A</v>
      </c>
      <c r="E126" s="17" t="e">
        <v>#N/A</v>
      </c>
      <c r="F126" s="17" t="e">
        <v>#N/A</v>
      </c>
      <c r="G126" s="17" t="e">
        <v>#N/A</v>
      </c>
      <c r="H126" s="17" t="e">
        <v>#N/A</v>
      </c>
      <c r="I126" s="17" t="e">
        <v>#N/A</v>
      </c>
      <c r="J126" s="17" t="e">
        <v>#N/A</v>
      </c>
      <c r="K126" s="17" t="e">
        <v>#N/A</v>
      </c>
      <c r="L126" s="17" t="e">
        <v>#N/A</v>
      </c>
      <c r="M126" s="17" t="e">
        <v>#N/A</v>
      </c>
      <c r="N126" s="17" t="e">
        <v>#N/A</v>
      </c>
      <c r="O126" s="17" t="e">
        <v>#N/A</v>
      </c>
      <c r="P126" s="17" t="e">
        <v>#N/A</v>
      </c>
      <c r="Q126" s="17" t="e">
        <v>#N/A</v>
      </c>
      <c r="R126" s="17" t="e">
        <v>#N/A</v>
      </c>
      <c r="S126" s="17" t="e">
        <v>#N/A</v>
      </c>
      <c r="T126" s="17" t="e">
        <v>#N/A</v>
      </c>
      <c r="U126" s="5"/>
    </row>
    <row r="127" spans="2:21" x14ac:dyDescent="0.3">
      <c r="B127" s="19">
        <v>2029</v>
      </c>
      <c r="C127" s="19">
        <v>7</v>
      </c>
      <c r="D127" s="17" t="e">
        <v>#N/A</v>
      </c>
      <c r="E127" s="17" t="e">
        <v>#N/A</v>
      </c>
      <c r="F127" s="17" t="e">
        <v>#N/A</v>
      </c>
      <c r="G127" s="17" t="e">
        <v>#N/A</v>
      </c>
      <c r="H127" s="17" t="e">
        <v>#N/A</v>
      </c>
      <c r="I127" s="17" t="e">
        <v>#N/A</v>
      </c>
      <c r="J127" s="17" t="e">
        <v>#N/A</v>
      </c>
      <c r="K127" s="17" t="e">
        <v>#N/A</v>
      </c>
      <c r="L127" s="17" t="e">
        <v>#N/A</v>
      </c>
      <c r="M127" s="17" t="e">
        <v>#N/A</v>
      </c>
      <c r="N127" s="17" t="e">
        <v>#N/A</v>
      </c>
      <c r="O127" s="17" t="e">
        <v>#N/A</v>
      </c>
      <c r="P127" s="17" t="e">
        <v>#N/A</v>
      </c>
      <c r="Q127" s="17" t="e">
        <v>#N/A</v>
      </c>
      <c r="R127" s="17" t="e">
        <v>#N/A</v>
      </c>
      <c r="S127" s="17" t="e">
        <v>#N/A</v>
      </c>
      <c r="T127" s="17" t="e">
        <v>#N/A</v>
      </c>
      <c r="U127" s="5"/>
    </row>
    <row r="128" spans="2:21" x14ac:dyDescent="0.3">
      <c r="B128" s="19">
        <v>2029</v>
      </c>
      <c r="C128" s="19">
        <v>8</v>
      </c>
      <c r="D128" s="17" t="e">
        <v>#N/A</v>
      </c>
      <c r="E128" s="17" t="e">
        <v>#N/A</v>
      </c>
      <c r="F128" s="17" t="e">
        <v>#N/A</v>
      </c>
      <c r="G128" s="17" t="e">
        <v>#N/A</v>
      </c>
      <c r="H128" s="17" t="e">
        <v>#N/A</v>
      </c>
      <c r="I128" s="17" t="e">
        <v>#N/A</v>
      </c>
      <c r="J128" s="17" t="e">
        <v>#N/A</v>
      </c>
      <c r="K128" s="17" t="e">
        <v>#N/A</v>
      </c>
      <c r="L128" s="17" t="e">
        <v>#N/A</v>
      </c>
      <c r="M128" s="17" t="e">
        <v>#N/A</v>
      </c>
      <c r="N128" s="17" t="e">
        <v>#N/A</v>
      </c>
      <c r="O128" s="17" t="e">
        <v>#N/A</v>
      </c>
      <c r="P128" s="17" t="e">
        <v>#N/A</v>
      </c>
      <c r="Q128" s="17" t="e">
        <v>#N/A</v>
      </c>
      <c r="R128" s="17" t="e">
        <v>#N/A</v>
      </c>
      <c r="S128" s="17" t="e">
        <v>#N/A</v>
      </c>
      <c r="T128" s="17" t="e">
        <v>#N/A</v>
      </c>
      <c r="U128" s="5"/>
    </row>
    <row r="129" spans="2:21" x14ac:dyDescent="0.3">
      <c r="B129" s="19">
        <v>2029</v>
      </c>
      <c r="C129" s="19">
        <v>9</v>
      </c>
      <c r="D129" s="17" t="e">
        <v>#N/A</v>
      </c>
      <c r="E129" s="17" t="e">
        <v>#N/A</v>
      </c>
      <c r="F129" s="17" t="e">
        <v>#N/A</v>
      </c>
      <c r="G129" s="17" t="e">
        <v>#N/A</v>
      </c>
      <c r="H129" s="17" t="e">
        <v>#N/A</v>
      </c>
      <c r="I129" s="17" t="e">
        <v>#N/A</v>
      </c>
      <c r="J129" s="17" t="e">
        <v>#N/A</v>
      </c>
      <c r="K129" s="17" t="e">
        <v>#N/A</v>
      </c>
      <c r="L129" s="17" t="e">
        <v>#N/A</v>
      </c>
      <c r="M129" s="17" t="e">
        <v>#N/A</v>
      </c>
      <c r="N129" s="17" t="e">
        <v>#N/A</v>
      </c>
      <c r="O129" s="17" t="e">
        <v>#N/A</v>
      </c>
      <c r="P129" s="17" t="e">
        <v>#N/A</v>
      </c>
      <c r="Q129" s="17" t="e">
        <v>#N/A</v>
      </c>
      <c r="R129" s="17" t="e">
        <v>#N/A</v>
      </c>
      <c r="S129" s="17" t="e">
        <v>#N/A</v>
      </c>
      <c r="T129" s="17" t="e">
        <v>#N/A</v>
      </c>
      <c r="U129" s="5"/>
    </row>
    <row r="130" spans="2:21" x14ac:dyDescent="0.3">
      <c r="B130" s="19">
        <v>2029</v>
      </c>
      <c r="C130" s="19">
        <v>10</v>
      </c>
      <c r="D130" s="17" t="e">
        <v>#N/A</v>
      </c>
      <c r="E130" s="17" t="e">
        <v>#N/A</v>
      </c>
      <c r="F130" s="17" t="e">
        <v>#N/A</v>
      </c>
      <c r="G130" s="17" t="e">
        <v>#N/A</v>
      </c>
      <c r="H130" s="17" t="e">
        <v>#N/A</v>
      </c>
      <c r="I130" s="17" t="e">
        <v>#N/A</v>
      </c>
      <c r="J130" s="17" t="e">
        <v>#N/A</v>
      </c>
      <c r="K130" s="17" t="e">
        <v>#N/A</v>
      </c>
      <c r="L130" s="17" t="e">
        <v>#N/A</v>
      </c>
      <c r="M130" s="17" t="e">
        <v>#N/A</v>
      </c>
      <c r="N130" s="17" t="e">
        <v>#N/A</v>
      </c>
      <c r="O130" s="17" t="e">
        <v>#N/A</v>
      </c>
      <c r="P130" s="17" t="e">
        <v>#N/A</v>
      </c>
      <c r="Q130" s="17" t="e">
        <v>#N/A</v>
      </c>
      <c r="R130" s="17" t="e">
        <v>#N/A</v>
      </c>
      <c r="S130" s="17" t="e">
        <v>#N/A</v>
      </c>
      <c r="T130" s="17" t="e">
        <v>#N/A</v>
      </c>
      <c r="U130" s="5"/>
    </row>
    <row r="131" spans="2:21" x14ac:dyDescent="0.3">
      <c r="B131" s="19">
        <v>2029</v>
      </c>
      <c r="C131" s="19">
        <v>11</v>
      </c>
      <c r="D131" s="17" t="e">
        <v>#N/A</v>
      </c>
      <c r="E131" s="17" t="e">
        <v>#N/A</v>
      </c>
      <c r="F131" s="17" t="e">
        <v>#N/A</v>
      </c>
      <c r="G131" s="17" t="e">
        <v>#N/A</v>
      </c>
      <c r="H131" s="17" t="e">
        <v>#N/A</v>
      </c>
      <c r="I131" s="17" t="e">
        <v>#N/A</v>
      </c>
      <c r="J131" s="17" t="e">
        <v>#N/A</v>
      </c>
      <c r="K131" s="17" t="e">
        <v>#N/A</v>
      </c>
      <c r="L131" s="17" t="e">
        <v>#N/A</v>
      </c>
      <c r="M131" s="17" t="e">
        <v>#N/A</v>
      </c>
      <c r="N131" s="17" t="e">
        <v>#N/A</v>
      </c>
      <c r="O131" s="17" t="e">
        <v>#N/A</v>
      </c>
      <c r="P131" s="17" t="e">
        <v>#N/A</v>
      </c>
      <c r="Q131" s="17" t="e">
        <v>#N/A</v>
      </c>
      <c r="R131" s="17" t="e">
        <v>#N/A</v>
      </c>
      <c r="S131" s="17" t="e">
        <v>#N/A</v>
      </c>
      <c r="T131" s="17" t="e">
        <v>#N/A</v>
      </c>
      <c r="U131" s="5"/>
    </row>
    <row r="132" spans="2:21" x14ac:dyDescent="0.3">
      <c r="B132" s="19">
        <v>2029</v>
      </c>
      <c r="C132" s="19">
        <v>12</v>
      </c>
      <c r="D132" s="17" t="e">
        <v>#N/A</v>
      </c>
      <c r="E132" s="17" t="e">
        <v>#N/A</v>
      </c>
      <c r="F132" s="17" t="e">
        <v>#N/A</v>
      </c>
      <c r="G132" s="17" t="e">
        <v>#N/A</v>
      </c>
      <c r="H132" s="17" t="e">
        <v>#N/A</v>
      </c>
      <c r="I132" s="17" t="e">
        <v>#N/A</v>
      </c>
      <c r="J132" s="17" t="e">
        <v>#N/A</v>
      </c>
      <c r="K132" s="17" t="e">
        <v>#N/A</v>
      </c>
      <c r="L132" s="17" t="e">
        <v>#N/A</v>
      </c>
      <c r="M132" s="17" t="e">
        <v>#N/A</v>
      </c>
      <c r="N132" s="17" t="e">
        <v>#N/A</v>
      </c>
      <c r="O132" s="17" t="e">
        <v>#N/A</v>
      </c>
      <c r="P132" s="17" t="e">
        <v>#N/A</v>
      </c>
      <c r="Q132" s="17" t="e">
        <v>#N/A</v>
      </c>
      <c r="R132" s="17" t="e">
        <v>#N/A</v>
      </c>
      <c r="S132" s="17" t="e">
        <v>#N/A</v>
      </c>
      <c r="T132" s="17" t="e">
        <v>#N/A</v>
      </c>
      <c r="U132" s="5"/>
    </row>
    <row r="133" spans="2:21" x14ac:dyDescent="0.3">
      <c r="B133" s="19">
        <v>2030</v>
      </c>
      <c r="C133" s="19">
        <v>1</v>
      </c>
      <c r="D133" s="17" t="e">
        <v>#N/A</v>
      </c>
      <c r="E133" s="17" t="e">
        <v>#N/A</v>
      </c>
      <c r="F133" s="17" t="e">
        <v>#N/A</v>
      </c>
      <c r="G133" s="17" t="e">
        <v>#N/A</v>
      </c>
      <c r="H133" s="17" t="e">
        <v>#N/A</v>
      </c>
      <c r="I133" s="17" t="e">
        <v>#N/A</v>
      </c>
      <c r="J133" s="17" t="e">
        <v>#N/A</v>
      </c>
      <c r="K133" s="17" t="e">
        <v>#N/A</v>
      </c>
      <c r="L133" s="17" t="e">
        <v>#N/A</v>
      </c>
      <c r="M133" s="17" t="e">
        <v>#N/A</v>
      </c>
      <c r="N133" s="17" t="e">
        <v>#N/A</v>
      </c>
      <c r="O133" s="17" t="e">
        <v>#N/A</v>
      </c>
      <c r="P133" s="17" t="e">
        <v>#N/A</v>
      </c>
      <c r="Q133" s="17" t="e">
        <v>#N/A</v>
      </c>
      <c r="R133" s="17" t="e">
        <v>#N/A</v>
      </c>
      <c r="S133" s="17" t="e">
        <v>#N/A</v>
      </c>
      <c r="T133" s="17" t="e">
        <v>#N/A</v>
      </c>
      <c r="U133" s="5"/>
    </row>
    <row r="134" spans="2:21" x14ac:dyDescent="0.3">
      <c r="B134" s="19">
        <v>2030</v>
      </c>
      <c r="C134" s="19">
        <v>2</v>
      </c>
      <c r="D134" s="17" t="e">
        <v>#N/A</v>
      </c>
      <c r="E134" s="17" t="e">
        <v>#N/A</v>
      </c>
      <c r="F134" s="17" t="e">
        <v>#N/A</v>
      </c>
      <c r="G134" s="17" t="e">
        <v>#N/A</v>
      </c>
      <c r="H134" s="17" t="e">
        <v>#N/A</v>
      </c>
      <c r="I134" s="17" t="e">
        <v>#N/A</v>
      </c>
      <c r="J134" s="17" t="e">
        <v>#N/A</v>
      </c>
      <c r="K134" s="17" t="e">
        <v>#N/A</v>
      </c>
      <c r="L134" s="17" t="e">
        <v>#N/A</v>
      </c>
      <c r="M134" s="17" t="e">
        <v>#N/A</v>
      </c>
      <c r="N134" s="17" t="e">
        <v>#N/A</v>
      </c>
      <c r="O134" s="17" t="e">
        <v>#N/A</v>
      </c>
      <c r="P134" s="17" t="e">
        <v>#N/A</v>
      </c>
      <c r="Q134" s="17" t="e">
        <v>#N/A</v>
      </c>
      <c r="R134" s="17" t="e">
        <v>#N/A</v>
      </c>
      <c r="S134" s="17" t="e">
        <v>#N/A</v>
      </c>
      <c r="T134" s="17" t="e">
        <v>#N/A</v>
      </c>
      <c r="U134" s="5"/>
    </row>
    <row r="135" spans="2:21" x14ac:dyDescent="0.3">
      <c r="B135" s="19">
        <v>2030</v>
      </c>
      <c r="C135" s="19">
        <v>3</v>
      </c>
      <c r="D135" s="17" t="e">
        <v>#N/A</v>
      </c>
      <c r="E135" s="17" t="e">
        <v>#N/A</v>
      </c>
      <c r="F135" s="17" t="e">
        <v>#N/A</v>
      </c>
      <c r="G135" s="17" t="e">
        <v>#N/A</v>
      </c>
      <c r="H135" s="17" t="e">
        <v>#N/A</v>
      </c>
      <c r="I135" s="17" t="e">
        <v>#N/A</v>
      </c>
      <c r="J135" s="17" t="e">
        <v>#N/A</v>
      </c>
      <c r="K135" s="17" t="e">
        <v>#N/A</v>
      </c>
      <c r="L135" s="17" t="e">
        <v>#N/A</v>
      </c>
      <c r="M135" s="17" t="e">
        <v>#N/A</v>
      </c>
      <c r="N135" s="17" t="e">
        <v>#N/A</v>
      </c>
      <c r="O135" s="17" t="e">
        <v>#N/A</v>
      </c>
      <c r="P135" s="17" t="e">
        <v>#N/A</v>
      </c>
      <c r="Q135" s="17" t="e">
        <v>#N/A</v>
      </c>
      <c r="R135" s="17" t="e">
        <v>#N/A</v>
      </c>
      <c r="S135" s="17" t="e">
        <v>#N/A</v>
      </c>
      <c r="T135" s="17" t="e">
        <v>#N/A</v>
      </c>
      <c r="U135" s="5"/>
    </row>
    <row r="136" spans="2:21" x14ac:dyDescent="0.3">
      <c r="B136" s="19">
        <v>2030</v>
      </c>
      <c r="C136" s="19">
        <v>4</v>
      </c>
      <c r="D136" s="17" t="e">
        <v>#N/A</v>
      </c>
      <c r="E136" s="17" t="e">
        <v>#N/A</v>
      </c>
      <c r="F136" s="17" t="e">
        <v>#N/A</v>
      </c>
      <c r="G136" s="17" t="e">
        <v>#N/A</v>
      </c>
      <c r="H136" s="17" t="e">
        <v>#N/A</v>
      </c>
      <c r="I136" s="17" t="e">
        <v>#N/A</v>
      </c>
      <c r="J136" s="17" t="e">
        <v>#N/A</v>
      </c>
      <c r="K136" s="17" t="e">
        <v>#N/A</v>
      </c>
      <c r="L136" s="17" t="e">
        <v>#N/A</v>
      </c>
      <c r="M136" s="17" t="e">
        <v>#N/A</v>
      </c>
      <c r="N136" s="17" t="e">
        <v>#N/A</v>
      </c>
      <c r="O136" s="17" t="e">
        <v>#N/A</v>
      </c>
      <c r="P136" s="17" t="e">
        <v>#N/A</v>
      </c>
      <c r="Q136" s="17" t="e">
        <v>#N/A</v>
      </c>
      <c r="R136" s="17" t="e">
        <v>#N/A</v>
      </c>
      <c r="S136" s="17" t="e">
        <v>#N/A</v>
      </c>
      <c r="T136" s="17" t="e">
        <v>#N/A</v>
      </c>
      <c r="U136" s="5"/>
    </row>
    <row r="137" spans="2:21" x14ac:dyDescent="0.3">
      <c r="B137" s="19">
        <v>2030</v>
      </c>
      <c r="C137" s="19">
        <v>5</v>
      </c>
      <c r="D137" s="17" t="e">
        <v>#N/A</v>
      </c>
      <c r="E137" s="17" t="e">
        <v>#N/A</v>
      </c>
      <c r="F137" s="17" t="e">
        <v>#N/A</v>
      </c>
      <c r="G137" s="17" t="e">
        <v>#N/A</v>
      </c>
      <c r="H137" s="17" t="e">
        <v>#N/A</v>
      </c>
      <c r="I137" s="17" t="e">
        <v>#N/A</v>
      </c>
      <c r="J137" s="17" t="e">
        <v>#N/A</v>
      </c>
      <c r="K137" s="17" t="e">
        <v>#N/A</v>
      </c>
      <c r="L137" s="17" t="e">
        <v>#N/A</v>
      </c>
      <c r="M137" s="17" t="e">
        <v>#N/A</v>
      </c>
      <c r="N137" s="17" t="e">
        <v>#N/A</v>
      </c>
      <c r="O137" s="17" t="e">
        <v>#N/A</v>
      </c>
      <c r="P137" s="17" t="e">
        <v>#N/A</v>
      </c>
      <c r="Q137" s="17" t="e">
        <v>#N/A</v>
      </c>
      <c r="R137" s="17" t="e">
        <v>#N/A</v>
      </c>
      <c r="S137" s="17" t="e">
        <v>#N/A</v>
      </c>
      <c r="T137" s="17" t="e">
        <v>#N/A</v>
      </c>
      <c r="U137" s="5"/>
    </row>
    <row r="138" spans="2:21" x14ac:dyDescent="0.3">
      <c r="B138" s="19">
        <v>2030</v>
      </c>
      <c r="C138" s="19">
        <v>6</v>
      </c>
      <c r="D138" s="17" t="e">
        <v>#N/A</v>
      </c>
      <c r="E138" s="17" t="e">
        <v>#N/A</v>
      </c>
      <c r="F138" s="17" t="e">
        <v>#N/A</v>
      </c>
      <c r="G138" s="17" t="e">
        <v>#N/A</v>
      </c>
      <c r="H138" s="17" t="e">
        <v>#N/A</v>
      </c>
      <c r="I138" s="17" t="e">
        <v>#N/A</v>
      </c>
      <c r="J138" s="17" t="e">
        <v>#N/A</v>
      </c>
      <c r="K138" s="17" t="e">
        <v>#N/A</v>
      </c>
      <c r="L138" s="17" t="e">
        <v>#N/A</v>
      </c>
      <c r="M138" s="17" t="e">
        <v>#N/A</v>
      </c>
      <c r="N138" s="17" t="e">
        <v>#N/A</v>
      </c>
      <c r="O138" s="17" t="e">
        <v>#N/A</v>
      </c>
      <c r="P138" s="17" t="e">
        <v>#N/A</v>
      </c>
      <c r="Q138" s="17" t="e">
        <v>#N/A</v>
      </c>
      <c r="R138" s="17" t="e">
        <v>#N/A</v>
      </c>
      <c r="S138" s="17" t="e">
        <v>#N/A</v>
      </c>
      <c r="T138" s="17" t="e">
        <v>#N/A</v>
      </c>
      <c r="U138" s="5"/>
    </row>
    <row r="139" spans="2:21" x14ac:dyDescent="0.3">
      <c r="B139" s="19">
        <v>2030</v>
      </c>
      <c r="C139" s="19">
        <v>7</v>
      </c>
      <c r="D139" s="17" t="e">
        <v>#N/A</v>
      </c>
      <c r="E139" s="17" t="e">
        <v>#N/A</v>
      </c>
      <c r="F139" s="17" t="e">
        <v>#N/A</v>
      </c>
      <c r="G139" s="17" t="e">
        <v>#N/A</v>
      </c>
      <c r="H139" s="17" t="e">
        <v>#N/A</v>
      </c>
      <c r="I139" s="17" t="e">
        <v>#N/A</v>
      </c>
      <c r="J139" s="17" t="e">
        <v>#N/A</v>
      </c>
      <c r="K139" s="17" t="e">
        <v>#N/A</v>
      </c>
      <c r="L139" s="17" t="e">
        <v>#N/A</v>
      </c>
      <c r="M139" s="17" t="e">
        <v>#N/A</v>
      </c>
      <c r="N139" s="17" t="e">
        <v>#N/A</v>
      </c>
      <c r="O139" s="17" t="e">
        <v>#N/A</v>
      </c>
      <c r="P139" s="17" t="e">
        <v>#N/A</v>
      </c>
      <c r="Q139" s="17" t="e">
        <v>#N/A</v>
      </c>
      <c r="R139" s="17" t="e">
        <v>#N/A</v>
      </c>
      <c r="S139" s="17" t="e">
        <v>#N/A</v>
      </c>
      <c r="T139" s="17" t="e">
        <v>#N/A</v>
      </c>
      <c r="U139" s="5"/>
    </row>
    <row r="140" spans="2:21" x14ac:dyDescent="0.3">
      <c r="B140" s="19">
        <v>2030</v>
      </c>
      <c r="C140" s="19">
        <v>8</v>
      </c>
      <c r="D140" s="17" t="e">
        <v>#N/A</v>
      </c>
      <c r="E140" s="17" t="e">
        <v>#N/A</v>
      </c>
      <c r="F140" s="17" t="e">
        <v>#N/A</v>
      </c>
      <c r="G140" s="17" t="e">
        <v>#N/A</v>
      </c>
      <c r="H140" s="17" t="e">
        <v>#N/A</v>
      </c>
      <c r="I140" s="17" t="e">
        <v>#N/A</v>
      </c>
      <c r="J140" s="17" t="e">
        <v>#N/A</v>
      </c>
      <c r="K140" s="17" t="e">
        <v>#N/A</v>
      </c>
      <c r="L140" s="17" t="e">
        <v>#N/A</v>
      </c>
      <c r="M140" s="17" t="e">
        <v>#N/A</v>
      </c>
      <c r="N140" s="17" t="e">
        <v>#N/A</v>
      </c>
      <c r="O140" s="17" t="e">
        <v>#N/A</v>
      </c>
      <c r="P140" s="17" t="e">
        <v>#N/A</v>
      </c>
      <c r="Q140" s="17" t="e">
        <v>#N/A</v>
      </c>
      <c r="R140" s="17" t="e">
        <v>#N/A</v>
      </c>
      <c r="S140" s="17" t="e">
        <v>#N/A</v>
      </c>
      <c r="T140" s="17" t="e">
        <v>#N/A</v>
      </c>
      <c r="U140" s="5"/>
    </row>
    <row r="141" spans="2:21" x14ac:dyDescent="0.3">
      <c r="B141" s="19">
        <v>2030</v>
      </c>
      <c r="C141" s="19">
        <v>9</v>
      </c>
      <c r="D141" s="17" t="e">
        <v>#N/A</v>
      </c>
      <c r="E141" s="17" t="e">
        <v>#N/A</v>
      </c>
      <c r="F141" s="17" t="e">
        <v>#N/A</v>
      </c>
      <c r="G141" s="17" t="e">
        <v>#N/A</v>
      </c>
      <c r="H141" s="17" t="e">
        <v>#N/A</v>
      </c>
      <c r="I141" s="17" t="e">
        <v>#N/A</v>
      </c>
      <c r="J141" s="17" t="e">
        <v>#N/A</v>
      </c>
      <c r="K141" s="17" t="e">
        <v>#N/A</v>
      </c>
      <c r="L141" s="17" t="e">
        <v>#N/A</v>
      </c>
      <c r="M141" s="17" t="e">
        <v>#N/A</v>
      </c>
      <c r="N141" s="17" t="e">
        <v>#N/A</v>
      </c>
      <c r="O141" s="17" t="e">
        <v>#N/A</v>
      </c>
      <c r="P141" s="17" t="e">
        <v>#N/A</v>
      </c>
      <c r="Q141" s="17" t="e">
        <v>#N/A</v>
      </c>
      <c r="R141" s="17" t="e">
        <v>#N/A</v>
      </c>
      <c r="S141" s="17" t="e">
        <v>#N/A</v>
      </c>
      <c r="T141" s="17" t="e">
        <v>#N/A</v>
      </c>
      <c r="U141" s="5"/>
    </row>
    <row r="142" spans="2:21" x14ac:dyDescent="0.3">
      <c r="B142" s="19">
        <v>2030</v>
      </c>
      <c r="C142" s="19">
        <v>10</v>
      </c>
      <c r="D142" s="17" t="e">
        <v>#N/A</v>
      </c>
      <c r="E142" s="17" t="e">
        <v>#N/A</v>
      </c>
      <c r="F142" s="17" t="e">
        <v>#N/A</v>
      </c>
      <c r="G142" s="17" t="e">
        <v>#N/A</v>
      </c>
      <c r="H142" s="17" t="e">
        <v>#N/A</v>
      </c>
      <c r="I142" s="17" t="e">
        <v>#N/A</v>
      </c>
      <c r="J142" s="17" t="e">
        <v>#N/A</v>
      </c>
      <c r="K142" s="17" t="e">
        <v>#N/A</v>
      </c>
      <c r="L142" s="17" t="e">
        <v>#N/A</v>
      </c>
      <c r="M142" s="17" t="e">
        <v>#N/A</v>
      </c>
      <c r="N142" s="17" t="e">
        <v>#N/A</v>
      </c>
      <c r="O142" s="17" t="e">
        <v>#N/A</v>
      </c>
      <c r="P142" s="17" t="e">
        <v>#N/A</v>
      </c>
      <c r="Q142" s="17" t="e">
        <v>#N/A</v>
      </c>
      <c r="R142" s="17" t="e">
        <v>#N/A</v>
      </c>
      <c r="S142" s="17" t="e">
        <v>#N/A</v>
      </c>
      <c r="T142" s="17" t="e">
        <v>#N/A</v>
      </c>
      <c r="U142" s="5"/>
    </row>
    <row r="143" spans="2:21" x14ac:dyDescent="0.3">
      <c r="B143" s="19">
        <v>2030</v>
      </c>
      <c r="C143" s="19">
        <v>11</v>
      </c>
      <c r="D143" s="17" t="e">
        <v>#N/A</v>
      </c>
      <c r="E143" s="17" t="e">
        <v>#N/A</v>
      </c>
      <c r="F143" s="17" t="e">
        <v>#N/A</v>
      </c>
      <c r="G143" s="17" t="e">
        <v>#N/A</v>
      </c>
      <c r="H143" s="17" t="e">
        <v>#N/A</v>
      </c>
      <c r="I143" s="17" t="e">
        <v>#N/A</v>
      </c>
      <c r="J143" s="17" t="e">
        <v>#N/A</v>
      </c>
      <c r="K143" s="17" t="e">
        <v>#N/A</v>
      </c>
      <c r="L143" s="17" t="e">
        <v>#N/A</v>
      </c>
      <c r="M143" s="17" t="e">
        <v>#N/A</v>
      </c>
      <c r="N143" s="17" t="e">
        <v>#N/A</v>
      </c>
      <c r="O143" s="17" t="e">
        <v>#N/A</v>
      </c>
      <c r="P143" s="17" t="e">
        <v>#N/A</v>
      </c>
      <c r="Q143" s="17" t="e">
        <v>#N/A</v>
      </c>
      <c r="R143" s="17" t="e">
        <v>#N/A</v>
      </c>
      <c r="S143" s="17" t="e">
        <v>#N/A</v>
      </c>
      <c r="T143" s="17" t="e">
        <v>#N/A</v>
      </c>
      <c r="U143" s="5"/>
    </row>
    <row r="144" spans="2:21" x14ac:dyDescent="0.3">
      <c r="B144" s="19">
        <v>2030</v>
      </c>
      <c r="C144" s="19">
        <v>12</v>
      </c>
      <c r="D144" s="17" t="e">
        <v>#N/A</v>
      </c>
      <c r="E144" s="17" t="e">
        <v>#N/A</v>
      </c>
      <c r="F144" s="17" t="e">
        <v>#N/A</v>
      </c>
      <c r="G144" s="17" t="e">
        <v>#N/A</v>
      </c>
      <c r="H144" s="17" t="e">
        <v>#N/A</v>
      </c>
      <c r="I144" s="17" t="e">
        <v>#N/A</v>
      </c>
      <c r="J144" s="17" t="e">
        <v>#N/A</v>
      </c>
      <c r="K144" s="17" t="e">
        <v>#N/A</v>
      </c>
      <c r="L144" s="17" t="e">
        <v>#N/A</v>
      </c>
      <c r="M144" s="17" t="e">
        <v>#N/A</v>
      </c>
      <c r="N144" s="17" t="e">
        <v>#N/A</v>
      </c>
      <c r="O144" s="17" t="e">
        <v>#N/A</v>
      </c>
      <c r="P144" s="17" t="e">
        <v>#N/A</v>
      </c>
      <c r="Q144" s="17" t="e">
        <v>#N/A</v>
      </c>
      <c r="R144" s="17" t="e">
        <v>#N/A</v>
      </c>
      <c r="S144" s="17" t="e">
        <v>#N/A</v>
      </c>
      <c r="T144" s="17" t="e">
        <v>#N/A</v>
      </c>
      <c r="U144" s="5"/>
    </row>
    <row r="145" spans="2:21" x14ac:dyDescent="0.3">
      <c r="B145" s="19">
        <v>2031</v>
      </c>
      <c r="C145" s="19">
        <v>1</v>
      </c>
      <c r="D145" s="17" t="e">
        <v>#N/A</v>
      </c>
      <c r="E145" s="17" t="e">
        <v>#N/A</v>
      </c>
      <c r="F145" s="17" t="e">
        <v>#N/A</v>
      </c>
      <c r="G145" s="17" t="e">
        <v>#N/A</v>
      </c>
      <c r="H145" s="17" t="e">
        <v>#N/A</v>
      </c>
      <c r="I145" s="17" t="e">
        <v>#N/A</v>
      </c>
      <c r="J145" s="17" t="e">
        <v>#N/A</v>
      </c>
      <c r="K145" s="17" t="e">
        <v>#N/A</v>
      </c>
      <c r="L145" s="17" t="e">
        <v>#N/A</v>
      </c>
      <c r="M145" s="17" t="e">
        <v>#N/A</v>
      </c>
      <c r="N145" s="17" t="e">
        <v>#N/A</v>
      </c>
      <c r="O145" s="17" t="e">
        <v>#N/A</v>
      </c>
      <c r="P145" s="17" t="e">
        <v>#N/A</v>
      </c>
      <c r="Q145" s="17" t="e">
        <v>#N/A</v>
      </c>
      <c r="R145" s="17" t="e">
        <v>#N/A</v>
      </c>
      <c r="S145" s="17" t="e">
        <v>#N/A</v>
      </c>
      <c r="T145" s="17" t="e">
        <v>#N/A</v>
      </c>
      <c r="U145" s="5"/>
    </row>
    <row r="146" spans="2:21" x14ac:dyDescent="0.3">
      <c r="B146" s="19">
        <v>2031</v>
      </c>
      <c r="C146" s="19">
        <v>2</v>
      </c>
      <c r="D146" s="17" t="e">
        <v>#N/A</v>
      </c>
      <c r="E146" s="17" t="e">
        <v>#N/A</v>
      </c>
      <c r="F146" s="17" t="e">
        <v>#N/A</v>
      </c>
      <c r="G146" s="17" t="e">
        <v>#N/A</v>
      </c>
      <c r="H146" s="17" t="e">
        <v>#N/A</v>
      </c>
      <c r="I146" s="17" t="e">
        <v>#N/A</v>
      </c>
      <c r="J146" s="17" t="e">
        <v>#N/A</v>
      </c>
      <c r="K146" s="17" t="e">
        <v>#N/A</v>
      </c>
      <c r="L146" s="17" t="e">
        <v>#N/A</v>
      </c>
      <c r="M146" s="17" t="e">
        <v>#N/A</v>
      </c>
      <c r="N146" s="17" t="e">
        <v>#N/A</v>
      </c>
      <c r="O146" s="17" t="e">
        <v>#N/A</v>
      </c>
      <c r="P146" s="17" t="e">
        <v>#N/A</v>
      </c>
      <c r="Q146" s="17" t="e">
        <v>#N/A</v>
      </c>
      <c r="R146" s="17" t="e">
        <v>#N/A</v>
      </c>
      <c r="S146" s="17" t="e">
        <v>#N/A</v>
      </c>
      <c r="T146" s="17" t="e">
        <v>#N/A</v>
      </c>
      <c r="U146" s="5"/>
    </row>
    <row r="147" spans="2:21" x14ac:dyDescent="0.3">
      <c r="B147" s="19">
        <v>2031</v>
      </c>
      <c r="C147" s="19">
        <v>3</v>
      </c>
      <c r="D147" s="17" t="e">
        <v>#N/A</v>
      </c>
      <c r="E147" s="17" t="e">
        <v>#N/A</v>
      </c>
      <c r="F147" s="17" t="e">
        <v>#N/A</v>
      </c>
      <c r="G147" s="17" t="e">
        <v>#N/A</v>
      </c>
      <c r="H147" s="17" t="e">
        <v>#N/A</v>
      </c>
      <c r="I147" s="17" t="e">
        <v>#N/A</v>
      </c>
      <c r="J147" s="17" t="e">
        <v>#N/A</v>
      </c>
      <c r="K147" s="17" t="e">
        <v>#N/A</v>
      </c>
      <c r="L147" s="17" t="e">
        <v>#N/A</v>
      </c>
      <c r="M147" s="17" t="e">
        <v>#N/A</v>
      </c>
      <c r="N147" s="17" t="e">
        <v>#N/A</v>
      </c>
      <c r="O147" s="17" t="e">
        <v>#N/A</v>
      </c>
      <c r="P147" s="17" t="e">
        <v>#N/A</v>
      </c>
      <c r="Q147" s="17" t="e">
        <v>#N/A</v>
      </c>
      <c r="R147" s="17" t="e">
        <v>#N/A</v>
      </c>
      <c r="S147" s="17" t="e">
        <v>#N/A</v>
      </c>
      <c r="T147" s="17" t="e">
        <v>#N/A</v>
      </c>
      <c r="U147" s="5"/>
    </row>
    <row r="148" spans="2:21" x14ac:dyDescent="0.3">
      <c r="B148" s="19">
        <v>2031</v>
      </c>
      <c r="C148" s="19">
        <v>4</v>
      </c>
      <c r="D148" s="17" t="e">
        <v>#N/A</v>
      </c>
      <c r="E148" s="17" t="e">
        <v>#N/A</v>
      </c>
      <c r="F148" s="17" t="e">
        <v>#N/A</v>
      </c>
      <c r="G148" s="17" t="e">
        <v>#N/A</v>
      </c>
      <c r="H148" s="17" t="e">
        <v>#N/A</v>
      </c>
      <c r="I148" s="17" t="e">
        <v>#N/A</v>
      </c>
      <c r="J148" s="17" t="e">
        <v>#N/A</v>
      </c>
      <c r="K148" s="17" t="e">
        <v>#N/A</v>
      </c>
      <c r="L148" s="17" t="e">
        <v>#N/A</v>
      </c>
      <c r="M148" s="17" t="e">
        <v>#N/A</v>
      </c>
      <c r="N148" s="17" t="e">
        <v>#N/A</v>
      </c>
      <c r="O148" s="17" t="e">
        <v>#N/A</v>
      </c>
      <c r="P148" s="17" t="e">
        <v>#N/A</v>
      </c>
      <c r="Q148" s="17" t="e">
        <v>#N/A</v>
      </c>
      <c r="R148" s="17" t="e">
        <v>#N/A</v>
      </c>
      <c r="S148" s="17" t="e">
        <v>#N/A</v>
      </c>
      <c r="T148" s="17" t="e">
        <v>#N/A</v>
      </c>
      <c r="U148" s="5"/>
    </row>
    <row r="149" spans="2:21" x14ac:dyDescent="0.3">
      <c r="B149" s="19">
        <v>2031</v>
      </c>
      <c r="C149" s="19">
        <v>5</v>
      </c>
      <c r="D149" s="17" t="e">
        <v>#N/A</v>
      </c>
      <c r="E149" s="17" t="e">
        <v>#N/A</v>
      </c>
      <c r="F149" s="17" t="e">
        <v>#N/A</v>
      </c>
      <c r="G149" s="17" t="e">
        <v>#N/A</v>
      </c>
      <c r="H149" s="17" t="e">
        <v>#N/A</v>
      </c>
      <c r="I149" s="17" t="e">
        <v>#N/A</v>
      </c>
      <c r="J149" s="17" t="e">
        <v>#N/A</v>
      </c>
      <c r="K149" s="17" t="e">
        <v>#N/A</v>
      </c>
      <c r="L149" s="17" t="e">
        <v>#N/A</v>
      </c>
      <c r="M149" s="17" t="e">
        <v>#N/A</v>
      </c>
      <c r="N149" s="17" t="e">
        <v>#N/A</v>
      </c>
      <c r="O149" s="17" t="e">
        <v>#N/A</v>
      </c>
      <c r="P149" s="17" t="e">
        <v>#N/A</v>
      </c>
      <c r="Q149" s="17" t="e">
        <v>#N/A</v>
      </c>
      <c r="R149" s="17" t="e">
        <v>#N/A</v>
      </c>
      <c r="S149" s="17" t="e">
        <v>#N/A</v>
      </c>
      <c r="T149" s="17" t="e">
        <v>#N/A</v>
      </c>
      <c r="U149" s="5"/>
    </row>
    <row r="150" spans="2:21" x14ac:dyDescent="0.3">
      <c r="B150" s="19">
        <v>2031</v>
      </c>
      <c r="C150" s="19">
        <v>6</v>
      </c>
      <c r="D150" s="17" t="e">
        <v>#N/A</v>
      </c>
      <c r="E150" s="17" t="e">
        <v>#N/A</v>
      </c>
      <c r="F150" s="17" t="e">
        <v>#N/A</v>
      </c>
      <c r="G150" s="17" t="e">
        <v>#N/A</v>
      </c>
      <c r="H150" s="17" t="e">
        <v>#N/A</v>
      </c>
      <c r="I150" s="17" t="e">
        <v>#N/A</v>
      </c>
      <c r="J150" s="17" t="e">
        <v>#N/A</v>
      </c>
      <c r="K150" s="17" t="e">
        <v>#N/A</v>
      </c>
      <c r="L150" s="17" t="e">
        <v>#N/A</v>
      </c>
      <c r="M150" s="17" t="e">
        <v>#N/A</v>
      </c>
      <c r="N150" s="17" t="e">
        <v>#N/A</v>
      </c>
      <c r="O150" s="17" t="e">
        <v>#N/A</v>
      </c>
      <c r="P150" s="17" t="e">
        <v>#N/A</v>
      </c>
      <c r="Q150" s="17" t="e">
        <v>#N/A</v>
      </c>
      <c r="R150" s="17" t="e">
        <v>#N/A</v>
      </c>
      <c r="S150" s="17" t="e">
        <v>#N/A</v>
      </c>
      <c r="T150" s="17" t="e">
        <v>#N/A</v>
      </c>
      <c r="U150" s="5"/>
    </row>
    <row r="151" spans="2:21" x14ac:dyDescent="0.3">
      <c r="B151" s="19">
        <v>2031</v>
      </c>
      <c r="C151" s="19">
        <v>7</v>
      </c>
      <c r="D151" s="17" t="e">
        <v>#N/A</v>
      </c>
      <c r="E151" s="17" t="e">
        <v>#N/A</v>
      </c>
      <c r="F151" s="17" t="e">
        <v>#N/A</v>
      </c>
      <c r="G151" s="17" t="e">
        <v>#N/A</v>
      </c>
      <c r="H151" s="17" t="e">
        <v>#N/A</v>
      </c>
      <c r="I151" s="17" t="e">
        <v>#N/A</v>
      </c>
      <c r="J151" s="17" t="e">
        <v>#N/A</v>
      </c>
      <c r="K151" s="17" t="e">
        <v>#N/A</v>
      </c>
      <c r="L151" s="17" t="e">
        <v>#N/A</v>
      </c>
      <c r="M151" s="17" t="e">
        <v>#N/A</v>
      </c>
      <c r="N151" s="17" t="e">
        <v>#N/A</v>
      </c>
      <c r="O151" s="17" t="e">
        <v>#N/A</v>
      </c>
      <c r="P151" s="17" t="e">
        <v>#N/A</v>
      </c>
      <c r="Q151" s="17" t="e">
        <v>#N/A</v>
      </c>
      <c r="R151" s="17" t="e">
        <v>#N/A</v>
      </c>
      <c r="S151" s="17" t="e">
        <v>#N/A</v>
      </c>
      <c r="T151" s="17" t="e">
        <v>#N/A</v>
      </c>
      <c r="U151" s="5"/>
    </row>
    <row r="152" spans="2:21" x14ac:dyDescent="0.3">
      <c r="B152" s="19">
        <v>2031</v>
      </c>
      <c r="C152" s="19">
        <v>8</v>
      </c>
      <c r="D152" s="17" t="e">
        <v>#N/A</v>
      </c>
      <c r="E152" s="17" t="e">
        <v>#N/A</v>
      </c>
      <c r="F152" s="17" t="e">
        <v>#N/A</v>
      </c>
      <c r="G152" s="17" t="e">
        <v>#N/A</v>
      </c>
      <c r="H152" s="17" t="e">
        <v>#N/A</v>
      </c>
      <c r="I152" s="17" t="e">
        <v>#N/A</v>
      </c>
      <c r="J152" s="17" t="e">
        <v>#N/A</v>
      </c>
      <c r="K152" s="17" t="e">
        <v>#N/A</v>
      </c>
      <c r="L152" s="17" t="e">
        <v>#N/A</v>
      </c>
      <c r="M152" s="17" t="e">
        <v>#N/A</v>
      </c>
      <c r="N152" s="17" t="e">
        <v>#N/A</v>
      </c>
      <c r="O152" s="17" t="e">
        <v>#N/A</v>
      </c>
      <c r="P152" s="17" t="e">
        <v>#N/A</v>
      </c>
      <c r="Q152" s="17" t="e">
        <v>#N/A</v>
      </c>
      <c r="R152" s="17" t="e">
        <v>#N/A</v>
      </c>
      <c r="S152" s="17" t="e">
        <v>#N/A</v>
      </c>
      <c r="T152" s="17" t="e">
        <v>#N/A</v>
      </c>
      <c r="U152" s="5"/>
    </row>
    <row r="153" spans="2:21" x14ac:dyDescent="0.3">
      <c r="B153" s="19">
        <v>2031</v>
      </c>
      <c r="C153" s="19">
        <v>9</v>
      </c>
      <c r="D153" s="17" t="e">
        <v>#N/A</v>
      </c>
      <c r="E153" s="17" t="e">
        <v>#N/A</v>
      </c>
      <c r="F153" s="17" t="e">
        <v>#N/A</v>
      </c>
      <c r="G153" s="17" t="e">
        <v>#N/A</v>
      </c>
      <c r="H153" s="17" t="e">
        <v>#N/A</v>
      </c>
      <c r="I153" s="17" t="e">
        <v>#N/A</v>
      </c>
      <c r="J153" s="17" t="e">
        <v>#N/A</v>
      </c>
      <c r="K153" s="17" t="e">
        <v>#N/A</v>
      </c>
      <c r="L153" s="17" t="e">
        <v>#N/A</v>
      </c>
      <c r="M153" s="17" t="e">
        <v>#N/A</v>
      </c>
      <c r="N153" s="17" t="e">
        <v>#N/A</v>
      </c>
      <c r="O153" s="17" t="e">
        <v>#N/A</v>
      </c>
      <c r="P153" s="17" t="e">
        <v>#N/A</v>
      </c>
      <c r="Q153" s="17" t="e">
        <v>#N/A</v>
      </c>
      <c r="R153" s="17" t="e">
        <v>#N/A</v>
      </c>
      <c r="S153" s="17" t="e">
        <v>#N/A</v>
      </c>
      <c r="T153" s="17" t="e">
        <v>#N/A</v>
      </c>
      <c r="U153" s="5"/>
    </row>
    <row r="154" spans="2:21" x14ac:dyDescent="0.3">
      <c r="B154" s="19">
        <v>2031</v>
      </c>
      <c r="C154" s="19">
        <v>10</v>
      </c>
      <c r="D154" s="17" t="e">
        <v>#N/A</v>
      </c>
      <c r="E154" s="17" t="e">
        <v>#N/A</v>
      </c>
      <c r="F154" s="17" t="e">
        <v>#N/A</v>
      </c>
      <c r="G154" s="17" t="e">
        <v>#N/A</v>
      </c>
      <c r="H154" s="17" t="e">
        <v>#N/A</v>
      </c>
      <c r="I154" s="17" t="e">
        <v>#N/A</v>
      </c>
      <c r="J154" s="17" t="e">
        <v>#N/A</v>
      </c>
      <c r="K154" s="17" t="e">
        <v>#N/A</v>
      </c>
      <c r="L154" s="17" t="e">
        <v>#N/A</v>
      </c>
      <c r="M154" s="17" t="e">
        <v>#N/A</v>
      </c>
      <c r="N154" s="17" t="e">
        <v>#N/A</v>
      </c>
      <c r="O154" s="17" t="e">
        <v>#N/A</v>
      </c>
      <c r="P154" s="17" t="e">
        <v>#N/A</v>
      </c>
      <c r="Q154" s="17" t="e">
        <v>#N/A</v>
      </c>
      <c r="R154" s="17" t="e">
        <v>#N/A</v>
      </c>
      <c r="S154" s="17" t="e">
        <v>#N/A</v>
      </c>
      <c r="T154" s="17" t="e">
        <v>#N/A</v>
      </c>
      <c r="U154" s="5"/>
    </row>
    <row r="155" spans="2:21" x14ac:dyDescent="0.3">
      <c r="B155" s="19">
        <v>2031</v>
      </c>
      <c r="C155" s="19">
        <v>11</v>
      </c>
      <c r="D155" s="17" t="e">
        <v>#N/A</v>
      </c>
      <c r="E155" s="17" t="e">
        <v>#N/A</v>
      </c>
      <c r="F155" s="17" t="e">
        <v>#N/A</v>
      </c>
      <c r="G155" s="17" t="e">
        <v>#N/A</v>
      </c>
      <c r="H155" s="17" t="e">
        <v>#N/A</v>
      </c>
      <c r="I155" s="17" t="e">
        <v>#N/A</v>
      </c>
      <c r="J155" s="17" t="e">
        <v>#N/A</v>
      </c>
      <c r="K155" s="17" t="e">
        <v>#N/A</v>
      </c>
      <c r="L155" s="17" t="e">
        <v>#N/A</v>
      </c>
      <c r="M155" s="17" t="e">
        <v>#N/A</v>
      </c>
      <c r="N155" s="17" t="e">
        <v>#N/A</v>
      </c>
      <c r="O155" s="17" t="e">
        <v>#N/A</v>
      </c>
      <c r="P155" s="17" t="e">
        <v>#N/A</v>
      </c>
      <c r="Q155" s="17" t="e">
        <v>#N/A</v>
      </c>
      <c r="R155" s="17" t="e">
        <v>#N/A</v>
      </c>
      <c r="S155" s="17" t="e">
        <v>#N/A</v>
      </c>
      <c r="T155" s="17" t="e">
        <v>#N/A</v>
      </c>
      <c r="U155" s="5"/>
    </row>
    <row r="156" spans="2:21" x14ac:dyDescent="0.3">
      <c r="B156" s="19">
        <v>2031</v>
      </c>
      <c r="C156" s="19">
        <v>12</v>
      </c>
      <c r="D156" s="17" t="e">
        <v>#N/A</v>
      </c>
      <c r="E156" s="17" t="e">
        <v>#N/A</v>
      </c>
      <c r="F156" s="17" t="e">
        <v>#N/A</v>
      </c>
      <c r="G156" s="17" t="e">
        <v>#N/A</v>
      </c>
      <c r="H156" s="17" t="e">
        <v>#N/A</v>
      </c>
      <c r="I156" s="17" t="e">
        <v>#N/A</v>
      </c>
      <c r="J156" s="17" t="e">
        <v>#N/A</v>
      </c>
      <c r="K156" s="17" t="e">
        <v>#N/A</v>
      </c>
      <c r="L156" s="17" t="e">
        <v>#N/A</v>
      </c>
      <c r="M156" s="17" t="e">
        <v>#N/A</v>
      </c>
      <c r="N156" s="17" t="e">
        <v>#N/A</v>
      </c>
      <c r="O156" s="17" t="e">
        <v>#N/A</v>
      </c>
      <c r="P156" s="17" t="e">
        <v>#N/A</v>
      </c>
      <c r="Q156" s="17" t="e">
        <v>#N/A</v>
      </c>
      <c r="R156" s="17" t="e">
        <v>#N/A</v>
      </c>
      <c r="S156" s="17" t="e">
        <v>#N/A</v>
      </c>
      <c r="T156" s="17" t="e">
        <v>#N/A</v>
      </c>
      <c r="U156" s="5"/>
    </row>
    <row r="157" spans="2:21" x14ac:dyDescent="0.3">
      <c r="B157" s="19">
        <v>2032</v>
      </c>
      <c r="C157" s="19">
        <v>1</v>
      </c>
      <c r="D157" s="17" t="e">
        <v>#N/A</v>
      </c>
      <c r="E157" s="17" t="e">
        <v>#N/A</v>
      </c>
      <c r="F157" s="17" t="e">
        <v>#N/A</v>
      </c>
      <c r="G157" s="17" t="e">
        <v>#N/A</v>
      </c>
      <c r="H157" s="17" t="e">
        <v>#N/A</v>
      </c>
      <c r="I157" s="17" t="e">
        <v>#N/A</v>
      </c>
      <c r="J157" s="17" t="e">
        <v>#N/A</v>
      </c>
      <c r="K157" s="17" t="e">
        <v>#N/A</v>
      </c>
      <c r="L157" s="17" t="e">
        <v>#N/A</v>
      </c>
      <c r="M157" s="17" t="e">
        <v>#N/A</v>
      </c>
      <c r="N157" s="17" t="e">
        <v>#N/A</v>
      </c>
      <c r="O157" s="17" t="e">
        <v>#N/A</v>
      </c>
      <c r="P157" s="17" t="e">
        <v>#N/A</v>
      </c>
      <c r="Q157" s="17" t="e">
        <v>#N/A</v>
      </c>
      <c r="R157" s="17" t="e">
        <v>#N/A</v>
      </c>
      <c r="S157" s="17" t="e">
        <v>#N/A</v>
      </c>
      <c r="T157" s="17" t="e">
        <v>#N/A</v>
      </c>
      <c r="U157" s="5"/>
    </row>
    <row r="158" spans="2:21" x14ac:dyDescent="0.3">
      <c r="B158" s="19">
        <v>2032</v>
      </c>
      <c r="C158" s="19">
        <v>2</v>
      </c>
      <c r="D158" s="17" t="e">
        <v>#N/A</v>
      </c>
      <c r="E158" s="17" t="e">
        <v>#N/A</v>
      </c>
      <c r="F158" s="17" t="e">
        <v>#N/A</v>
      </c>
      <c r="G158" s="17" t="e">
        <v>#N/A</v>
      </c>
      <c r="H158" s="17" t="e">
        <v>#N/A</v>
      </c>
      <c r="I158" s="17" t="e">
        <v>#N/A</v>
      </c>
      <c r="J158" s="17" t="e">
        <v>#N/A</v>
      </c>
      <c r="K158" s="17" t="e">
        <v>#N/A</v>
      </c>
      <c r="L158" s="17" t="e">
        <v>#N/A</v>
      </c>
      <c r="M158" s="17" t="e">
        <v>#N/A</v>
      </c>
      <c r="N158" s="17" t="e">
        <v>#N/A</v>
      </c>
      <c r="O158" s="17" t="e">
        <v>#N/A</v>
      </c>
      <c r="P158" s="17" t="e">
        <v>#N/A</v>
      </c>
      <c r="Q158" s="17" t="e">
        <v>#N/A</v>
      </c>
      <c r="R158" s="17" t="e">
        <v>#N/A</v>
      </c>
      <c r="S158" s="17" t="e">
        <v>#N/A</v>
      </c>
      <c r="T158" s="17" t="e">
        <v>#N/A</v>
      </c>
      <c r="U158" s="5"/>
    </row>
    <row r="159" spans="2:21" x14ac:dyDescent="0.3">
      <c r="B159" s="19">
        <v>2032</v>
      </c>
      <c r="C159" s="19">
        <v>3</v>
      </c>
      <c r="D159" s="17" t="e">
        <v>#N/A</v>
      </c>
      <c r="E159" s="17" t="e">
        <v>#N/A</v>
      </c>
      <c r="F159" s="17" t="e">
        <v>#N/A</v>
      </c>
      <c r="G159" s="17" t="e">
        <v>#N/A</v>
      </c>
      <c r="H159" s="17" t="e">
        <v>#N/A</v>
      </c>
      <c r="I159" s="17" t="e">
        <v>#N/A</v>
      </c>
      <c r="J159" s="17" t="e">
        <v>#N/A</v>
      </c>
      <c r="K159" s="17" t="e">
        <v>#N/A</v>
      </c>
      <c r="L159" s="17" t="e">
        <v>#N/A</v>
      </c>
      <c r="M159" s="17" t="e">
        <v>#N/A</v>
      </c>
      <c r="N159" s="17" t="e">
        <v>#N/A</v>
      </c>
      <c r="O159" s="17" t="e">
        <v>#N/A</v>
      </c>
      <c r="P159" s="17" t="e">
        <v>#N/A</v>
      </c>
      <c r="Q159" s="17" t="e">
        <v>#N/A</v>
      </c>
      <c r="R159" s="17" t="e">
        <v>#N/A</v>
      </c>
      <c r="S159" s="17" t="e">
        <v>#N/A</v>
      </c>
      <c r="T159" s="17" t="e">
        <v>#N/A</v>
      </c>
      <c r="U159" s="5"/>
    </row>
    <row r="160" spans="2:21" x14ac:dyDescent="0.3">
      <c r="B160" s="19">
        <v>2032</v>
      </c>
      <c r="C160" s="19">
        <v>4</v>
      </c>
      <c r="D160" s="17" t="e">
        <v>#N/A</v>
      </c>
      <c r="E160" s="17" t="e">
        <v>#N/A</v>
      </c>
      <c r="F160" s="17" t="e">
        <v>#N/A</v>
      </c>
      <c r="G160" s="17" t="e">
        <v>#N/A</v>
      </c>
      <c r="H160" s="17" t="e">
        <v>#N/A</v>
      </c>
      <c r="I160" s="17" t="e">
        <v>#N/A</v>
      </c>
      <c r="J160" s="17" t="e">
        <v>#N/A</v>
      </c>
      <c r="K160" s="17" t="e">
        <v>#N/A</v>
      </c>
      <c r="L160" s="17" t="e">
        <v>#N/A</v>
      </c>
      <c r="M160" s="17" t="e">
        <v>#N/A</v>
      </c>
      <c r="N160" s="17" t="e">
        <v>#N/A</v>
      </c>
      <c r="O160" s="17" t="e">
        <v>#N/A</v>
      </c>
      <c r="P160" s="17" t="e">
        <v>#N/A</v>
      </c>
      <c r="Q160" s="17" t="e">
        <v>#N/A</v>
      </c>
      <c r="R160" s="17" t="e">
        <v>#N/A</v>
      </c>
      <c r="S160" s="17" t="e">
        <v>#N/A</v>
      </c>
      <c r="T160" s="17" t="e">
        <v>#N/A</v>
      </c>
      <c r="U160" s="5"/>
    </row>
    <row r="161" spans="2:21" x14ac:dyDescent="0.3">
      <c r="B161" s="19">
        <v>2032</v>
      </c>
      <c r="C161" s="19">
        <v>5</v>
      </c>
      <c r="D161" s="17" t="e">
        <v>#N/A</v>
      </c>
      <c r="E161" s="17" t="e">
        <v>#N/A</v>
      </c>
      <c r="F161" s="17" t="e">
        <v>#N/A</v>
      </c>
      <c r="G161" s="17" t="e">
        <v>#N/A</v>
      </c>
      <c r="H161" s="17" t="e">
        <v>#N/A</v>
      </c>
      <c r="I161" s="17" t="e">
        <v>#N/A</v>
      </c>
      <c r="J161" s="17" t="e">
        <v>#N/A</v>
      </c>
      <c r="K161" s="17" t="e">
        <v>#N/A</v>
      </c>
      <c r="L161" s="17" t="e">
        <v>#N/A</v>
      </c>
      <c r="M161" s="17" t="e">
        <v>#N/A</v>
      </c>
      <c r="N161" s="17" t="e">
        <v>#N/A</v>
      </c>
      <c r="O161" s="17" t="e">
        <v>#N/A</v>
      </c>
      <c r="P161" s="17" t="e">
        <v>#N/A</v>
      </c>
      <c r="Q161" s="17" t="e">
        <v>#N/A</v>
      </c>
      <c r="R161" s="17" t="e">
        <v>#N/A</v>
      </c>
      <c r="S161" s="17" t="e">
        <v>#N/A</v>
      </c>
      <c r="T161" s="17" t="e">
        <v>#N/A</v>
      </c>
      <c r="U161" s="5"/>
    </row>
    <row r="162" spans="2:21" x14ac:dyDescent="0.3">
      <c r="B162" s="19">
        <v>2032</v>
      </c>
      <c r="C162" s="19">
        <v>6</v>
      </c>
      <c r="D162" s="17" t="e">
        <v>#N/A</v>
      </c>
      <c r="E162" s="17" t="e">
        <v>#N/A</v>
      </c>
      <c r="F162" s="17" t="e">
        <v>#N/A</v>
      </c>
      <c r="G162" s="17" t="e">
        <v>#N/A</v>
      </c>
      <c r="H162" s="17" t="e">
        <v>#N/A</v>
      </c>
      <c r="I162" s="17" t="e">
        <v>#N/A</v>
      </c>
      <c r="J162" s="17" t="e">
        <v>#N/A</v>
      </c>
      <c r="K162" s="17" t="e">
        <v>#N/A</v>
      </c>
      <c r="L162" s="17" t="e">
        <v>#N/A</v>
      </c>
      <c r="M162" s="17" t="e">
        <v>#N/A</v>
      </c>
      <c r="N162" s="17" t="e">
        <v>#N/A</v>
      </c>
      <c r="O162" s="17" t="e">
        <v>#N/A</v>
      </c>
      <c r="P162" s="17" t="e">
        <v>#N/A</v>
      </c>
      <c r="Q162" s="17" t="e">
        <v>#N/A</v>
      </c>
      <c r="R162" s="17" t="e">
        <v>#N/A</v>
      </c>
      <c r="S162" s="17" t="e">
        <v>#N/A</v>
      </c>
      <c r="T162" s="17" t="e">
        <v>#N/A</v>
      </c>
      <c r="U162" s="5"/>
    </row>
    <row r="163" spans="2:21" x14ac:dyDescent="0.3">
      <c r="B163" s="19">
        <v>2032</v>
      </c>
      <c r="C163" s="19">
        <v>7</v>
      </c>
      <c r="D163" s="17" t="e">
        <v>#N/A</v>
      </c>
      <c r="E163" s="17" t="e">
        <v>#N/A</v>
      </c>
      <c r="F163" s="17" t="e">
        <v>#N/A</v>
      </c>
      <c r="G163" s="17" t="e">
        <v>#N/A</v>
      </c>
      <c r="H163" s="17" t="e">
        <v>#N/A</v>
      </c>
      <c r="I163" s="17" t="e">
        <v>#N/A</v>
      </c>
      <c r="J163" s="17" t="e">
        <v>#N/A</v>
      </c>
      <c r="K163" s="17" t="e">
        <v>#N/A</v>
      </c>
      <c r="L163" s="17" t="e">
        <v>#N/A</v>
      </c>
      <c r="M163" s="17" t="e">
        <v>#N/A</v>
      </c>
      <c r="N163" s="17" t="e">
        <v>#N/A</v>
      </c>
      <c r="O163" s="17" t="e">
        <v>#N/A</v>
      </c>
      <c r="P163" s="17" t="e">
        <v>#N/A</v>
      </c>
      <c r="Q163" s="17" t="e">
        <v>#N/A</v>
      </c>
      <c r="R163" s="17" t="e">
        <v>#N/A</v>
      </c>
      <c r="S163" s="17" t="e">
        <v>#N/A</v>
      </c>
      <c r="T163" s="17" t="e">
        <v>#N/A</v>
      </c>
      <c r="U163" s="5"/>
    </row>
    <row r="164" spans="2:21" x14ac:dyDescent="0.3">
      <c r="B164" s="19">
        <v>2032</v>
      </c>
      <c r="C164" s="19">
        <v>8</v>
      </c>
      <c r="D164" s="17" t="e">
        <v>#N/A</v>
      </c>
      <c r="E164" s="17" t="e">
        <v>#N/A</v>
      </c>
      <c r="F164" s="17" t="e">
        <v>#N/A</v>
      </c>
      <c r="G164" s="17" t="e">
        <v>#N/A</v>
      </c>
      <c r="H164" s="17" t="e">
        <v>#N/A</v>
      </c>
      <c r="I164" s="17" t="e">
        <v>#N/A</v>
      </c>
      <c r="J164" s="17" t="e">
        <v>#N/A</v>
      </c>
      <c r="K164" s="17" t="e">
        <v>#N/A</v>
      </c>
      <c r="L164" s="17" t="e">
        <v>#N/A</v>
      </c>
      <c r="M164" s="17" t="e">
        <v>#N/A</v>
      </c>
      <c r="N164" s="17" t="e">
        <v>#N/A</v>
      </c>
      <c r="O164" s="17" t="e">
        <v>#N/A</v>
      </c>
      <c r="P164" s="17" t="e">
        <v>#N/A</v>
      </c>
      <c r="Q164" s="17" t="e">
        <v>#N/A</v>
      </c>
      <c r="R164" s="17" t="e">
        <v>#N/A</v>
      </c>
      <c r="S164" s="17" t="e">
        <v>#N/A</v>
      </c>
      <c r="T164" s="17" t="e">
        <v>#N/A</v>
      </c>
      <c r="U164" s="5"/>
    </row>
    <row r="165" spans="2:21" x14ac:dyDescent="0.3">
      <c r="B165" s="19">
        <v>2032</v>
      </c>
      <c r="C165" s="19">
        <v>9</v>
      </c>
      <c r="D165" s="17" t="e">
        <v>#N/A</v>
      </c>
      <c r="E165" s="17" t="e">
        <v>#N/A</v>
      </c>
      <c r="F165" s="17" t="e">
        <v>#N/A</v>
      </c>
      <c r="G165" s="17" t="e">
        <v>#N/A</v>
      </c>
      <c r="H165" s="17" t="e">
        <v>#N/A</v>
      </c>
      <c r="I165" s="17" t="e">
        <v>#N/A</v>
      </c>
      <c r="J165" s="17" t="e">
        <v>#N/A</v>
      </c>
      <c r="K165" s="17" t="e">
        <v>#N/A</v>
      </c>
      <c r="L165" s="17" t="e">
        <v>#N/A</v>
      </c>
      <c r="M165" s="17" t="e">
        <v>#N/A</v>
      </c>
      <c r="N165" s="17" t="e">
        <v>#N/A</v>
      </c>
      <c r="O165" s="17" t="e">
        <v>#N/A</v>
      </c>
      <c r="P165" s="17" t="e">
        <v>#N/A</v>
      </c>
      <c r="Q165" s="17" t="e">
        <v>#N/A</v>
      </c>
      <c r="R165" s="17" t="e">
        <v>#N/A</v>
      </c>
      <c r="S165" s="17" t="e">
        <v>#N/A</v>
      </c>
      <c r="T165" s="17" t="e">
        <v>#N/A</v>
      </c>
      <c r="U165" s="5"/>
    </row>
    <row r="166" spans="2:21" x14ac:dyDescent="0.3">
      <c r="B166" s="19">
        <v>2032</v>
      </c>
      <c r="C166" s="19">
        <v>10</v>
      </c>
      <c r="D166" s="17" t="e">
        <v>#N/A</v>
      </c>
      <c r="E166" s="17" t="e">
        <v>#N/A</v>
      </c>
      <c r="F166" s="17" t="e">
        <v>#N/A</v>
      </c>
      <c r="G166" s="17" t="e">
        <v>#N/A</v>
      </c>
      <c r="H166" s="17" t="e">
        <v>#N/A</v>
      </c>
      <c r="I166" s="17" t="e">
        <v>#N/A</v>
      </c>
      <c r="J166" s="17" t="e">
        <v>#N/A</v>
      </c>
      <c r="K166" s="17" t="e">
        <v>#N/A</v>
      </c>
      <c r="L166" s="17" t="e">
        <v>#N/A</v>
      </c>
      <c r="M166" s="17" t="e">
        <v>#N/A</v>
      </c>
      <c r="N166" s="17" t="e">
        <v>#N/A</v>
      </c>
      <c r="O166" s="17" t="e">
        <v>#N/A</v>
      </c>
      <c r="P166" s="17" t="e">
        <v>#N/A</v>
      </c>
      <c r="Q166" s="17" t="e">
        <v>#N/A</v>
      </c>
      <c r="R166" s="17" t="e">
        <v>#N/A</v>
      </c>
      <c r="S166" s="17" t="e">
        <v>#N/A</v>
      </c>
      <c r="T166" s="17" t="e">
        <v>#N/A</v>
      </c>
      <c r="U166" s="5"/>
    </row>
    <row r="167" spans="2:21" x14ac:dyDescent="0.3">
      <c r="B167" s="19">
        <v>2032</v>
      </c>
      <c r="C167" s="19">
        <v>11</v>
      </c>
      <c r="D167" s="17" t="e">
        <v>#N/A</v>
      </c>
      <c r="E167" s="17" t="e">
        <v>#N/A</v>
      </c>
      <c r="F167" s="17" t="e">
        <v>#N/A</v>
      </c>
      <c r="G167" s="17" t="e">
        <v>#N/A</v>
      </c>
      <c r="H167" s="17" t="e">
        <v>#N/A</v>
      </c>
      <c r="I167" s="17" t="e">
        <v>#N/A</v>
      </c>
      <c r="J167" s="17" t="e">
        <v>#N/A</v>
      </c>
      <c r="K167" s="17" t="e">
        <v>#N/A</v>
      </c>
      <c r="L167" s="17" t="e">
        <v>#N/A</v>
      </c>
      <c r="M167" s="17" t="e">
        <v>#N/A</v>
      </c>
      <c r="N167" s="17" t="e">
        <v>#N/A</v>
      </c>
      <c r="O167" s="17" t="e">
        <v>#N/A</v>
      </c>
      <c r="P167" s="17" t="e">
        <v>#N/A</v>
      </c>
      <c r="Q167" s="17" t="e">
        <v>#N/A</v>
      </c>
      <c r="R167" s="17" t="e">
        <v>#N/A</v>
      </c>
      <c r="S167" s="17" t="e">
        <v>#N/A</v>
      </c>
      <c r="T167" s="17" t="e">
        <v>#N/A</v>
      </c>
      <c r="U167" s="5"/>
    </row>
    <row r="168" spans="2:21" x14ac:dyDescent="0.3">
      <c r="B168" s="19">
        <v>2032</v>
      </c>
      <c r="C168" s="19">
        <v>12</v>
      </c>
      <c r="D168" s="17" t="e">
        <v>#N/A</v>
      </c>
      <c r="E168" s="17" t="e">
        <v>#N/A</v>
      </c>
      <c r="F168" s="17" t="e">
        <v>#N/A</v>
      </c>
      <c r="G168" s="17" t="e">
        <v>#N/A</v>
      </c>
      <c r="H168" s="17" t="e">
        <v>#N/A</v>
      </c>
      <c r="I168" s="17" t="e">
        <v>#N/A</v>
      </c>
      <c r="J168" s="17" t="e">
        <v>#N/A</v>
      </c>
      <c r="K168" s="17" t="e">
        <v>#N/A</v>
      </c>
      <c r="L168" s="17" t="e">
        <v>#N/A</v>
      </c>
      <c r="M168" s="17" t="e">
        <v>#N/A</v>
      </c>
      <c r="N168" s="17" t="e">
        <v>#N/A</v>
      </c>
      <c r="O168" s="17" t="e">
        <v>#N/A</v>
      </c>
      <c r="P168" s="17" t="e">
        <v>#N/A</v>
      </c>
      <c r="Q168" s="17" t="e">
        <v>#N/A</v>
      </c>
      <c r="R168" s="17" t="e">
        <v>#N/A</v>
      </c>
      <c r="S168" s="17" t="e">
        <v>#N/A</v>
      </c>
      <c r="T168" s="17" t="e">
        <v>#N/A</v>
      </c>
      <c r="U168" s="5"/>
    </row>
    <row r="169" spans="2:21" x14ac:dyDescent="0.3">
      <c r="B169" s="19">
        <v>2033</v>
      </c>
      <c r="C169" s="19">
        <v>1</v>
      </c>
      <c r="D169" s="17" t="e">
        <v>#N/A</v>
      </c>
      <c r="E169" s="17" t="e">
        <v>#N/A</v>
      </c>
      <c r="F169" s="17" t="e">
        <v>#N/A</v>
      </c>
      <c r="G169" s="17" t="e">
        <v>#N/A</v>
      </c>
      <c r="H169" s="17" t="e">
        <v>#N/A</v>
      </c>
      <c r="I169" s="17" t="e">
        <v>#N/A</v>
      </c>
      <c r="J169" s="17" t="e">
        <v>#N/A</v>
      </c>
      <c r="K169" s="17" t="e">
        <v>#N/A</v>
      </c>
      <c r="L169" s="17" t="e">
        <v>#N/A</v>
      </c>
      <c r="M169" s="17" t="e">
        <v>#N/A</v>
      </c>
      <c r="N169" s="17" t="e">
        <v>#N/A</v>
      </c>
      <c r="O169" s="17" t="e">
        <v>#N/A</v>
      </c>
      <c r="P169" s="17" t="e">
        <v>#N/A</v>
      </c>
      <c r="Q169" s="17" t="e">
        <v>#N/A</v>
      </c>
      <c r="R169" s="17" t="e">
        <v>#N/A</v>
      </c>
      <c r="S169" s="17" t="e">
        <v>#N/A</v>
      </c>
      <c r="T169" s="17" t="e">
        <v>#N/A</v>
      </c>
      <c r="U169" s="5"/>
    </row>
    <row r="170" spans="2:21" x14ac:dyDescent="0.3">
      <c r="B170" s="19">
        <v>2033</v>
      </c>
      <c r="C170" s="19">
        <v>2</v>
      </c>
      <c r="D170" s="17" t="e">
        <v>#N/A</v>
      </c>
      <c r="E170" s="17" t="e">
        <v>#N/A</v>
      </c>
      <c r="F170" s="17" t="e">
        <v>#N/A</v>
      </c>
      <c r="G170" s="17" t="e">
        <v>#N/A</v>
      </c>
      <c r="H170" s="17" t="e">
        <v>#N/A</v>
      </c>
      <c r="I170" s="17" t="e">
        <v>#N/A</v>
      </c>
      <c r="J170" s="17" t="e">
        <v>#N/A</v>
      </c>
      <c r="K170" s="17" t="e">
        <v>#N/A</v>
      </c>
      <c r="L170" s="17" t="e">
        <v>#N/A</v>
      </c>
      <c r="M170" s="17" t="e">
        <v>#N/A</v>
      </c>
      <c r="N170" s="17" t="e">
        <v>#N/A</v>
      </c>
      <c r="O170" s="17" t="e">
        <v>#N/A</v>
      </c>
      <c r="P170" s="17" t="e">
        <v>#N/A</v>
      </c>
      <c r="Q170" s="17" t="e">
        <v>#N/A</v>
      </c>
      <c r="R170" s="17" t="e">
        <v>#N/A</v>
      </c>
      <c r="S170" s="17" t="e">
        <v>#N/A</v>
      </c>
      <c r="T170" s="17" t="e">
        <v>#N/A</v>
      </c>
      <c r="U170" s="5"/>
    </row>
    <row r="171" spans="2:21" x14ac:dyDescent="0.3">
      <c r="B171" s="19">
        <v>2033</v>
      </c>
      <c r="C171" s="19">
        <v>3</v>
      </c>
      <c r="D171" s="17" t="e">
        <v>#N/A</v>
      </c>
      <c r="E171" s="17" t="e">
        <v>#N/A</v>
      </c>
      <c r="F171" s="17" t="e">
        <v>#N/A</v>
      </c>
      <c r="G171" s="17" t="e">
        <v>#N/A</v>
      </c>
      <c r="H171" s="17" t="e">
        <v>#N/A</v>
      </c>
      <c r="I171" s="17" t="e">
        <v>#N/A</v>
      </c>
      <c r="J171" s="17" t="e">
        <v>#N/A</v>
      </c>
      <c r="K171" s="17" t="e">
        <v>#N/A</v>
      </c>
      <c r="L171" s="17" t="e">
        <v>#N/A</v>
      </c>
      <c r="M171" s="17" t="e">
        <v>#N/A</v>
      </c>
      <c r="N171" s="17" t="e">
        <v>#N/A</v>
      </c>
      <c r="O171" s="17" t="e">
        <v>#N/A</v>
      </c>
      <c r="P171" s="17" t="e">
        <v>#N/A</v>
      </c>
      <c r="Q171" s="17" t="e">
        <v>#N/A</v>
      </c>
      <c r="R171" s="17" t="e">
        <v>#N/A</v>
      </c>
      <c r="S171" s="17" t="e">
        <v>#N/A</v>
      </c>
      <c r="T171" s="17" t="e">
        <v>#N/A</v>
      </c>
      <c r="U171" s="5"/>
    </row>
    <row r="172" spans="2:21" x14ac:dyDescent="0.3">
      <c r="B172" s="19">
        <v>2033</v>
      </c>
      <c r="C172" s="19">
        <v>4</v>
      </c>
      <c r="D172" s="17" t="e">
        <v>#N/A</v>
      </c>
      <c r="E172" s="17" t="e">
        <v>#N/A</v>
      </c>
      <c r="F172" s="17" t="e">
        <v>#N/A</v>
      </c>
      <c r="G172" s="17" t="e">
        <v>#N/A</v>
      </c>
      <c r="H172" s="17" t="e">
        <v>#N/A</v>
      </c>
      <c r="I172" s="17" t="e">
        <v>#N/A</v>
      </c>
      <c r="J172" s="17" t="e">
        <v>#N/A</v>
      </c>
      <c r="K172" s="17" t="e">
        <v>#N/A</v>
      </c>
      <c r="L172" s="17" t="e">
        <v>#N/A</v>
      </c>
      <c r="M172" s="17" t="e">
        <v>#N/A</v>
      </c>
      <c r="N172" s="17" t="e">
        <v>#N/A</v>
      </c>
      <c r="O172" s="17" t="e">
        <v>#N/A</v>
      </c>
      <c r="P172" s="17" t="e">
        <v>#N/A</v>
      </c>
      <c r="Q172" s="17" t="e">
        <v>#N/A</v>
      </c>
      <c r="R172" s="17" t="e">
        <v>#N/A</v>
      </c>
      <c r="S172" s="17" t="e">
        <v>#N/A</v>
      </c>
      <c r="T172" s="17" t="e">
        <v>#N/A</v>
      </c>
      <c r="U172" s="5"/>
    </row>
    <row r="173" spans="2:21" x14ac:dyDescent="0.3">
      <c r="B173" s="19">
        <v>2033</v>
      </c>
      <c r="C173" s="19">
        <v>5</v>
      </c>
      <c r="D173" s="17" t="e">
        <v>#N/A</v>
      </c>
      <c r="E173" s="17" t="e">
        <v>#N/A</v>
      </c>
      <c r="F173" s="17" t="e">
        <v>#N/A</v>
      </c>
      <c r="G173" s="17" t="e">
        <v>#N/A</v>
      </c>
      <c r="H173" s="17" t="e">
        <v>#N/A</v>
      </c>
      <c r="I173" s="17" t="e">
        <v>#N/A</v>
      </c>
      <c r="J173" s="17" t="e">
        <v>#N/A</v>
      </c>
      <c r="K173" s="17" t="e">
        <v>#N/A</v>
      </c>
      <c r="L173" s="17" t="e">
        <v>#N/A</v>
      </c>
      <c r="M173" s="17" t="e">
        <v>#N/A</v>
      </c>
      <c r="N173" s="17" t="e">
        <v>#N/A</v>
      </c>
      <c r="O173" s="17" t="e">
        <v>#N/A</v>
      </c>
      <c r="P173" s="17" t="e">
        <v>#N/A</v>
      </c>
      <c r="Q173" s="17" t="e">
        <v>#N/A</v>
      </c>
      <c r="R173" s="17" t="e">
        <v>#N/A</v>
      </c>
      <c r="S173" s="17" t="e">
        <v>#N/A</v>
      </c>
      <c r="T173" s="17" t="e">
        <v>#N/A</v>
      </c>
      <c r="U173" s="5"/>
    </row>
    <row r="174" spans="2:21" x14ac:dyDescent="0.3">
      <c r="B174" s="19">
        <v>2033</v>
      </c>
      <c r="C174" s="19">
        <v>6</v>
      </c>
      <c r="D174" s="17" t="e">
        <v>#N/A</v>
      </c>
      <c r="E174" s="17" t="e">
        <v>#N/A</v>
      </c>
      <c r="F174" s="17" t="e">
        <v>#N/A</v>
      </c>
      <c r="G174" s="17" t="e">
        <v>#N/A</v>
      </c>
      <c r="H174" s="17" t="e">
        <v>#N/A</v>
      </c>
      <c r="I174" s="17" t="e">
        <v>#N/A</v>
      </c>
      <c r="J174" s="17" t="e">
        <v>#N/A</v>
      </c>
      <c r="K174" s="17" t="e">
        <v>#N/A</v>
      </c>
      <c r="L174" s="17" t="e">
        <v>#N/A</v>
      </c>
      <c r="M174" s="17" t="e">
        <v>#N/A</v>
      </c>
      <c r="N174" s="17" t="e">
        <v>#N/A</v>
      </c>
      <c r="O174" s="17" t="e">
        <v>#N/A</v>
      </c>
      <c r="P174" s="17" t="e">
        <v>#N/A</v>
      </c>
      <c r="Q174" s="17" t="e">
        <v>#N/A</v>
      </c>
      <c r="R174" s="17" t="e">
        <v>#N/A</v>
      </c>
      <c r="S174" s="17" t="e">
        <v>#N/A</v>
      </c>
      <c r="T174" s="17" t="e">
        <v>#N/A</v>
      </c>
      <c r="U174" s="5"/>
    </row>
    <row r="175" spans="2:21" x14ac:dyDescent="0.3">
      <c r="B175" s="19">
        <v>2033</v>
      </c>
      <c r="C175" s="19">
        <v>7</v>
      </c>
      <c r="D175" s="17" t="e">
        <v>#N/A</v>
      </c>
      <c r="E175" s="17" t="e">
        <v>#N/A</v>
      </c>
      <c r="F175" s="17" t="e">
        <v>#N/A</v>
      </c>
      <c r="G175" s="17" t="e">
        <v>#N/A</v>
      </c>
      <c r="H175" s="17" t="e">
        <v>#N/A</v>
      </c>
      <c r="I175" s="17" t="e">
        <v>#N/A</v>
      </c>
      <c r="J175" s="17" t="e">
        <v>#N/A</v>
      </c>
      <c r="K175" s="17" t="e">
        <v>#N/A</v>
      </c>
      <c r="L175" s="17" t="e">
        <v>#N/A</v>
      </c>
      <c r="M175" s="17" t="e">
        <v>#N/A</v>
      </c>
      <c r="N175" s="17" t="e">
        <v>#N/A</v>
      </c>
      <c r="O175" s="17" t="e">
        <v>#N/A</v>
      </c>
      <c r="P175" s="17" t="e">
        <v>#N/A</v>
      </c>
      <c r="Q175" s="17" t="e">
        <v>#N/A</v>
      </c>
      <c r="R175" s="17" t="e">
        <v>#N/A</v>
      </c>
      <c r="S175" s="17" t="e">
        <v>#N/A</v>
      </c>
      <c r="T175" s="17" t="e">
        <v>#N/A</v>
      </c>
      <c r="U175" s="5"/>
    </row>
    <row r="176" spans="2:21" x14ac:dyDescent="0.3">
      <c r="B176" s="19">
        <v>2033</v>
      </c>
      <c r="C176" s="19">
        <v>8</v>
      </c>
      <c r="D176" s="17" t="e">
        <v>#N/A</v>
      </c>
      <c r="E176" s="17" t="e">
        <v>#N/A</v>
      </c>
      <c r="F176" s="17" t="e">
        <v>#N/A</v>
      </c>
      <c r="G176" s="17" t="e">
        <v>#N/A</v>
      </c>
      <c r="H176" s="17" t="e">
        <v>#N/A</v>
      </c>
      <c r="I176" s="17" t="e">
        <v>#N/A</v>
      </c>
      <c r="J176" s="17" t="e">
        <v>#N/A</v>
      </c>
      <c r="K176" s="17" t="e">
        <v>#N/A</v>
      </c>
      <c r="L176" s="17" t="e">
        <v>#N/A</v>
      </c>
      <c r="M176" s="17" t="e">
        <v>#N/A</v>
      </c>
      <c r="N176" s="17" t="e">
        <v>#N/A</v>
      </c>
      <c r="O176" s="17" t="e">
        <v>#N/A</v>
      </c>
      <c r="P176" s="17" t="e">
        <v>#N/A</v>
      </c>
      <c r="Q176" s="17" t="e">
        <v>#N/A</v>
      </c>
      <c r="R176" s="17" t="e">
        <v>#N/A</v>
      </c>
      <c r="S176" s="17" t="e">
        <v>#N/A</v>
      </c>
      <c r="T176" s="17" t="e">
        <v>#N/A</v>
      </c>
      <c r="U176" s="5"/>
    </row>
    <row r="177" spans="2:21" x14ac:dyDescent="0.3">
      <c r="B177" s="19">
        <v>2033</v>
      </c>
      <c r="C177" s="19">
        <v>9</v>
      </c>
      <c r="D177" s="17" t="e">
        <v>#N/A</v>
      </c>
      <c r="E177" s="17" t="e">
        <v>#N/A</v>
      </c>
      <c r="F177" s="17" t="e">
        <v>#N/A</v>
      </c>
      <c r="G177" s="17" t="e">
        <v>#N/A</v>
      </c>
      <c r="H177" s="17" t="e">
        <v>#N/A</v>
      </c>
      <c r="I177" s="17" t="e">
        <v>#N/A</v>
      </c>
      <c r="J177" s="17" t="e">
        <v>#N/A</v>
      </c>
      <c r="K177" s="17" t="e">
        <v>#N/A</v>
      </c>
      <c r="L177" s="17" t="e">
        <v>#N/A</v>
      </c>
      <c r="M177" s="17" t="e">
        <v>#N/A</v>
      </c>
      <c r="N177" s="17" t="e">
        <v>#N/A</v>
      </c>
      <c r="O177" s="17" t="e">
        <v>#N/A</v>
      </c>
      <c r="P177" s="17" t="e">
        <v>#N/A</v>
      </c>
      <c r="Q177" s="17" t="e">
        <v>#N/A</v>
      </c>
      <c r="R177" s="17" t="e">
        <v>#N/A</v>
      </c>
      <c r="S177" s="17" t="e">
        <v>#N/A</v>
      </c>
      <c r="T177" s="17" t="e">
        <v>#N/A</v>
      </c>
      <c r="U177" s="5"/>
    </row>
    <row r="178" spans="2:21" x14ac:dyDescent="0.3">
      <c r="B178" s="19">
        <v>2033</v>
      </c>
      <c r="C178" s="19">
        <v>10</v>
      </c>
      <c r="D178" s="17" t="e">
        <v>#N/A</v>
      </c>
      <c r="E178" s="17" t="e">
        <v>#N/A</v>
      </c>
      <c r="F178" s="17" t="e">
        <v>#N/A</v>
      </c>
      <c r="G178" s="17" t="e">
        <v>#N/A</v>
      </c>
      <c r="H178" s="17" t="e">
        <v>#N/A</v>
      </c>
      <c r="I178" s="17" t="e">
        <v>#N/A</v>
      </c>
      <c r="J178" s="17" t="e">
        <v>#N/A</v>
      </c>
      <c r="K178" s="17" t="e">
        <v>#N/A</v>
      </c>
      <c r="L178" s="17" t="e">
        <v>#N/A</v>
      </c>
      <c r="M178" s="17" t="e">
        <v>#N/A</v>
      </c>
      <c r="N178" s="17" t="e">
        <v>#N/A</v>
      </c>
      <c r="O178" s="17" t="e">
        <v>#N/A</v>
      </c>
      <c r="P178" s="17" t="e">
        <v>#N/A</v>
      </c>
      <c r="Q178" s="17" t="e">
        <v>#N/A</v>
      </c>
      <c r="R178" s="17" t="e">
        <v>#N/A</v>
      </c>
      <c r="S178" s="17" t="e">
        <v>#N/A</v>
      </c>
      <c r="T178" s="17" t="e">
        <v>#N/A</v>
      </c>
      <c r="U178" s="5"/>
    </row>
    <row r="179" spans="2:21" x14ac:dyDescent="0.3">
      <c r="B179" s="19">
        <v>2033</v>
      </c>
      <c r="C179" s="19">
        <v>11</v>
      </c>
      <c r="D179" s="17" t="e">
        <v>#N/A</v>
      </c>
      <c r="E179" s="17" t="e">
        <v>#N/A</v>
      </c>
      <c r="F179" s="17" t="e">
        <v>#N/A</v>
      </c>
      <c r="G179" s="17" t="e">
        <v>#N/A</v>
      </c>
      <c r="H179" s="17" t="e">
        <v>#N/A</v>
      </c>
      <c r="I179" s="17" t="e">
        <v>#N/A</v>
      </c>
      <c r="J179" s="17" t="e">
        <v>#N/A</v>
      </c>
      <c r="K179" s="17" t="e">
        <v>#N/A</v>
      </c>
      <c r="L179" s="17" t="e">
        <v>#N/A</v>
      </c>
      <c r="M179" s="17" t="e">
        <v>#N/A</v>
      </c>
      <c r="N179" s="17" t="e">
        <v>#N/A</v>
      </c>
      <c r="O179" s="17" t="e">
        <v>#N/A</v>
      </c>
      <c r="P179" s="17" t="e">
        <v>#N/A</v>
      </c>
      <c r="Q179" s="17" t="e">
        <v>#N/A</v>
      </c>
      <c r="R179" s="17" t="e">
        <v>#N/A</v>
      </c>
      <c r="S179" s="17" t="e">
        <v>#N/A</v>
      </c>
      <c r="T179" s="17" t="e">
        <v>#N/A</v>
      </c>
      <c r="U179" s="5"/>
    </row>
    <row r="180" spans="2:21" x14ac:dyDescent="0.3">
      <c r="B180" s="19">
        <v>2033</v>
      </c>
      <c r="C180" s="19">
        <v>12</v>
      </c>
      <c r="D180" s="17" t="e">
        <v>#N/A</v>
      </c>
      <c r="E180" s="17" t="e">
        <v>#N/A</v>
      </c>
      <c r="F180" s="17" t="e">
        <v>#N/A</v>
      </c>
      <c r="G180" s="17" t="e">
        <v>#N/A</v>
      </c>
      <c r="H180" s="17" t="e">
        <v>#N/A</v>
      </c>
      <c r="I180" s="17" t="e">
        <v>#N/A</v>
      </c>
      <c r="J180" s="17" t="e">
        <v>#N/A</v>
      </c>
      <c r="K180" s="17" t="e">
        <v>#N/A</v>
      </c>
      <c r="L180" s="17" t="e">
        <v>#N/A</v>
      </c>
      <c r="M180" s="17" t="e">
        <v>#N/A</v>
      </c>
      <c r="N180" s="17" t="e">
        <v>#N/A</v>
      </c>
      <c r="O180" s="17" t="e">
        <v>#N/A</v>
      </c>
      <c r="P180" s="17" t="e">
        <v>#N/A</v>
      </c>
      <c r="Q180" s="17" t="e">
        <v>#N/A</v>
      </c>
      <c r="R180" s="17" t="e">
        <v>#N/A</v>
      </c>
      <c r="S180" s="17" t="e">
        <v>#N/A</v>
      </c>
      <c r="T180" s="17" t="e">
        <v>#N/A</v>
      </c>
      <c r="U180" s="5"/>
    </row>
    <row r="181" spans="2:21" x14ac:dyDescent="0.3">
      <c r="B181" s="19">
        <v>2034</v>
      </c>
      <c r="C181" s="19">
        <v>1</v>
      </c>
      <c r="D181" s="17" t="e">
        <v>#N/A</v>
      </c>
      <c r="E181" s="17" t="e">
        <v>#N/A</v>
      </c>
      <c r="F181" s="17" t="e">
        <v>#N/A</v>
      </c>
      <c r="G181" s="17" t="e">
        <v>#N/A</v>
      </c>
      <c r="H181" s="17" t="e">
        <v>#N/A</v>
      </c>
      <c r="I181" s="17" t="e">
        <v>#N/A</v>
      </c>
      <c r="J181" s="17" t="e">
        <v>#N/A</v>
      </c>
      <c r="K181" s="17" t="e">
        <v>#N/A</v>
      </c>
      <c r="L181" s="17" t="e">
        <v>#N/A</v>
      </c>
      <c r="M181" s="17" t="e">
        <v>#N/A</v>
      </c>
      <c r="N181" s="17" t="e">
        <v>#N/A</v>
      </c>
      <c r="O181" s="17" t="e">
        <v>#N/A</v>
      </c>
      <c r="P181" s="17" t="e">
        <v>#N/A</v>
      </c>
      <c r="Q181" s="17" t="e">
        <v>#N/A</v>
      </c>
      <c r="R181" s="17" t="e">
        <v>#N/A</v>
      </c>
      <c r="S181" s="17" t="e">
        <v>#N/A</v>
      </c>
      <c r="T181" s="17" t="e">
        <v>#N/A</v>
      </c>
      <c r="U181" s="5"/>
    </row>
    <row r="182" spans="2:21" x14ac:dyDescent="0.3">
      <c r="B182" s="19">
        <v>2034</v>
      </c>
      <c r="C182" s="19">
        <v>2</v>
      </c>
      <c r="D182" s="17" t="e">
        <v>#N/A</v>
      </c>
      <c r="E182" s="17" t="e">
        <v>#N/A</v>
      </c>
      <c r="F182" s="17" t="e">
        <v>#N/A</v>
      </c>
      <c r="G182" s="17" t="e">
        <v>#N/A</v>
      </c>
      <c r="H182" s="17" t="e">
        <v>#N/A</v>
      </c>
      <c r="I182" s="17" t="e">
        <v>#N/A</v>
      </c>
      <c r="J182" s="17" t="e">
        <v>#N/A</v>
      </c>
      <c r="K182" s="17" t="e">
        <v>#N/A</v>
      </c>
      <c r="L182" s="17" t="e">
        <v>#N/A</v>
      </c>
      <c r="M182" s="17" t="e">
        <v>#N/A</v>
      </c>
      <c r="N182" s="17" t="e">
        <v>#N/A</v>
      </c>
      <c r="O182" s="17" t="e">
        <v>#N/A</v>
      </c>
      <c r="P182" s="17" t="e">
        <v>#N/A</v>
      </c>
      <c r="Q182" s="17" t="e">
        <v>#N/A</v>
      </c>
      <c r="R182" s="17" t="e">
        <v>#N/A</v>
      </c>
      <c r="S182" s="17" t="e">
        <v>#N/A</v>
      </c>
      <c r="T182" s="17" t="e">
        <v>#N/A</v>
      </c>
      <c r="U182" s="5"/>
    </row>
    <row r="183" spans="2:21" x14ac:dyDescent="0.3">
      <c r="B183" s="19">
        <v>2034</v>
      </c>
      <c r="C183" s="19">
        <v>3</v>
      </c>
      <c r="D183" s="17" t="e">
        <v>#N/A</v>
      </c>
      <c r="E183" s="17" t="e">
        <v>#N/A</v>
      </c>
      <c r="F183" s="17" t="e">
        <v>#N/A</v>
      </c>
      <c r="G183" s="17" t="e">
        <v>#N/A</v>
      </c>
      <c r="H183" s="17" t="e">
        <v>#N/A</v>
      </c>
      <c r="I183" s="17" t="e">
        <v>#N/A</v>
      </c>
      <c r="J183" s="17" t="e">
        <v>#N/A</v>
      </c>
      <c r="K183" s="17" t="e">
        <v>#N/A</v>
      </c>
      <c r="L183" s="17" t="e">
        <v>#N/A</v>
      </c>
      <c r="M183" s="17" t="e">
        <v>#N/A</v>
      </c>
      <c r="N183" s="17" t="e">
        <v>#N/A</v>
      </c>
      <c r="O183" s="17" t="e">
        <v>#N/A</v>
      </c>
      <c r="P183" s="17" t="e">
        <v>#N/A</v>
      </c>
      <c r="Q183" s="17" t="e">
        <v>#N/A</v>
      </c>
      <c r="R183" s="17" t="e">
        <v>#N/A</v>
      </c>
      <c r="S183" s="17" t="e">
        <v>#N/A</v>
      </c>
      <c r="T183" s="17" t="e">
        <v>#N/A</v>
      </c>
      <c r="U183" s="5"/>
    </row>
    <row r="184" spans="2:21" x14ac:dyDescent="0.3">
      <c r="B184" s="19">
        <v>2034</v>
      </c>
      <c r="C184" s="19">
        <v>4</v>
      </c>
      <c r="D184" s="17" t="e">
        <v>#N/A</v>
      </c>
      <c r="E184" s="17" t="e">
        <v>#N/A</v>
      </c>
      <c r="F184" s="17" t="e">
        <v>#N/A</v>
      </c>
      <c r="G184" s="17" t="e">
        <v>#N/A</v>
      </c>
      <c r="H184" s="17" t="e">
        <v>#N/A</v>
      </c>
      <c r="I184" s="17" t="e">
        <v>#N/A</v>
      </c>
      <c r="J184" s="17" t="e">
        <v>#N/A</v>
      </c>
      <c r="K184" s="17" t="e">
        <v>#N/A</v>
      </c>
      <c r="L184" s="17" t="e">
        <v>#N/A</v>
      </c>
      <c r="M184" s="17" t="e">
        <v>#N/A</v>
      </c>
      <c r="N184" s="17" t="e">
        <v>#N/A</v>
      </c>
      <c r="O184" s="17" t="e">
        <v>#N/A</v>
      </c>
      <c r="P184" s="17" t="e">
        <v>#N/A</v>
      </c>
      <c r="Q184" s="17" t="e">
        <v>#N/A</v>
      </c>
      <c r="R184" s="17" t="e">
        <v>#N/A</v>
      </c>
      <c r="S184" s="17" t="e">
        <v>#N/A</v>
      </c>
      <c r="T184" s="17" t="e">
        <v>#N/A</v>
      </c>
      <c r="U184" s="5"/>
    </row>
    <row r="185" spans="2:21" x14ac:dyDescent="0.3">
      <c r="B185" s="19">
        <v>2034</v>
      </c>
      <c r="C185" s="19">
        <v>5</v>
      </c>
      <c r="D185" s="17" t="e">
        <v>#N/A</v>
      </c>
      <c r="E185" s="17" t="e">
        <v>#N/A</v>
      </c>
      <c r="F185" s="17" t="e">
        <v>#N/A</v>
      </c>
      <c r="G185" s="17" t="e">
        <v>#N/A</v>
      </c>
      <c r="H185" s="17" t="e">
        <v>#N/A</v>
      </c>
      <c r="I185" s="17" t="e">
        <v>#N/A</v>
      </c>
      <c r="J185" s="17" t="e">
        <v>#N/A</v>
      </c>
      <c r="K185" s="17" t="e">
        <v>#N/A</v>
      </c>
      <c r="L185" s="17" t="e">
        <v>#N/A</v>
      </c>
      <c r="M185" s="17" t="e">
        <v>#N/A</v>
      </c>
      <c r="N185" s="17" t="e">
        <v>#N/A</v>
      </c>
      <c r="O185" s="17" t="e">
        <v>#N/A</v>
      </c>
      <c r="P185" s="17" t="e">
        <v>#N/A</v>
      </c>
      <c r="Q185" s="17" t="e">
        <v>#N/A</v>
      </c>
      <c r="R185" s="17" t="e">
        <v>#N/A</v>
      </c>
      <c r="S185" s="17" t="e">
        <v>#N/A</v>
      </c>
      <c r="T185" s="17" t="e">
        <v>#N/A</v>
      </c>
      <c r="U185" s="5"/>
    </row>
    <row r="186" spans="2:21" x14ac:dyDescent="0.3">
      <c r="B186" s="19">
        <v>2034</v>
      </c>
      <c r="C186" s="19">
        <v>6</v>
      </c>
      <c r="D186" s="17" t="e">
        <v>#N/A</v>
      </c>
      <c r="E186" s="17" t="e">
        <v>#N/A</v>
      </c>
      <c r="F186" s="17" t="e">
        <v>#N/A</v>
      </c>
      <c r="G186" s="17" t="e">
        <v>#N/A</v>
      </c>
      <c r="H186" s="17" t="e">
        <v>#N/A</v>
      </c>
      <c r="I186" s="17" t="e">
        <v>#N/A</v>
      </c>
      <c r="J186" s="17" t="e">
        <v>#N/A</v>
      </c>
      <c r="K186" s="17" t="e">
        <v>#N/A</v>
      </c>
      <c r="L186" s="17" t="e">
        <v>#N/A</v>
      </c>
      <c r="M186" s="17" t="e">
        <v>#N/A</v>
      </c>
      <c r="N186" s="17" t="e">
        <v>#N/A</v>
      </c>
      <c r="O186" s="17" t="e">
        <v>#N/A</v>
      </c>
      <c r="P186" s="17" t="e">
        <v>#N/A</v>
      </c>
      <c r="Q186" s="17" t="e">
        <v>#N/A</v>
      </c>
      <c r="R186" s="17" t="e">
        <v>#N/A</v>
      </c>
      <c r="S186" s="17" t="e">
        <v>#N/A</v>
      </c>
      <c r="T186" s="17" t="e">
        <v>#N/A</v>
      </c>
      <c r="U186" s="5"/>
    </row>
    <row r="187" spans="2:21" x14ac:dyDescent="0.3">
      <c r="B187" s="19">
        <v>2034</v>
      </c>
      <c r="C187" s="19">
        <v>7</v>
      </c>
      <c r="D187" s="17" t="e">
        <v>#N/A</v>
      </c>
      <c r="E187" s="17" t="e">
        <v>#N/A</v>
      </c>
      <c r="F187" s="17" t="e">
        <v>#N/A</v>
      </c>
      <c r="G187" s="17" t="e">
        <v>#N/A</v>
      </c>
      <c r="H187" s="17" t="e">
        <v>#N/A</v>
      </c>
      <c r="I187" s="17" t="e">
        <v>#N/A</v>
      </c>
      <c r="J187" s="17" t="e">
        <v>#N/A</v>
      </c>
      <c r="K187" s="17" t="e">
        <v>#N/A</v>
      </c>
      <c r="L187" s="17" t="e">
        <v>#N/A</v>
      </c>
      <c r="M187" s="17" t="e">
        <v>#N/A</v>
      </c>
      <c r="N187" s="17" t="e">
        <v>#N/A</v>
      </c>
      <c r="O187" s="17" t="e">
        <v>#N/A</v>
      </c>
      <c r="P187" s="17" t="e">
        <v>#N/A</v>
      </c>
      <c r="Q187" s="17" t="e">
        <v>#N/A</v>
      </c>
      <c r="R187" s="17" t="e">
        <v>#N/A</v>
      </c>
      <c r="S187" s="17" t="e">
        <v>#N/A</v>
      </c>
      <c r="T187" s="17" t="e">
        <v>#N/A</v>
      </c>
      <c r="U187" s="5"/>
    </row>
    <row r="188" spans="2:21" x14ac:dyDescent="0.3">
      <c r="B188" s="19">
        <v>2034</v>
      </c>
      <c r="C188" s="19">
        <v>8</v>
      </c>
      <c r="D188" s="17" t="e">
        <v>#N/A</v>
      </c>
      <c r="E188" s="17" t="e">
        <v>#N/A</v>
      </c>
      <c r="F188" s="17" t="e">
        <v>#N/A</v>
      </c>
      <c r="G188" s="17" t="e">
        <v>#N/A</v>
      </c>
      <c r="H188" s="17" t="e">
        <v>#N/A</v>
      </c>
      <c r="I188" s="17" t="e">
        <v>#N/A</v>
      </c>
      <c r="J188" s="17" t="e">
        <v>#N/A</v>
      </c>
      <c r="K188" s="17" t="e">
        <v>#N/A</v>
      </c>
      <c r="L188" s="17" t="e">
        <v>#N/A</v>
      </c>
      <c r="M188" s="17" t="e">
        <v>#N/A</v>
      </c>
      <c r="N188" s="17" t="e">
        <v>#N/A</v>
      </c>
      <c r="O188" s="17" t="e">
        <v>#N/A</v>
      </c>
      <c r="P188" s="17" t="e">
        <v>#N/A</v>
      </c>
      <c r="Q188" s="17" t="e">
        <v>#N/A</v>
      </c>
      <c r="R188" s="17" t="e">
        <v>#N/A</v>
      </c>
      <c r="S188" s="17" t="e">
        <v>#N/A</v>
      </c>
      <c r="T188" s="17" t="e">
        <v>#N/A</v>
      </c>
      <c r="U188" s="5"/>
    </row>
    <row r="189" spans="2:21" x14ac:dyDescent="0.3">
      <c r="B189" s="19">
        <v>2034</v>
      </c>
      <c r="C189" s="19">
        <v>9</v>
      </c>
      <c r="D189" s="17" t="e">
        <v>#N/A</v>
      </c>
      <c r="E189" s="17" t="e">
        <v>#N/A</v>
      </c>
      <c r="F189" s="17" t="e">
        <v>#N/A</v>
      </c>
      <c r="G189" s="17" t="e">
        <v>#N/A</v>
      </c>
      <c r="H189" s="17" t="e">
        <v>#N/A</v>
      </c>
      <c r="I189" s="17" t="e">
        <v>#N/A</v>
      </c>
      <c r="J189" s="17" t="e">
        <v>#N/A</v>
      </c>
      <c r="K189" s="17" t="e">
        <v>#N/A</v>
      </c>
      <c r="L189" s="17" t="e">
        <v>#N/A</v>
      </c>
      <c r="M189" s="17" t="e">
        <v>#N/A</v>
      </c>
      <c r="N189" s="17" t="e">
        <v>#N/A</v>
      </c>
      <c r="O189" s="17" t="e">
        <v>#N/A</v>
      </c>
      <c r="P189" s="17" t="e">
        <v>#N/A</v>
      </c>
      <c r="Q189" s="17" t="e">
        <v>#N/A</v>
      </c>
      <c r="R189" s="17" t="e">
        <v>#N/A</v>
      </c>
      <c r="S189" s="17" t="e">
        <v>#N/A</v>
      </c>
      <c r="T189" s="17" t="e">
        <v>#N/A</v>
      </c>
      <c r="U189" s="5"/>
    </row>
    <row r="190" spans="2:21" x14ac:dyDescent="0.3">
      <c r="B190" s="19">
        <v>2034</v>
      </c>
      <c r="C190" s="19">
        <v>10</v>
      </c>
      <c r="D190" s="17" t="e">
        <v>#N/A</v>
      </c>
      <c r="E190" s="17" t="e">
        <v>#N/A</v>
      </c>
      <c r="F190" s="17" t="e">
        <v>#N/A</v>
      </c>
      <c r="G190" s="17" t="e">
        <v>#N/A</v>
      </c>
      <c r="H190" s="17" t="e">
        <v>#N/A</v>
      </c>
      <c r="I190" s="17" t="e">
        <v>#N/A</v>
      </c>
      <c r="J190" s="17" t="e">
        <v>#N/A</v>
      </c>
      <c r="K190" s="17" t="e">
        <v>#N/A</v>
      </c>
      <c r="L190" s="17" t="e">
        <v>#N/A</v>
      </c>
      <c r="M190" s="17" t="e">
        <v>#N/A</v>
      </c>
      <c r="N190" s="17" t="e">
        <v>#N/A</v>
      </c>
      <c r="O190" s="17" t="e">
        <v>#N/A</v>
      </c>
      <c r="P190" s="17" t="e">
        <v>#N/A</v>
      </c>
      <c r="Q190" s="17" t="e">
        <v>#N/A</v>
      </c>
      <c r="R190" s="17" t="e">
        <v>#N/A</v>
      </c>
      <c r="S190" s="17" t="e">
        <v>#N/A</v>
      </c>
      <c r="T190" s="17" t="e">
        <v>#N/A</v>
      </c>
      <c r="U190" s="5"/>
    </row>
    <row r="191" spans="2:21" x14ac:dyDescent="0.3">
      <c r="B191" s="19">
        <v>2034</v>
      </c>
      <c r="C191" s="19">
        <v>11</v>
      </c>
      <c r="D191" s="17" t="e">
        <v>#N/A</v>
      </c>
      <c r="E191" s="17" t="e">
        <v>#N/A</v>
      </c>
      <c r="F191" s="17" t="e">
        <v>#N/A</v>
      </c>
      <c r="G191" s="17" t="e">
        <v>#N/A</v>
      </c>
      <c r="H191" s="17" t="e">
        <v>#N/A</v>
      </c>
      <c r="I191" s="17" t="e">
        <v>#N/A</v>
      </c>
      <c r="J191" s="17" t="e">
        <v>#N/A</v>
      </c>
      <c r="K191" s="17" t="e">
        <v>#N/A</v>
      </c>
      <c r="L191" s="17" t="e">
        <v>#N/A</v>
      </c>
      <c r="M191" s="17" t="e">
        <v>#N/A</v>
      </c>
      <c r="N191" s="17" t="e">
        <v>#N/A</v>
      </c>
      <c r="O191" s="17" t="e">
        <v>#N/A</v>
      </c>
      <c r="P191" s="17" t="e">
        <v>#N/A</v>
      </c>
      <c r="Q191" s="17" t="e">
        <v>#N/A</v>
      </c>
      <c r="R191" s="17" t="e">
        <v>#N/A</v>
      </c>
      <c r="S191" s="17" t="e">
        <v>#N/A</v>
      </c>
      <c r="T191" s="17" t="e">
        <v>#N/A</v>
      </c>
      <c r="U191" s="5"/>
    </row>
    <row r="192" spans="2:21" x14ac:dyDescent="0.3">
      <c r="B192" s="19">
        <v>2034</v>
      </c>
      <c r="C192" s="19">
        <v>12</v>
      </c>
      <c r="D192" s="17" t="e">
        <v>#N/A</v>
      </c>
      <c r="E192" s="17" t="e">
        <v>#N/A</v>
      </c>
      <c r="F192" s="17" t="e">
        <v>#N/A</v>
      </c>
      <c r="G192" s="17" t="e">
        <v>#N/A</v>
      </c>
      <c r="H192" s="17" t="e">
        <v>#N/A</v>
      </c>
      <c r="I192" s="17" t="e">
        <v>#N/A</v>
      </c>
      <c r="J192" s="17" t="e">
        <v>#N/A</v>
      </c>
      <c r="K192" s="17" t="e">
        <v>#N/A</v>
      </c>
      <c r="L192" s="17" t="e">
        <v>#N/A</v>
      </c>
      <c r="M192" s="17" t="e">
        <v>#N/A</v>
      </c>
      <c r="N192" s="17" t="e">
        <v>#N/A</v>
      </c>
      <c r="O192" s="17" t="e">
        <v>#N/A</v>
      </c>
      <c r="P192" s="17" t="e">
        <v>#N/A</v>
      </c>
      <c r="Q192" s="17" t="e">
        <v>#N/A</v>
      </c>
      <c r="R192" s="17" t="e">
        <v>#N/A</v>
      </c>
      <c r="S192" s="17" t="e">
        <v>#N/A</v>
      </c>
      <c r="T192" s="17" t="e">
        <v>#N/A</v>
      </c>
      <c r="U192" s="5"/>
    </row>
    <row r="193" spans="2:21" x14ac:dyDescent="0.3">
      <c r="B193" s="19">
        <v>2035</v>
      </c>
      <c r="C193" s="19">
        <v>1</v>
      </c>
      <c r="D193" s="17" t="e">
        <v>#N/A</v>
      </c>
      <c r="E193" s="17" t="e">
        <v>#N/A</v>
      </c>
      <c r="F193" s="17" t="e">
        <v>#N/A</v>
      </c>
      <c r="G193" s="17" t="e">
        <v>#N/A</v>
      </c>
      <c r="H193" s="17" t="e">
        <v>#N/A</v>
      </c>
      <c r="I193" s="17" t="e">
        <v>#N/A</v>
      </c>
      <c r="J193" s="17" t="e">
        <v>#N/A</v>
      </c>
      <c r="K193" s="17" t="e">
        <v>#N/A</v>
      </c>
      <c r="L193" s="17" t="e">
        <v>#N/A</v>
      </c>
      <c r="M193" s="17" t="e">
        <v>#N/A</v>
      </c>
      <c r="N193" s="17" t="e">
        <v>#N/A</v>
      </c>
      <c r="O193" s="17" t="e">
        <v>#N/A</v>
      </c>
      <c r="P193" s="17" t="e">
        <v>#N/A</v>
      </c>
      <c r="Q193" s="17" t="e">
        <v>#N/A</v>
      </c>
      <c r="R193" s="17" t="e">
        <v>#N/A</v>
      </c>
      <c r="S193" s="17" t="e">
        <v>#N/A</v>
      </c>
      <c r="T193" s="17" t="e">
        <v>#N/A</v>
      </c>
      <c r="U193" s="5"/>
    </row>
    <row r="194" spans="2:21" x14ac:dyDescent="0.3">
      <c r="B194" s="19">
        <v>2035</v>
      </c>
      <c r="C194" s="19">
        <v>2</v>
      </c>
      <c r="D194" s="17" t="e">
        <v>#N/A</v>
      </c>
      <c r="E194" s="17" t="e">
        <v>#N/A</v>
      </c>
      <c r="F194" s="17" t="e">
        <v>#N/A</v>
      </c>
      <c r="G194" s="17" t="e">
        <v>#N/A</v>
      </c>
      <c r="H194" s="17" t="e">
        <v>#N/A</v>
      </c>
      <c r="I194" s="17" t="e">
        <v>#N/A</v>
      </c>
      <c r="J194" s="17" t="e">
        <v>#N/A</v>
      </c>
      <c r="K194" s="17" t="e">
        <v>#N/A</v>
      </c>
      <c r="L194" s="17" t="e">
        <v>#N/A</v>
      </c>
      <c r="M194" s="17" t="e">
        <v>#N/A</v>
      </c>
      <c r="N194" s="17" t="e">
        <v>#N/A</v>
      </c>
      <c r="O194" s="17" t="e">
        <v>#N/A</v>
      </c>
      <c r="P194" s="17" t="e">
        <v>#N/A</v>
      </c>
      <c r="Q194" s="17" t="e">
        <v>#N/A</v>
      </c>
      <c r="R194" s="17" t="e">
        <v>#N/A</v>
      </c>
      <c r="S194" s="17" t="e">
        <v>#N/A</v>
      </c>
      <c r="T194" s="17" t="e">
        <v>#N/A</v>
      </c>
      <c r="U194" s="5"/>
    </row>
    <row r="195" spans="2:21" x14ac:dyDescent="0.3">
      <c r="B195" s="19">
        <v>2035</v>
      </c>
      <c r="C195" s="19">
        <v>3</v>
      </c>
      <c r="D195" s="17" t="e">
        <v>#N/A</v>
      </c>
      <c r="E195" s="17" t="e">
        <v>#N/A</v>
      </c>
      <c r="F195" s="17" t="e">
        <v>#N/A</v>
      </c>
      <c r="G195" s="17" t="e">
        <v>#N/A</v>
      </c>
      <c r="H195" s="17" t="e">
        <v>#N/A</v>
      </c>
      <c r="I195" s="17" t="e">
        <v>#N/A</v>
      </c>
      <c r="J195" s="17" t="e">
        <v>#N/A</v>
      </c>
      <c r="K195" s="17" t="e">
        <v>#N/A</v>
      </c>
      <c r="L195" s="17" t="e">
        <v>#N/A</v>
      </c>
      <c r="M195" s="17" t="e">
        <v>#N/A</v>
      </c>
      <c r="N195" s="17" t="e">
        <v>#N/A</v>
      </c>
      <c r="O195" s="17" t="e">
        <v>#N/A</v>
      </c>
      <c r="P195" s="17" t="e">
        <v>#N/A</v>
      </c>
      <c r="Q195" s="17" t="e">
        <v>#N/A</v>
      </c>
      <c r="R195" s="17" t="e">
        <v>#N/A</v>
      </c>
      <c r="S195" s="17" t="e">
        <v>#N/A</v>
      </c>
      <c r="T195" s="17" t="e">
        <v>#N/A</v>
      </c>
      <c r="U195" s="5"/>
    </row>
    <row r="196" spans="2:21" x14ac:dyDescent="0.3">
      <c r="B196" s="19">
        <v>2035</v>
      </c>
      <c r="C196" s="19">
        <v>4</v>
      </c>
      <c r="D196" s="17" t="e">
        <v>#N/A</v>
      </c>
      <c r="E196" s="17" t="e">
        <v>#N/A</v>
      </c>
      <c r="F196" s="17" t="e">
        <v>#N/A</v>
      </c>
      <c r="G196" s="17" t="e">
        <v>#N/A</v>
      </c>
      <c r="H196" s="17" t="e">
        <v>#N/A</v>
      </c>
      <c r="I196" s="17" t="e">
        <v>#N/A</v>
      </c>
      <c r="J196" s="17" t="e">
        <v>#N/A</v>
      </c>
      <c r="K196" s="17" t="e">
        <v>#N/A</v>
      </c>
      <c r="L196" s="17" t="e">
        <v>#N/A</v>
      </c>
      <c r="M196" s="17" t="e">
        <v>#N/A</v>
      </c>
      <c r="N196" s="17" t="e">
        <v>#N/A</v>
      </c>
      <c r="O196" s="17" t="e">
        <v>#N/A</v>
      </c>
      <c r="P196" s="17" t="e">
        <v>#N/A</v>
      </c>
      <c r="Q196" s="17" t="e">
        <v>#N/A</v>
      </c>
      <c r="R196" s="17" t="e">
        <v>#N/A</v>
      </c>
      <c r="S196" s="17" t="e">
        <v>#N/A</v>
      </c>
      <c r="T196" s="17" t="e">
        <v>#N/A</v>
      </c>
      <c r="U196" s="5"/>
    </row>
    <row r="197" spans="2:21" x14ac:dyDescent="0.3">
      <c r="B197" s="19">
        <v>2035</v>
      </c>
      <c r="C197" s="19">
        <v>5</v>
      </c>
      <c r="D197" s="17" t="e">
        <v>#N/A</v>
      </c>
      <c r="E197" s="17" t="e">
        <v>#N/A</v>
      </c>
      <c r="F197" s="17" t="e">
        <v>#N/A</v>
      </c>
      <c r="G197" s="17" t="e">
        <v>#N/A</v>
      </c>
      <c r="H197" s="17" t="e">
        <v>#N/A</v>
      </c>
      <c r="I197" s="17" t="e">
        <v>#N/A</v>
      </c>
      <c r="J197" s="17" t="e">
        <v>#N/A</v>
      </c>
      <c r="K197" s="17" t="e">
        <v>#N/A</v>
      </c>
      <c r="L197" s="17" t="e">
        <v>#N/A</v>
      </c>
      <c r="M197" s="17" t="e">
        <v>#N/A</v>
      </c>
      <c r="N197" s="17" t="e">
        <v>#N/A</v>
      </c>
      <c r="O197" s="17" t="e">
        <v>#N/A</v>
      </c>
      <c r="P197" s="17" t="e">
        <v>#N/A</v>
      </c>
      <c r="Q197" s="17" t="e">
        <v>#N/A</v>
      </c>
      <c r="R197" s="17" t="e">
        <v>#N/A</v>
      </c>
      <c r="S197" s="17" t="e">
        <v>#N/A</v>
      </c>
      <c r="T197" s="17" t="e">
        <v>#N/A</v>
      </c>
      <c r="U197" s="5"/>
    </row>
    <row r="198" spans="2:21" x14ac:dyDescent="0.3">
      <c r="B198" s="19">
        <v>2035</v>
      </c>
      <c r="C198" s="19">
        <v>6</v>
      </c>
      <c r="D198" s="17" t="e">
        <v>#N/A</v>
      </c>
      <c r="E198" s="17" t="e">
        <v>#N/A</v>
      </c>
      <c r="F198" s="17" t="e">
        <v>#N/A</v>
      </c>
      <c r="G198" s="17" t="e">
        <v>#N/A</v>
      </c>
      <c r="H198" s="17" t="e">
        <v>#N/A</v>
      </c>
      <c r="I198" s="17" t="e">
        <v>#N/A</v>
      </c>
      <c r="J198" s="17" t="e">
        <v>#N/A</v>
      </c>
      <c r="K198" s="17" t="e">
        <v>#N/A</v>
      </c>
      <c r="L198" s="17" t="e">
        <v>#N/A</v>
      </c>
      <c r="M198" s="17" t="e">
        <v>#N/A</v>
      </c>
      <c r="N198" s="17" t="e">
        <v>#N/A</v>
      </c>
      <c r="O198" s="17" t="e">
        <v>#N/A</v>
      </c>
      <c r="P198" s="17" t="e">
        <v>#N/A</v>
      </c>
      <c r="Q198" s="17" t="e">
        <v>#N/A</v>
      </c>
      <c r="R198" s="17" t="e">
        <v>#N/A</v>
      </c>
      <c r="S198" s="17" t="e">
        <v>#N/A</v>
      </c>
      <c r="T198" s="17" t="e">
        <v>#N/A</v>
      </c>
      <c r="U198" s="5"/>
    </row>
    <row r="199" spans="2:21" x14ac:dyDescent="0.3">
      <c r="B199" s="19">
        <v>2035</v>
      </c>
      <c r="C199" s="19">
        <v>7</v>
      </c>
      <c r="D199" s="17" t="e">
        <v>#N/A</v>
      </c>
      <c r="E199" s="17" t="e">
        <v>#N/A</v>
      </c>
      <c r="F199" s="17" t="e">
        <v>#N/A</v>
      </c>
      <c r="G199" s="17" t="e">
        <v>#N/A</v>
      </c>
      <c r="H199" s="17" t="e">
        <v>#N/A</v>
      </c>
      <c r="I199" s="17" t="e">
        <v>#N/A</v>
      </c>
      <c r="J199" s="17" t="e">
        <v>#N/A</v>
      </c>
      <c r="K199" s="17" t="e">
        <v>#N/A</v>
      </c>
      <c r="L199" s="17" t="e">
        <v>#N/A</v>
      </c>
      <c r="M199" s="17" t="e">
        <v>#N/A</v>
      </c>
      <c r="N199" s="17" t="e">
        <v>#N/A</v>
      </c>
      <c r="O199" s="17" t="e">
        <v>#N/A</v>
      </c>
      <c r="P199" s="17" t="e">
        <v>#N/A</v>
      </c>
      <c r="Q199" s="17" t="e">
        <v>#N/A</v>
      </c>
      <c r="R199" s="17" t="e">
        <v>#N/A</v>
      </c>
      <c r="S199" s="17" t="e">
        <v>#N/A</v>
      </c>
      <c r="T199" s="17" t="e">
        <v>#N/A</v>
      </c>
      <c r="U199" s="5"/>
    </row>
    <row r="200" spans="2:21" x14ac:dyDescent="0.3">
      <c r="B200" s="19">
        <v>2035</v>
      </c>
      <c r="C200" s="19">
        <v>8</v>
      </c>
      <c r="D200" s="17" t="e">
        <v>#N/A</v>
      </c>
      <c r="E200" s="17" t="e">
        <v>#N/A</v>
      </c>
      <c r="F200" s="17" t="e">
        <v>#N/A</v>
      </c>
      <c r="G200" s="17" t="e">
        <v>#N/A</v>
      </c>
      <c r="H200" s="17" t="e">
        <v>#N/A</v>
      </c>
      <c r="I200" s="17" t="e">
        <v>#N/A</v>
      </c>
      <c r="J200" s="17" t="e">
        <v>#N/A</v>
      </c>
      <c r="K200" s="17" t="e">
        <v>#N/A</v>
      </c>
      <c r="L200" s="17" t="e">
        <v>#N/A</v>
      </c>
      <c r="M200" s="17" t="e">
        <v>#N/A</v>
      </c>
      <c r="N200" s="17" t="e">
        <v>#N/A</v>
      </c>
      <c r="O200" s="17" t="e">
        <v>#N/A</v>
      </c>
      <c r="P200" s="17" t="e">
        <v>#N/A</v>
      </c>
      <c r="Q200" s="17" t="e">
        <v>#N/A</v>
      </c>
      <c r="R200" s="17" t="e">
        <v>#N/A</v>
      </c>
      <c r="S200" s="17" t="e">
        <v>#N/A</v>
      </c>
      <c r="T200" s="17" t="e">
        <v>#N/A</v>
      </c>
      <c r="U200" s="5"/>
    </row>
    <row r="201" spans="2:21" x14ac:dyDescent="0.3">
      <c r="B201" s="19">
        <v>2035</v>
      </c>
      <c r="C201" s="19">
        <v>9</v>
      </c>
      <c r="D201" s="17" t="e">
        <v>#N/A</v>
      </c>
      <c r="E201" s="17" t="e">
        <v>#N/A</v>
      </c>
      <c r="F201" s="17" t="e">
        <v>#N/A</v>
      </c>
      <c r="G201" s="17" t="e">
        <v>#N/A</v>
      </c>
      <c r="H201" s="17" t="e">
        <v>#N/A</v>
      </c>
      <c r="I201" s="17" t="e">
        <v>#N/A</v>
      </c>
      <c r="J201" s="17" t="e">
        <v>#N/A</v>
      </c>
      <c r="K201" s="17" t="e">
        <v>#N/A</v>
      </c>
      <c r="L201" s="17" t="e">
        <v>#N/A</v>
      </c>
      <c r="M201" s="17" t="e">
        <v>#N/A</v>
      </c>
      <c r="N201" s="17" t="e">
        <v>#N/A</v>
      </c>
      <c r="O201" s="17" t="e">
        <v>#N/A</v>
      </c>
      <c r="P201" s="17" t="e">
        <v>#N/A</v>
      </c>
      <c r="Q201" s="17" t="e">
        <v>#N/A</v>
      </c>
      <c r="R201" s="17" t="e">
        <v>#N/A</v>
      </c>
      <c r="S201" s="17" t="e">
        <v>#N/A</v>
      </c>
      <c r="T201" s="17" t="e">
        <v>#N/A</v>
      </c>
      <c r="U201" s="5"/>
    </row>
    <row r="202" spans="2:21" x14ac:dyDescent="0.3">
      <c r="B202" s="19">
        <v>2035</v>
      </c>
      <c r="C202" s="19">
        <v>10</v>
      </c>
      <c r="D202" s="17" t="e">
        <v>#N/A</v>
      </c>
      <c r="E202" s="17" t="e">
        <v>#N/A</v>
      </c>
      <c r="F202" s="17" t="e">
        <v>#N/A</v>
      </c>
      <c r="G202" s="17" t="e">
        <v>#N/A</v>
      </c>
      <c r="H202" s="17" t="e">
        <v>#N/A</v>
      </c>
      <c r="I202" s="17" t="e">
        <v>#N/A</v>
      </c>
      <c r="J202" s="17" t="e">
        <v>#N/A</v>
      </c>
      <c r="K202" s="17" t="e">
        <v>#N/A</v>
      </c>
      <c r="L202" s="17" t="e">
        <v>#N/A</v>
      </c>
      <c r="M202" s="17" t="e">
        <v>#N/A</v>
      </c>
      <c r="N202" s="17" t="e">
        <v>#N/A</v>
      </c>
      <c r="O202" s="17" t="e">
        <v>#N/A</v>
      </c>
      <c r="P202" s="17" t="e">
        <v>#N/A</v>
      </c>
      <c r="Q202" s="17" t="e">
        <v>#N/A</v>
      </c>
      <c r="R202" s="17" t="e">
        <v>#N/A</v>
      </c>
      <c r="S202" s="17" t="e">
        <v>#N/A</v>
      </c>
      <c r="T202" s="17" t="e">
        <v>#N/A</v>
      </c>
      <c r="U202" s="5"/>
    </row>
    <row r="203" spans="2:21" x14ac:dyDescent="0.3">
      <c r="B203" s="19">
        <v>2035</v>
      </c>
      <c r="C203" s="19">
        <v>11</v>
      </c>
      <c r="D203" s="17" t="e">
        <v>#N/A</v>
      </c>
      <c r="E203" s="17" t="e">
        <v>#N/A</v>
      </c>
      <c r="F203" s="17" t="e">
        <v>#N/A</v>
      </c>
      <c r="G203" s="17" t="e">
        <v>#N/A</v>
      </c>
      <c r="H203" s="17" t="e">
        <v>#N/A</v>
      </c>
      <c r="I203" s="17" t="e">
        <v>#N/A</v>
      </c>
      <c r="J203" s="17" t="e">
        <v>#N/A</v>
      </c>
      <c r="K203" s="17" t="e">
        <v>#N/A</v>
      </c>
      <c r="L203" s="17" t="e">
        <v>#N/A</v>
      </c>
      <c r="M203" s="17" t="e">
        <v>#N/A</v>
      </c>
      <c r="N203" s="17" t="e">
        <v>#N/A</v>
      </c>
      <c r="O203" s="17" t="e">
        <v>#N/A</v>
      </c>
      <c r="P203" s="17" t="e">
        <v>#N/A</v>
      </c>
      <c r="Q203" s="17" t="e">
        <v>#N/A</v>
      </c>
      <c r="R203" s="17" t="e">
        <v>#N/A</v>
      </c>
      <c r="S203" s="17" t="e">
        <v>#N/A</v>
      </c>
      <c r="T203" s="17" t="e">
        <v>#N/A</v>
      </c>
      <c r="U203" s="5"/>
    </row>
    <row r="204" spans="2:21" x14ac:dyDescent="0.3">
      <c r="B204" s="19">
        <v>2035</v>
      </c>
      <c r="C204" s="19">
        <v>12</v>
      </c>
      <c r="D204" s="17" t="e">
        <v>#N/A</v>
      </c>
      <c r="E204" s="17" t="e">
        <v>#N/A</v>
      </c>
      <c r="F204" s="17" t="e">
        <v>#N/A</v>
      </c>
      <c r="G204" s="17" t="e">
        <v>#N/A</v>
      </c>
      <c r="H204" s="17" t="e">
        <v>#N/A</v>
      </c>
      <c r="I204" s="17" t="e">
        <v>#N/A</v>
      </c>
      <c r="J204" s="17" t="e">
        <v>#N/A</v>
      </c>
      <c r="K204" s="17" t="e">
        <v>#N/A</v>
      </c>
      <c r="L204" s="17" t="e">
        <v>#N/A</v>
      </c>
      <c r="M204" s="17" t="e">
        <v>#N/A</v>
      </c>
      <c r="N204" s="17" t="e">
        <v>#N/A</v>
      </c>
      <c r="O204" s="17" t="e">
        <v>#N/A</v>
      </c>
      <c r="P204" s="17" t="e">
        <v>#N/A</v>
      </c>
      <c r="Q204" s="17" t="e">
        <v>#N/A</v>
      </c>
      <c r="R204" s="17" t="e">
        <v>#N/A</v>
      </c>
      <c r="S204" s="17" t="e">
        <v>#N/A</v>
      </c>
      <c r="T204" s="17" t="e">
        <v>#N/A</v>
      </c>
      <c r="U204" s="5"/>
    </row>
    <row r="205" spans="2:21" x14ac:dyDescent="0.3">
      <c r="B205" s="19">
        <v>2036</v>
      </c>
      <c r="C205" s="19">
        <v>1</v>
      </c>
      <c r="D205" s="17" t="e">
        <v>#N/A</v>
      </c>
      <c r="E205" s="17" t="e">
        <v>#N/A</v>
      </c>
      <c r="F205" s="17" t="e">
        <v>#N/A</v>
      </c>
      <c r="G205" s="17" t="e">
        <v>#N/A</v>
      </c>
      <c r="H205" s="17" t="e">
        <v>#N/A</v>
      </c>
      <c r="I205" s="17" t="e">
        <v>#N/A</v>
      </c>
      <c r="J205" s="17" t="e">
        <v>#N/A</v>
      </c>
      <c r="K205" s="17" t="e">
        <v>#N/A</v>
      </c>
      <c r="L205" s="17" t="e">
        <v>#N/A</v>
      </c>
      <c r="M205" s="17" t="e">
        <v>#N/A</v>
      </c>
      <c r="N205" s="17" t="e">
        <v>#N/A</v>
      </c>
      <c r="O205" s="17" t="e">
        <v>#N/A</v>
      </c>
      <c r="P205" s="17" t="e">
        <v>#N/A</v>
      </c>
      <c r="Q205" s="17" t="e">
        <v>#N/A</v>
      </c>
      <c r="R205" s="17" t="e">
        <v>#N/A</v>
      </c>
      <c r="S205" s="17" t="e">
        <v>#N/A</v>
      </c>
      <c r="T205" s="17" t="e">
        <v>#N/A</v>
      </c>
      <c r="U205" s="5"/>
    </row>
    <row r="206" spans="2:21" x14ac:dyDescent="0.3">
      <c r="B206" s="19">
        <v>2036</v>
      </c>
      <c r="C206" s="19">
        <v>2</v>
      </c>
      <c r="D206" s="17" t="e">
        <v>#N/A</v>
      </c>
      <c r="E206" s="17" t="e">
        <v>#N/A</v>
      </c>
      <c r="F206" s="17" t="e">
        <v>#N/A</v>
      </c>
      <c r="G206" s="17" t="e">
        <v>#N/A</v>
      </c>
      <c r="H206" s="17" t="e">
        <v>#N/A</v>
      </c>
      <c r="I206" s="17" t="e">
        <v>#N/A</v>
      </c>
      <c r="J206" s="17" t="e">
        <v>#N/A</v>
      </c>
      <c r="K206" s="17" t="e">
        <v>#N/A</v>
      </c>
      <c r="L206" s="17" t="e">
        <v>#N/A</v>
      </c>
      <c r="M206" s="17" t="e">
        <v>#N/A</v>
      </c>
      <c r="N206" s="17" t="e">
        <v>#N/A</v>
      </c>
      <c r="O206" s="17" t="e">
        <v>#N/A</v>
      </c>
      <c r="P206" s="17" t="e">
        <v>#N/A</v>
      </c>
      <c r="Q206" s="17" t="e">
        <v>#N/A</v>
      </c>
      <c r="R206" s="17" t="e">
        <v>#N/A</v>
      </c>
      <c r="S206" s="17" t="e">
        <v>#N/A</v>
      </c>
      <c r="T206" s="17" t="e">
        <v>#N/A</v>
      </c>
      <c r="U206" s="5"/>
    </row>
    <row r="207" spans="2:21" x14ac:dyDescent="0.3">
      <c r="B207" s="19">
        <v>2036</v>
      </c>
      <c r="C207" s="19">
        <v>3</v>
      </c>
      <c r="D207" s="17" t="e">
        <v>#N/A</v>
      </c>
      <c r="E207" s="17" t="e">
        <v>#N/A</v>
      </c>
      <c r="F207" s="17" t="e">
        <v>#N/A</v>
      </c>
      <c r="G207" s="17" t="e">
        <v>#N/A</v>
      </c>
      <c r="H207" s="17" t="e">
        <v>#N/A</v>
      </c>
      <c r="I207" s="17" t="e">
        <v>#N/A</v>
      </c>
      <c r="J207" s="17" t="e">
        <v>#N/A</v>
      </c>
      <c r="K207" s="17" t="e">
        <v>#N/A</v>
      </c>
      <c r="L207" s="17" t="e">
        <v>#N/A</v>
      </c>
      <c r="M207" s="17" t="e">
        <v>#N/A</v>
      </c>
      <c r="N207" s="17" t="e">
        <v>#N/A</v>
      </c>
      <c r="O207" s="17" t="e">
        <v>#N/A</v>
      </c>
      <c r="P207" s="17" t="e">
        <v>#N/A</v>
      </c>
      <c r="Q207" s="17" t="e">
        <v>#N/A</v>
      </c>
      <c r="R207" s="17" t="e">
        <v>#N/A</v>
      </c>
      <c r="S207" s="17" t="e">
        <v>#N/A</v>
      </c>
      <c r="T207" s="17" t="e">
        <v>#N/A</v>
      </c>
      <c r="U207" s="5"/>
    </row>
    <row r="208" spans="2:21" x14ac:dyDescent="0.3">
      <c r="B208" s="19">
        <v>2036</v>
      </c>
      <c r="C208" s="19">
        <v>4</v>
      </c>
      <c r="D208" s="17" t="e">
        <v>#N/A</v>
      </c>
      <c r="E208" s="17" t="e">
        <v>#N/A</v>
      </c>
      <c r="F208" s="17" t="e">
        <v>#N/A</v>
      </c>
      <c r="G208" s="17" t="e">
        <v>#N/A</v>
      </c>
      <c r="H208" s="17" t="e">
        <v>#N/A</v>
      </c>
      <c r="I208" s="17" t="e">
        <v>#N/A</v>
      </c>
      <c r="J208" s="17" t="e">
        <v>#N/A</v>
      </c>
      <c r="K208" s="17" t="e">
        <v>#N/A</v>
      </c>
      <c r="L208" s="17" t="e">
        <v>#N/A</v>
      </c>
      <c r="M208" s="17" t="e">
        <v>#N/A</v>
      </c>
      <c r="N208" s="17" t="e">
        <v>#N/A</v>
      </c>
      <c r="O208" s="17" t="e">
        <v>#N/A</v>
      </c>
      <c r="P208" s="17" t="e">
        <v>#N/A</v>
      </c>
      <c r="Q208" s="17" t="e">
        <v>#N/A</v>
      </c>
      <c r="R208" s="17" t="e">
        <v>#N/A</v>
      </c>
      <c r="S208" s="17" t="e">
        <v>#N/A</v>
      </c>
      <c r="T208" s="17" t="e">
        <v>#N/A</v>
      </c>
      <c r="U208" s="5"/>
    </row>
    <row r="209" spans="2:21" x14ac:dyDescent="0.3">
      <c r="B209" s="19">
        <v>2036</v>
      </c>
      <c r="C209" s="19">
        <v>5</v>
      </c>
      <c r="D209" s="17" t="e">
        <v>#N/A</v>
      </c>
      <c r="E209" s="17" t="e">
        <v>#N/A</v>
      </c>
      <c r="F209" s="17" t="e">
        <v>#N/A</v>
      </c>
      <c r="G209" s="17" t="e">
        <v>#N/A</v>
      </c>
      <c r="H209" s="17" t="e">
        <v>#N/A</v>
      </c>
      <c r="I209" s="17" t="e">
        <v>#N/A</v>
      </c>
      <c r="J209" s="17" t="e">
        <v>#N/A</v>
      </c>
      <c r="K209" s="17" t="e">
        <v>#N/A</v>
      </c>
      <c r="L209" s="17" t="e">
        <v>#N/A</v>
      </c>
      <c r="M209" s="17" t="e">
        <v>#N/A</v>
      </c>
      <c r="N209" s="17" t="e">
        <v>#N/A</v>
      </c>
      <c r="O209" s="17" t="e">
        <v>#N/A</v>
      </c>
      <c r="P209" s="17" t="e">
        <v>#N/A</v>
      </c>
      <c r="Q209" s="17" t="e">
        <v>#N/A</v>
      </c>
      <c r="R209" s="17" t="e">
        <v>#N/A</v>
      </c>
      <c r="S209" s="17" t="e">
        <v>#N/A</v>
      </c>
      <c r="T209" s="17" t="e">
        <v>#N/A</v>
      </c>
      <c r="U209" s="5"/>
    </row>
    <row r="210" spans="2:21" x14ac:dyDescent="0.3">
      <c r="B210" s="19">
        <v>2036</v>
      </c>
      <c r="C210" s="19">
        <v>6</v>
      </c>
      <c r="D210" s="17" t="e">
        <v>#N/A</v>
      </c>
      <c r="E210" s="17" t="e">
        <v>#N/A</v>
      </c>
      <c r="F210" s="17" t="e">
        <v>#N/A</v>
      </c>
      <c r="G210" s="17" t="e">
        <v>#N/A</v>
      </c>
      <c r="H210" s="17" t="e">
        <v>#N/A</v>
      </c>
      <c r="I210" s="17" t="e">
        <v>#N/A</v>
      </c>
      <c r="J210" s="17" t="e">
        <v>#N/A</v>
      </c>
      <c r="K210" s="17" t="e">
        <v>#N/A</v>
      </c>
      <c r="L210" s="17" t="e">
        <v>#N/A</v>
      </c>
      <c r="M210" s="17" t="e">
        <v>#N/A</v>
      </c>
      <c r="N210" s="17" t="e">
        <v>#N/A</v>
      </c>
      <c r="O210" s="17" t="e">
        <v>#N/A</v>
      </c>
      <c r="P210" s="17" t="e">
        <v>#N/A</v>
      </c>
      <c r="Q210" s="17" t="e">
        <v>#N/A</v>
      </c>
      <c r="R210" s="17" t="e">
        <v>#N/A</v>
      </c>
      <c r="S210" s="17" t="e">
        <v>#N/A</v>
      </c>
      <c r="T210" s="17" t="e">
        <v>#N/A</v>
      </c>
      <c r="U210" s="5"/>
    </row>
    <row r="211" spans="2:21" x14ac:dyDescent="0.3">
      <c r="B211" s="19">
        <v>2036</v>
      </c>
      <c r="C211" s="19">
        <v>7</v>
      </c>
      <c r="D211" s="17" t="e">
        <v>#N/A</v>
      </c>
      <c r="E211" s="17" t="e">
        <v>#N/A</v>
      </c>
      <c r="F211" s="17" t="e">
        <v>#N/A</v>
      </c>
      <c r="G211" s="17" t="e">
        <v>#N/A</v>
      </c>
      <c r="H211" s="17" t="e">
        <v>#N/A</v>
      </c>
      <c r="I211" s="17" t="e">
        <v>#N/A</v>
      </c>
      <c r="J211" s="17" t="e">
        <v>#N/A</v>
      </c>
      <c r="K211" s="17" t="e">
        <v>#N/A</v>
      </c>
      <c r="L211" s="17" t="e">
        <v>#N/A</v>
      </c>
      <c r="M211" s="17" t="e">
        <v>#N/A</v>
      </c>
      <c r="N211" s="17" t="e">
        <v>#N/A</v>
      </c>
      <c r="O211" s="17" t="e">
        <v>#N/A</v>
      </c>
      <c r="P211" s="17" t="e">
        <v>#N/A</v>
      </c>
      <c r="Q211" s="17" t="e">
        <v>#N/A</v>
      </c>
      <c r="R211" s="17" t="e">
        <v>#N/A</v>
      </c>
      <c r="S211" s="17" t="e">
        <v>#N/A</v>
      </c>
      <c r="T211" s="17" t="e">
        <v>#N/A</v>
      </c>
      <c r="U211" s="5"/>
    </row>
    <row r="212" spans="2:21" x14ac:dyDescent="0.3">
      <c r="B212" s="19">
        <v>2036</v>
      </c>
      <c r="C212" s="19">
        <v>8</v>
      </c>
      <c r="D212" s="17" t="e">
        <v>#N/A</v>
      </c>
      <c r="E212" s="17" t="e">
        <v>#N/A</v>
      </c>
      <c r="F212" s="17" t="e">
        <v>#N/A</v>
      </c>
      <c r="G212" s="17" t="e">
        <v>#N/A</v>
      </c>
      <c r="H212" s="17" t="e">
        <v>#N/A</v>
      </c>
      <c r="I212" s="17" t="e">
        <v>#N/A</v>
      </c>
      <c r="J212" s="17" t="e">
        <v>#N/A</v>
      </c>
      <c r="K212" s="17" t="e">
        <v>#N/A</v>
      </c>
      <c r="L212" s="17" t="e">
        <v>#N/A</v>
      </c>
      <c r="M212" s="17" t="e">
        <v>#N/A</v>
      </c>
      <c r="N212" s="17" t="e">
        <v>#N/A</v>
      </c>
      <c r="O212" s="17" t="e">
        <v>#N/A</v>
      </c>
      <c r="P212" s="17" t="e">
        <v>#N/A</v>
      </c>
      <c r="Q212" s="17" t="e">
        <v>#N/A</v>
      </c>
      <c r="R212" s="17" t="e">
        <v>#N/A</v>
      </c>
      <c r="S212" s="17" t="e">
        <v>#N/A</v>
      </c>
      <c r="T212" s="17" t="e">
        <v>#N/A</v>
      </c>
      <c r="U212" s="5"/>
    </row>
    <row r="213" spans="2:21" x14ac:dyDescent="0.3">
      <c r="B213" s="19">
        <v>2036</v>
      </c>
      <c r="C213" s="19">
        <v>9</v>
      </c>
      <c r="D213" s="17" t="e">
        <v>#N/A</v>
      </c>
      <c r="E213" s="17" t="e">
        <v>#N/A</v>
      </c>
      <c r="F213" s="17" t="e">
        <v>#N/A</v>
      </c>
      <c r="G213" s="17" t="e">
        <v>#N/A</v>
      </c>
      <c r="H213" s="17" t="e">
        <v>#N/A</v>
      </c>
      <c r="I213" s="17" t="e">
        <v>#N/A</v>
      </c>
      <c r="J213" s="17" t="e">
        <v>#N/A</v>
      </c>
      <c r="K213" s="17" t="e">
        <v>#N/A</v>
      </c>
      <c r="L213" s="17" t="e">
        <v>#N/A</v>
      </c>
      <c r="M213" s="17" t="e">
        <v>#N/A</v>
      </c>
      <c r="N213" s="17" t="e">
        <v>#N/A</v>
      </c>
      <c r="O213" s="17" t="e">
        <v>#N/A</v>
      </c>
      <c r="P213" s="17" t="e">
        <v>#N/A</v>
      </c>
      <c r="Q213" s="17" t="e">
        <v>#N/A</v>
      </c>
      <c r="R213" s="17" t="e">
        <v>#N/A</v>
      </c>
      <c r="S213" s="17" t="e">
        <v>#N/A</v>
      </c>
      <c r="T213" s="17" t="e">
        <v>#N/A</v>
      </c>
      <c r="U213" s="5"/>
    </row>
    <row r="214" spans="2:21" x14ac:dyDescent="0.3">
      <c r="B214" s="19">
        <v>2036</v>
      </c>
      <c r="C214" s="19">
        <v>10</v>
      </c>
      <c r="D214" s="17" t="e">
        <v>#N/A</v>
      </c>
      <c r="E214" s="17" t="e">
        <v>#N/A</v>
      </c>
      <c r="F214" s="17" t="e">
        <v>#N/A</v>
      </c>
      <c r="G214" s="17" t="e">
        <v>#N/A</v>
      </c>
      <c r="H214" s="17" t="e">
        <v>#N/A</v>
      </c>
      <c r="I214" s="17" t="e">
        <v>#N/A</v>
      </c>
      <c r="J214" s="17" t="e">
        <v>#N/A</v>
      </c>
      <c r="K214" s="17" t="e">
        <v>#N/A</v>
      </c>
      <c r="L214" s="17" t="e">
        <v>#N/A</v>
      </c>
      <c r="M214" s="17" t="e">
        <v>#N/A</v>
      </c>
      <c r="N214" s="17" t="e">
        <v>#N/A</v>
      </c>
      <c r="O214" s="17" t="e">
        <v>#N/A</v>
      </c>
      <c r="P214" s="17" t="e">
        <v>#N/A</v>
      </c>
      <c r="Q214" s="17" t="e">
        <v>#N/A</v>
      </c>
      <c r="R214" s="17" t="e">
        <v>#N/A</v>
      </c>
      <c r="S214" s="17" t="e">
        <v>#N/A</v>
      </c>
      <c r="T214" s="17" t="e">
        <v>#N/A</v>
      </c>
      <c r="U214" s="5"/>
    </row>
    <row r="215" spans="2:21" x14ac:dyDescent="0.3">
      <c r="B215" s="19">
        <v>2036</v>
      </c>
      <c r="C215" s="19">
        <v>11</v>
      </c>
      <c r="D215" s="17" t="e">
        <v>#N/A</v>
      </c>
      <c r="E215" s="17" t="e">
        <v>#N/A</v>
      </c>
      <c r="F215" s="17" t="e">
        <v>#N/A</v>
      </c>
      <c r="G215" s="17" t="e">
        <v>#N/A</v>
      </c>
      <c r="H215" s="17" t="e">
        <v>#N/A</v>
      </c>
      <c r="I215" s="17" t="e">
        <v>#N/A</v>
      </c>
      <c r="J215" s="17" t="e">
        <v>#N/A</v>
      </c>
      <c r="K215" s="17" t="e">
        <v>#N/A</v>
      </c>
      <c r="L215" s="17" t="e">
        <v>#N/A</v>
      </c>
      <c r="M215" s="17" t="e">
        <v>#N/A</v>
      </c>
      <c r="N215" s="17" t="e">
        <v>#N/A</v>
      </c>
      <c r="O215" s="17" t="e">
        <v>#N/A</v>
      </c>
      <c r="P215" s="17" t="e">
        <v>#N/A</v>
      </c>
      <c r="Q215" s="17" t="e">
        <v>#N/A</v>
      </c>
      <c r="R215" s="17" t="e">
        <v>#N/A</v>
      </c>
      <c r="S215" s="17" t="e">
        <v>#N/A</v>
      </c>
      <c r="T215" s="17" t="e">
        <v>#N/A</v>
      </c>
      <c r="U215" s="5"/>
    </row>
    <row r="216" spans="2:21" x14ac:dyDescent="0.3">
      <c r="B216" s="19">
        <v>2036</v>
      </c>
      <c r="C216" s="19">
        <v>12</v>
      </c>
      <c r="D216" s="17" t="e">
        <v>#N/A</v>
      </c>
      <c r="E216" s="17" t="e">
        <v>#N/A</v>
      </c>
      <c r="F216" s="17" t="e">
        <v>#N/A</v>
      </c>
      <c r="G216" s="17" t="e">
        <v>#N/A</v>
      </c>
      <c r="H216" s="17" t="e">
        <v>#N/A</v>
      </c>
      <c r="I216" s="17" t="e">
        <v>#N/A</v>
      </c>
      <c r="J216" s="17" t="e">
        <v>#N/A</v>
      </c>
      <c r="K216" s="17" t="e">
        <v>#N/A</v>
      </c>
      <c r="L216" s="17" t="e">
        <v>#N/A</v>
      </c>
      <c r="M216" s="17" t="e">
        <v>#N/A</v>
      </c>
      <c r="N216" s="17" t="e">
        <v>#N/A</v>
      </c>
      <c r="O216" s="17" t="e">
        <v>#N/A</v>
      </c>
      <c r="P216" s="17" t="e">
        <v>#N/A</v>
      </c>
      <c r="Q216" s="17" t="e">
        <v>#N/A</v>
      </c>
      <c r="R216" s="17" t="e">
        <v>#N/A</v>
      </c>
      <c r="S216" s="17" t="e">
        <v>#N/A</v>
      </c>
      <c r="T216" s="17" t="e">
        <v>#N/A</v>
      </c>
      <c r="U216" s="5"/>
    </row>
    <row r="217" spans="2:21" x14ac:dyDescent="0.3">
      <c r="B217" s="19">
        <v>2037</v>
      </c>
      <c r="C217" s="19">
        <v>1</v>
      </c>
      <c r="D217" s="17" t="e">
        <v>#N/A</v>
      </c>
      <c r="E217" s="17" t="e">
        <v>#N/A</v>
      </c>
      <c r="F217" s="17" t="e">
        <v>#N/A</v>
      </c>
      <c r="G217" s="17" t="e">
        <v>#N/A</v>
      </c>
      <c r="H217" s="17" t="e">
        <v>#N/A</v>
      </c>
      <c r="I217" s="17" t="e">
        <v>#N/A</v>
      </c>
      <c r="J217" s="17" t="e">
        <v>#N/A</v>
      </c>
      <c r="K217" s="17" t="e">
        <v>#N/A</v>
      </c>
      <c r="L217" s="17" t="e">
        <v>#N/A</v>
      </c>
      <c r="M217" s="17" t="e">
        <v>#N/A</v>
      </c>
      <c r="N217" s="17" t="e">
        <v>#N/A</v>
      </c>
      <c r="O217" s="17" t="e">
        <v>#N/A</v>
      </c>
      <c r="P217" s="17" t="e">
        <v>#N/A</v>
      </c>
      <c r="Q217" s="17" t="e">
        <v>#N/A</v>
      </c>
      <c r="R217" s="17" t="e">
        <v>#N/A</v>
      </c>
      <c r="S217" s="17" t="e">
        <v>#N/A</v>
      </c>
      <c r="T217" s="17" t="e">
        <v>#N/A</v>
      </c>
      <c r="U217" s="5"/>
    </row>
    <row r="218" spans="2:21" x14ac:dyDescent="0.3">
      <c r="B218" s="19">
        <v>2037</v>
      </c>
      <c r="C218" s="19">
        <v>2</v>
      </c>
      <c r="D218" s="17" t="e">
        <v>#N/A</v>
      </c>
      <c r="E218" s="17" t="e">
        <v>#N/A</v>
      </c>
      <c r="F218" s="17" t="e">
        <v>#N/A</v>
      </c>
      <c r="G218" s="17" t="e">
        <v>#N/A</v>
      </c>
      <c r="H218" s="17" t="e">
        <v>#N/A</v>
      </c>
      <c r="I218" s="17" t="e">
        <v>#N/A</v>
      </c>
      <c r="J218" s="17" t="e">
        <v>#N/A</v>
      </c>
      <c r="K218" s="17" t="e">
        <v>#N/A</v>
      </c>
      <c r="L218" s="17" t="e">
        <v>#N/A</v>
      </c>
      <c r="M218" s="17" t="e">
        <v>#N/A</v>
      </c>
      <c r="N218" s="17" t="e">
        <v>#N/A</v>
      </c>
      <c r="O218" s="17" t="e">
        <v>#N/A</v>
      </c>
      <c r="P218" s="17" t="e">
        <v>#N/A</v>
      </c>
      <c r="Q218" s="17" t="e">
        <v>#N/A</v>
      </c>
      <c r="R218" s="17" t="e">
        <v>#N/A</v>
      </c>
      <c r="S218" s="17" t="e">
        <v>#N/A</v>
      </c>
      <c r="T218" s="17" t="e">
        <v>#N/A</v>
      </c>
      <c r="U218" s="5"/>
    </row>
    <row r="219" spans="2:21" x14ac:dyDescent="0.3">
      <c r="B219" s="19">
        <v>2037</v>
      </c>
      <c r="C219" s="19">
        <v>3</v>
      </c>
      <c r="D219" s="17" t="e">
        <v>#N/A</v>
      </c>
      <c r="E219" s="17" t="e">
        <v>#N/A</v>
      </c>
      <c r="F219" s="17" t="e">
        <v>#N/A</v>
      </c>
      <c r="G219" s="17" t="e">
        <v>#N/A</v>
      </c>
      <c r="H219" s="17" t="e">
        <v>#N/A</v>
      </c>
      <c r="I219" s="17" t="e">
        <v>#N/A</v>
      </c>
      <c r="J219" s="17" t="e">
        <v>#N/A</v>
      </c>
      <c r="K219" s="17" t="e">
        <v>#N/A</v>
      </c>
      <c r="L219" s="17" t="e">
        <v>#N/A</v>
      </c>
      <c r="M219" s="17" t="e">
        <v>#N/A</v>
      </c>
      <c r="N219" s="17" t="e">
        <v>#N/A</v>
      </c>
      <c r="O219" s="17" t="e">
        <v>#N/A</v>
      </c>
      <c r="P219" s="17" t="e">
        <v>#N/A</v>
      </c>
      <c r="Q219" s="17" t="e">
        <v>#N/A</v>
      </c>
      <c r="R219" s="17" t="e">
        <v>#N/A</v>
      </c>
      <c r="S219" s="17" t="e">
        <v>#N/A</v>
      </c>
      <c r="T219" s="17" t="e">
        <v>#N/A</v>
      </c>
      <c r="U219" s="5"/>
    </row>
    <row r="220" spans="2:21" x14ac:dyDescent="0.3">
      <c r="B220" s="19">
        <v>2037</v>
      </c>
      <c r="C220" s="19">
        <v>4</v>
      </c>
      <c r="D220" s="17" t="e">
        <v>#N/A</v>
      </c>
      <c r="E220" s="17" t="e">
        <v>#N/A</v>
      </c>
      <c r="F220" s="17" t="e">
        <v>#N/A</v>
      </c>
      <c r="G220" s="17" t="e">
        <v>#N/A</v>
      </c>
      <c r="H220" s="17" t="e">
        <v>#N/A</v>
      </c>
      <c r="I220" s="17" t="e">
        <v>#N/A</v>
      </c>
      <c r="J220" s="17" t="e">
        <v>#N/A</v>
      </c>
      <c r="K220" s="17" t="e">
        <v>#N/A</v>
      </c>
      <c r="L220" s="17" t="e">
        <v>#N/A</v>
      </c>
      <c r="M220" s="17" t="e">
        <v>#N/A</v>
      </c>
      <c r="N220" s="17" t="e">
        <v>#N/A</v>
      </c>
      <c r="O220" s="17" t="e">
        <v>#N/A</v>
      </c>
      <c r="P220" s="17" t="e">
        <v>#N/A</v>
      </c>
      <c r="Q220" s="17" t="e">
        <v>#N/A</v>
      </c>
      <c r="R220" s="17" t="e">
        <v>#N/A</v>
      </c>
      <c r="S220" s="17" t="e">
        <v>#N/A</v>
      </c>
      <c r="T220" s="17" t="e">
        <v>#N/A</v>
      </c>
      <c r="U220" s="5"/>
    </row>
    <row r="221" spans="2:21" x14ac:dyDescent="0.3">
      <c r="B221" s="19">
        <v>2037</v>
      </c>
      <c r="C221" s="19">
        <v>5</v>
      </c>
      <c r="D221" s="17" t="e">
        <v>#N/A</v>
      </c>
      <c r="E221" s="17" t="e">
        <v>#N/A</v>
      </c>
      <c r="F221" s="17" t="e">
        <v>#N/A</v>
      </c>
      <c r="G221" s="17" t="e">
        <v>#N/A</v>
      </c>
      <c r="H221" s="17" t="e">
        <v>#N/A</v>
      </c>
      <c r="I221" s="17" t="e">
        <v>#N/A</v>
      </c>
      <c r="J221" s="17" t="e">
        <v>#N/A</v>
      </c>
      <c r="K221" s="17" t="e">
        <v>#N/A</v>
      </c>
      <c r="L221" s="17" t="e">
        <v>#N/A</v>
      </c>
      <c r="M221" s="17" t="e">
        <v>#N/A</v>
      </c>
      <c r="N221" s="17" t="e">
        <v>#N/A</v>
      </c>
      <c r="O221" s="17" t="e">
        <v>#N/A</v>
      </c>
      <c r="P221" s="17" t="e">
        <v>#N/A</v>
      </c>
      <c r="Q221" s="17" t="e">
        <v>#N/A</v>
      </c>
      <c r="R221" s="17" t="e">
        <v>#N/A</v>
      </c>
      <c r="S221" s="17" t="e">
        <v>#N/A</v>
      </c>
      <c r="T221" s="17" t="e">
        <v>#N/A</v>
      </c>
      <c r="U221" s="5"/>
    </row>
    <row r="222" spans="2:21" x14ac:dyDescent="0.3">
      <c r="B222" s="19">
        <v>2037</v>
      </c>
      <c r="C222" s="19">
        <v>6</v>
      </c>
      <c r="D222" s="17" t="e">
        <v>#N/A</v>
      </c>
      <c r="E222" s="17" t="e">
        <v>#N/A</v>
      </c>
      <c r="F222" s="17" t="e">
        <v>#N/A</v>
      </c>
      <c r="G222" s="17" t="e">
        <v>#N/A</v>
      </c>
      <c r="H222" s="17" t="e">
        <v>#N/A</v>
      </c>
      <c r="I222" s="17" t="e">
        <v>#N/A</v>
      </c>
      <c r="J222" s="17" t="e">
        <v>#N/A</v>
      </c>
      <c r="K222" s="17" t="e">
        <v>#N/A</v>
      </c>
      <c r="L222" s="17" t="e">
        <v>#N/A</v>
      </c>
      <c r="M222" s="17" t="e">
        <v>#N/A</v>
      </c>
      <c r="N222" s="17" t="e">
        <v>#N/A</v>
      </c>
      <c r="O222" s="17" t="e">
        <v>#N/A</v>
      </c>
      <c r="P222" s="17" t="e">
        <v>#N/A</v>
      </c>
      <c r="Q222" s="17" t="e">
        <v>#N/A</v>
      </c>
      <c r="R222" s="17" t="e">
        <v>#N/A</v>
      </c>
      <c r="S222" s="17" t="e">
        <v>#N/A</v>
      </c>
      <c r="T222" s="17" t="e">
        <v>#N/A</v>
      </c>
      <c r="U222" s="5"/>
    </row>
    <row r="223" spans="2:21" x14ac:dyDescent="0.3">
      <c r="B223" s="19">
        <v>2037</v>
      </c>
      <c r="C223" s="19">
        <v>7</v>
      </c>
      <c r="D223" s="17" t="e">
        <v>#N/A</v>
      </c>
      <c r="E223" s="17" t="e">
        <v>#N/A</v>
      </c>
      <c r="F223" s="17" t="e">
        <v>#N/A</v>
      </c>
      <c r="G223" s="17" t="e">
        <v>#N/A</v>
      </c>
      <c r="H223" s="17" t="e">
        <v>#N/A</v>
      </c>
      <c r="I223" s="17" t="e">
        <v>#N/A</v>
      </c>
      <c r="J223" s="17" t="e">
        <v>#N/A</v>
      </c>
      <c r="K223" s="17" t="e">
        <v>#N/A</v>
      </c>
      <c r="L223" s="17" t="e">
        <v>#N/A</v>
      </c>
      <c r="M223" s="17" t="e">
        <v>#N/A</v>
      </c>
      <c r="N223" s="17" t="e">
        <v>#N/A</v>
      </c>
      <c r="O223" s="17" t="e">
        <v>#N/A</v>
      </c>
      <c r="P223" s="17" t="e">
        <v>#N/A</v>
      </c>
      <c r="Q223" s="17" t="e">
        <v>#N/A</v>
      </c>
      <c r="R223" s="17" t="e">
        <v>#N/A</v>
      </c>
      <c r="S223" s="17" t="e">
        <v>#N/A</v>
      </c>
      <c r="T223" s="17" t="e">
        <v>#N/A</v>
      </c>
      <c r="U223" s="5"/>
    </row>
    <row r="224" spans="2:21" x14ac:dyDescent="0.3">
      <c r="B224" s="19">
        <v>2037</v>
      </c>
      <c r="C224" s="19">
        <v>8</v>
      </c>
      <c r="D224" s="17" t="e">
        <v>#N/A</v>
      </c>
      <c r="E224" s="17" t="e">
        <v>#N/A</v>
      </c>
      <c r="F224" s="17" t="e">
        <v>#N/A</v>
      </c>
      <c r="G224" s="17" t="e">
        <v>#N/A</v>
      </c>
      <c r="H224" s="17" t="e">
        <v>#N/A</v>
      </c>
      <c r="I224" s="17" t="e">
        <v>#N/A</v>
      </c>
      <c r="J224" s="17" t="e">
        <v>#N/A</v>
      </c>
      <c r="K224" s="17" t="e">
        <v>#N/A</v>
      </c>
      <c r="L224" s="17" t="e">
        <v>#N/A</v>
      </c>
      <c r="M224" s="17" t="e">
        <v>#N/A</v>
      </c>
      <c r="N224" s="17" t="e">
        <v>#N/A</v>
      </c>
      <c r="O224" s="17" t="e">
        <v>#N/A</v>
      </c>
      <c r="P224" s="17" t="e">
        <v>#N/A</v>
      </c>
      <c r="Q224" s="17" t="e">
        <v>#N/A</v>
      </c>
      <c r="R224" s="17" t="e">
        <v>#N/A</v>
      </c>
      <c r="S224" s="17" t="e">
        <v>#N/A</v>
      </c>
      <c r="T224" s="17" t="e">
        <v>#N/A</v>
      </c>
      <c r="U224" s="5"/>
    </row>
    <row r="225" spans="2:21" x14ac:dyDescent="0.3">
      <c r="B225" s="19">
        <v>2037</v>
      </c>
      <c r="C225" s="19">
        <v>9</v>
      </c>
      <c r="D225" s="17" t="e">
        <v>#N/A</v>
      </c>
      <c r="E225" s="17" t="e">
        <v>#N/A</v>
      </c>
      <c r="F225" s="17" t="e">
        <v>#N/A</v>
      </c>
      <c r="G225" s="17" t="e">
        <v>#N/A</v>
      </c>
      <c r="H225" s="17" t="e">
        <v>#N/A</v>
      </c>
      <c r="I225" s="17" t="e">
        <v>#N/A</v>
      </c>
      <c r="J225" s="17" t="e">
        <v>#N/A</v>
      </c>
      <c r="K225" s="17" t="e">
        <v>#N/A</v>
      </c>
      <c r="L225" s="17" t="e">
        <v>#N/A</v>
      </c>
      <c r="M225" s="17" t="e">
        <v>#N/A</v>
      </c>
      <c r="N225" s="17" t="e">
        <v>#N/A</v>
      </c>
      <c r="O225" s="17" t="e">
        <v>#N/A</v>
      </c>
      <c r="P225" s="17" t="e">
        <v>#N/A</v>
      </c>
      <c r="Q225" s="17" t="e">
        <v>#N/A</v>
      </c>
      <c r="R225" s="17" t="e">
        <v>#N/A</v>
      </c>
      <c r="S225" s="17" t="e">
        <v>#N/A</v>
      </c>
      <c r="T225" s="17" t="e">
        <v>#N/A</v>
      </c>
      <c r="U225" s="5"/>
    </row>
    <row r="226" spans="2:21" x14ac:dyDescent="0.3">
      <c r="B226" s="19">
        <v>2037</v>
      </c>
      <c r="C226" s="19">
        <v>10</v>
      </c>
      <c r="D226" s="17" t="e">
        <v>#N/A</v>
      </c>
      <c r="E226" s="17" t="e">
        <v>#N/A</v>
      </c>
      <c r="F226" s="17" t="e">
        <v>#N/A</v>
      </c>
      <c r="G226" s="17" t="e">
        <v>#N/A</v>
      </c>
      <c r="H226" s="17" t="e">
        <v>#N/A</v>
      </c>
      <c r="I226" s="17" t="e">
        <v>#N/A</v>
      </c>
      <c r="J226" s="17" t="e">
        <v>#N/A</v>
      </c>
      <c r="K226" s="17" t="e">
        <v>#N/A</v>
      </c>
      <c r="L226" s="17" t="e">
        <v>#N/A</v>
      </c>
      <c r="M226" s="17" t="e">
        <v>#N/A</v>
      </c>
      <c r="N226" s="17" t="e">
        <v>#N/A</v>
      </c>
      <c r="O226" s="17" t="e">
        <v>#N/A</v>
      </c>
      <c r="P226" s="17" t="e">
        <v>#N/A</v>
      </c>
      <c r="Q226" s="17" t="e">
        <v>#N/A</v>
      </c>
      <c r="R226" s="17" t="e">
        <v>#N/A</v>
      </c>
      <c r="S226" s="17" t="e">
        <v>#N/A</v>
      </c>
      <c r="T226" s="17" t="e">
        <v>#N/A</v>
      </c>
      <c r="U226" s="5"/>
    </row>
    <row r="227" spans="2:21" x14ac:dyDescent="0.3">
      <c r="B227" s="19">
        <v>2037</v>
      </c>
      <c r="C227" s="19">
        <v>11</v>
      </c>
      <c r="D227" s="17" t="e">
        <v>#N/A</v>
      </c>
      <c r="E227" s="17" t="e">
        <v>#N/A</v>
      </c>
      <c r="F227" s="17" t="e">
        <v>#N/A</v>
      </c>
      <c r="G227" s="17" t="e">
        <v>#N/A</v>
      </c>
      <c r="H227" s="17" t="e">
        <v>#N/A</v>
      </c>
      <c r="I227" s="17" t="e">
        <v>#N/A</v>
      </c>
      <c r="J227" s="17" t="e">
        <v>#N/A</v>
      </c>
      <c r="K227" s="17" t="e">
        <v>#N/A</v>
      </c>
      <c r="L227" s="17" t="e">
        <v>#N/A</v>
      </c>
      <c r="M227" s="17" t="e">
        <v>#N/A</v>
      </c>
      <c r="N227" s="17" t="e">
        <v>#N/A</v>
      </c>
      <c r="O227" s="17" t="e">
        <v>#N/A</v>
      </c>
      <c r="P227" s="17" t="e">
        <v>#N/A</v>
      </c>
      <c r="Q227" s="17" t="e">
        <v>#N/A</v>
      </c>
      <c r="R227" s="17" t="e">
        <v>#N/A</v>
      </c>
      <c r="S227" s="17" t="e">
        <v>#N/A</v>
      </c>
      <c r="T227" s="17" t="e">
        <v>#N/A</v>
      </c>
      <c r="U227" s="5"/>
    </row>
    <row r="228" spans="2:21" x14ac:dyDescent="0.3">
      <c r="B228" s="19">
        <v>2037</v>
      </c>
      <c r="C228" s="19">
        <v>12</v>
      </c>
      <c r="D228" s="17" t="e">
        <v>#N/A</v>
      </c>
      <c r="E228" s="17" t="e">
        <v>#N/A</v>
      </c>
      <c r="F228" s="17" t="e">
        <v>#N/A</v>
      </c>
      <c r="G228" s="17" t="e">
        <v>#N/A</v>
      </c>
      <c r="H228" s="17" t="e">
        <v>#N/A</v>
      </c>
      <c r="I228" s="17" t="e">
        <v>#N/A</v>
      </c>
      <c r="J228" s="17" t="e">
        <v>#N/A</v>
      </c>
      <c r="K228" s="17" t="e">
        <v>#N/A</v>
      </c>
      <c r="L228" s="17" t="e">
        <v>#N/A</v>
      </c>
      <c r="M228" s="17" t="e">
        <v>#N/A</v>
      </c>
      <c r="N228" s="17" t="e">
        <v>#N/A</v>
      </c>
      <c r="O228" s="17" t="e">
        <v>#N/A</v>
      </c>
      <c r="P228" s="17" t="e">
        <v>#N/A</v>
      </c>
      <c r="Q228" s="17" t="e">
        <v>#N/A</v>
      </c>
      <c r="R228" s="17" t="e">
        <v>#N/A</v>
      </c>
      <c r="S228" s="17" t="e">
        <v>#N/A</v>
      </c>
      <c r="T228" s="17" t="e">
        <v>#N/A</v>
      </c>
      <c r="U228" s="5"/>
    </row>
    <row r="229" spans="2:21" x14ac:dyDescent="0.3">
      <c r="B229" s="19">
        <v>2038</v>
      </c>
      <c r="C229" s="19">
        <v>1</v>
      </c>
      <c r="D229" s="17" t="e">
        <v>#N/A</v>
      </c>
      <c r="E229" s="17" t="e">
        <v>#N/A</v>
      </c>
      <c r="F229" s="17" t="e">
        <v>#N/A</v>
      </c>
      <c r="G229" s="17" t="e">
        <v>#N/A</v>
      </c>
      <c r="H229" s="17" t="e">
        <v>#N/A</v>
      </c>
      <c r="I229" s="17" t="e">
        <v>#N/A</v>
      </c>
      <c r="J229" s="17" t="e">
        <v>#N/A</v>
      </c>
      <c r="K229" s="17" t="e">
        <v>#N/A</v>
      </c>
      <c r="L229" s="17" t="e">
        <v>#N/A</v>
      </c>
      <c r="M229" s="17" t="e">
        <v>#N/A</v>
      </c>
      <c r="N229" s="17" t="e">
        <v>#N/A</v>
      </c>
      <c r="O229" s="17" t="e">
        <v>#N/A</v>
      </c>
      <c r="P229" s="17" t="e">
        <v>#N/A</v>
      </c>
      <c r="Q229" s="17" t="e">
        <v>#N/A</v>
      </c>
      <c r="R229" s="17" t="e">
        <v>#N/A</v>
      </c>
      <c r="S229" s="17" t="e">
        <v>#N/A</v>
      </c>
      <c r="T229" s="17" t="e">
        <v>#N/A</v>
      </c>
      <c r="U229" s="5"/>
    </row>
    <row r="230" spans="2:21" x14ac:dyDescent="0.3">
      <c r="B230" s="19">
        <v>2038</v>
      </c>
      <c r="C230" s="19">
        <v>2</v>
      </c>
      <c r="D230" s="17" t="e">
        <v>#N/A</v>
      </c>
      <c r="E230" s="17" t="e">
        <v>#N/A</v>
      </c>
      <c r="F230" s="17" t="e">
        <v>#N/A</v>
      </c>
      <c r="G230" s="17" t="e">
        <v>#N/A</v>
      </c>
      <c r="H230" s="17" t="e">
        <v>#N/A</v>
      </c>
      <c r="I230" s="17" t="e">
        <v>#N/A</v>
      </c>
      <c r="J230" s="17" t="e">
        <v>#N/A</v>
      </c>
      <c r="K230" s="17" t="e">
        <v>#N/A</v>
      </c>
      <c r="L230" s="17" t="e">
        <v>#N/A</v>
      </c>
      <c r="M230" s="17" t="e">
        <v>#N/A</v>
      </c>
      <c r="N230" s="17" t="e">
        <v>#N/A</v>
      </c>
      <c r="O230" s="17" t="e">
        <v>#N/A</v>
      </c>
      <c r="P230" s="17" t="e">
        <v>#N/A</v>
      </c>
      <c r="Q230" s="17" t="e">
        <v>#N/A</v>
      </c>
      <c r="R230" s="17" t="e">
        <v>#N/A</v>
      </c>
      <c r="S230" s="17" t="e">
        <v>#N/A</v>
      </c>
      <c r="T230" s="17" t="e">
        <v>#N/A</v>
      </c>
      <c r="U230" s="5"/>
    </row>
    <row r="231" spans="2:21" x14ac:dyDescent="0.3">
      <c r="B231" s="19">
        <v>2038</v>
      </c>
      <c r="C231" s="19">
        <v>3</v>
      </c>
      <c r="D231" s="17" t="e">
        <v>#N/A</v>
      </c>
      <c r="E231" s="17" t="e">
        <v>#N/A</v>
      </c>
      <c r="F231" s="17" t="e">
        <v>#N/A</v>
      </c>
      <c r="G231" s="17" t="e">
        <v>#N/A</v>
      </c>
      <c r="H231" s="17" t="e">
        <v>#N/A</v>
      </c>
      <c r="I231" s="17" t="e">
        <v>#N/A</v>
      </c>
      <c r="J231" s="17" t="e">
        <v>#N/A</v>
      </c>
      <c r="K231" s="17" t="e">
        <v>#N/A</v>
      </c>
      <c r="L231" s="17" t="e">
        <v>#N/A</v>
      </c>
      <c r="M231" s="17" t="e">
        <v>#N/A</v>
      </c>
      <c r="N231" s="17" t="e">
        <v>#N/A</v>
      </c>
      <c r="O231" s="17" t="e">
        <v>#N/A</v>
      </c>
      <c r="P231" s="17" t="e">
        <v>#N/A</v>
      </c>
      <c r="Q231" s="17" t="e">
        <v>#N/A</v>
      </c>
      <c r="R231" s="17" t="e">
        <v>#N/A</v>
      </c>
      <c r="S231" s="17" t="e">
        <v>#N/A</v>
      </c>
      <c r="T231" s="17" t="e">
        <v>#N/A</v>
      </c>
      <c r="U231" s="5"/>
    </row>
    <row r="232" spans="2:21" x14ac:dyDescent="0.3">
      <c r="B232" s="19">
        <v>2038</v>
      </c>
      <c r="C232" s="19">
        <v>4</v>
      </c>
      <c r="D232" s="17" t="e">
        <v>#N/A</v>
      </c>
      <c r="E232" s="17" t="e">
        <v>#N/A</v>
      </c>
      <c r="F232" s="17" t="e">
        <v>#N/A</v>
      </c>
      <c r="G232" s="17" t="e">
        <v>#N/A</v>
      </c>
      <c r="H232" s="17" t="e">
        <v>#N/A</v>
      </c>
      <c r="I232" s="17" t="e">
        <v>#N/A</v>
      </c>
      <c r="J232" s="17" t="e">
        <v>#N/A</v>
      </c>
      <c r="K232" s="17" t="e">
        <v>#N/A</v>
      </c>
      <c r="L232" s="17" t="e">
        <v>#N/A</v>
      </c>
      <c r="M232" s="17" t="e">
        <v>#N/A</v>
      </c>
      <c r="N232" s="17" t="e">
        <v>#N/A</v>
      </c>
      <c r="O232" s="17" t="e">
        <v>#N/A</v>
      </c>
      <c r="P232" s="17" t="e">
        <v>#N/A</v>
      </c>
      <c r="Q232" s="17" t="e">
        <v>#N/A</v>
      </c>
      <c r="R232" s="17" t="e">
        <v>#N/A</v>
      </c>
      <c r="S232" s="17" t="e">
        <v>#N/A</v>
      </c>
      <c r="T232" s="17" t="e">
        <v>#N/A</v>
      </c>
      <c r="U232" s="5"/>
    </row>
    <row r="233" spans="2:21" x14ac:dyDescent="0.3">
      <c r="B233" s="19">
        <v>2038</v>
      </c>
      <c r="C233" s="19">
        <v>5</v>
      </c>
      <c r="D233" s="17" t="e">
        <v>#N/A</v>
      </c>
      <c r="E233" s="17" t="e">
        <v>#N/A</v>
      </c>
      <c r="F233" s="17" t="e">
        <v>#N/A</v>
      </c>
      <c r="G233" s="17" t="e">
        <v>#N/A</v>
      </c>
      <c r="H233" s="17" t="e">
        <v>#N/A</v>
      </c>
      <c r="I233" s="17" t="e">
        <v>#N/A</v>
      </c>
      <c r="J233" s="17" t="e">
        <v>#N/A</v>
      </c>
      <c r="K233" s="17" t="e">
        <v>#N/A</v>
      </c>
      <c r="L233" s="17" t="e">
        <v>#N/A</v>
      </c>
      <c r="M233" s="17" t="e">
        <v>#N/A</v>
      </c>
      <c r="N233" s="17" t="e">
        <v>#N/A</v>
      </c>
      <c r="O233" s="17" t="e">
        <v>#N/A</v>
      </c>
      <c r="P233" s="17" t="e">
        <v>#N/A</v>
      </c>
      <c r="Q233" s="17" t="e">
        <v>#N/A</v>
      </c>
      <c r="R233" s="17" t="e">
        <v>#N/A</v>
      </c>
      <c r="S233" s="17" t="e">
        <v>#N/A</v>
      </c>
      <c r="T233" s="17" t="e">
        <v>#N/A</v>
      </c>
      <c r="U233" s="5"/>
    </row>
    <row r="234" spans="2:21" x14ac:dyDescent="0.3">
      <c r="B234" s="19">
        <v>2038</v>
      </c>
      <c r="C234" s="19">
        <v>6</v>
      </c>
      <c r="D234" s="17" t="e">
        <v>#N/A</v>
      </c>
      <c r="E234" s="17" t="e">
        <v>#N/A</v>
      </c>
      <c r="F234" s="17" t="e">
        <v>#N/A</v>
      </c>
      <c r="G234" s="17" t="e">
        <v>#N/A</v>
      </c>
      <c r="H234" s="17" t="e">
        <v>#N/A</v>
      </c>
      <c r="I234" s="17" t="e">
        <v>#N/A</v>
      </c>
      <c r="J234" s="17" t="e">
        <v>#N/A</v>
      </c>
      <c r="K234" s="17" t="e">
        <v>#N/A</v>
      </c>
      <c r="L234" s="17" t="e">
        <v>#N/A</v>
      </c>
      <c r="M234" s="17" t="e">
        <v>#N/A</v>
      </c>
      <c r="N234" s="17" t="e">
        <v>#N/A</v>
      </c>
      <c r="O234" s="17" t="e">
        <v>#N/A</v>
      </c>
      <c r="P234" s="17" t="e">
        <v>#N/A</v>
      </c>
      <c r="Q234" s="17" t="e">
        <v>#N/A</v>
      </c>
      <c r="R234" s="17" t="e">
        <v>#N/A</v>
      </c>
      <c r="S234" s="17" t="e">
        <v>#N/A</v>
      </c>
      <c r="T234" s="17" t="e">
        <v>#N/A</v>
      </c>
      <c r="U234" s="5"/>
    </row>
    <row r="235" spans="2:21" x14ac:dyDescent="0.3">
      <c r="B235" s="19">
        <v>2038</v>
      </c>
      <c r="C235" s="19">
        <v>7</v>
      </c>
      <c r="D235" s="17" t="e">
        <v>#N/A</v>
      </c>
      <c r="E235" s="17" t="e">
        <v>#N/A</v>
      </c>
      <c r="F235" s="17" t="e">
        <v>#N/A</v>
      </c>
      <c r="G235" s="17" t="e">
        <v>#N/A</v>
      </c>
      <c r="H235" s="17" t="e">
        <v>#N/A</v>
      </c>
      <c r="I235" s="17" t="e">
        <v>#N/A</v>
      </c>
      <c r="J235" s="17" t="e">
        <v>#N/A</v>
      </c>
      <c r="K235" s="17" t="e">
        <v>#N/A</v>
      </c>
      <c r="L235" s="17" t="e">
        <v>#N/A</v>
      </c>
      <c r="M235" s="17" t="e">
        <v>#N/A</v>
      </c>
      <c r="N235" s="17" t="e">
        <v>#N/A</v>
      </c>
      <c r="O235" s="17" t="e">
        <v>#N/A</v>
      </c>
      <c r="P235" s="17" t="e">
        <v>#N/A</v>
      </c>
      <c r="Q235" s="17" t="e">
        <v>#N/A</v>
      </c>
      <c r="R235" s="17" t="e">
        <v>#N/A</v>
      </c>
      <c r="S235" s="17" t="e">
        <v>#N/A</v>
      </c>
      <c r="T235" s="17" t="e">
        <v>#N/A</v>
      </c>
      <c r="U235" s="5"/>
    </row>
    <row r="236" spans="2:21" x14ac:dyDescent="0.3">
      <c r="B236" s="19">
        <v>2038</v>
      </c>
      <c r="C236" s="19">
        <v>8</v>
      </c>
      <c r="D236" s="17" t="e">
        <v>#N/A</v>
      </c>
      <c r="E236" s="17" t="e">
        <v>#N/A</v>
      </c>
      <c r="F236" s="17" t="e">
        <v>#N/A</v>
      </c>
      <c r="G236" s="17" t="e">
        <v>#N/A</v>
      </c>
      <c r="H236" s="17" t="e">
        <v>#N/A</v>
      </c>
      <c r="I236" s="17" t="e">
        <v>#N/A</v>
      </c>
      <c r="J236" s="17" t="e">
        <v>#N/A</v>
      </c>
      <c r="K236" s="17" t="e">
        <v>#N/A</v>
      </c>
      <c r="L236" s="17" t="e">
        <v>#N/A</v>
      </c>
      <c r="M236" s="17" t="e">
        <v>#N/A</v>
      </c>
      <c r="N236" s="17" t="e">
        <v>#N/A</v>
      </c>
      <c r="O236" s="17" t="e">
        <v>#N/A</v>
      </c>
      <c r="P236" s="17" t="e">
        <v>#N/A</v>
      </c>
      <c r="Q236" s="17" t="e">
        <v>#N/A</v>
      </c>
      <c r="R236" s="17" t="e">
        <v>#N/A</v>
      </c>
      <c r="S236" s="17" t="e">
        <v>#N/A</v>
      </c>
      <c r="T236" s="17" t="e">
        <v>#N/A</v>
      </c>
      <c r="U236" s="5"/>
    </row>
    <row r="237" spans="2:21" x14ac:dyDescent="0.3">
      <c r="B237" s="19">
        <v>2038</v>
      </c>
      <c r="C237" s="19">
        <v>9</v>
      </c>
      <c r="D237" s="17" t="e">
        <v>#N/A</v>
      </c>
      <c r="E237" s="17" t="e">
        <v>#N/A</v>
      </c>
      <c r="F237" s="17" t="e">
        <v>#N/A</v>
      </c>
      <c r="G237" s="17" t="e">
        <v>#N/A</v>
      </c>
      <c r="H237" s="17" t="e">
        <v>#N/A</v>
      </c>
      <c r="I237" s="17" t="e">
        <v>#N/A</v>
      </c>
      <c r="J237" s="17" t="e">
        <v>#N/A</v>
      </c>
      <c r="K237" s="17" t="e">
        <v>#N/A</v>
      </c>
      <c r="L237" s="17" t="e">
        <v>#N/A</v>
      </c>
      <c r="M237" s="17" t="e">
        <v>#N/A</v>
      </c>
      <c r="N237" s="17" t="e">
        <v>#N/A</v>
      </c>
      <c r="O237" s="17" t="e">
        <v>#N/A</v>
      </c>
      <c r="P237" s="17" t="e">
        <v>#N/A</v>
      </c>
      <c r="Q237" s="17" t="e">
        <v>#N/A</v>
      </c>
      <c r="R237" s="17" t="e">
        <v>#N/A</v>
      </c>
      <c r="S237" s="17" t="e">
        <v>#N/A</v>
      </c>
      <c r="T237" s="17" t="e">
        <v>#N/A</v>
      </c>
      <c r="U237" s="5"/>
    </row>
    <row r="238" spans="2:21" x14ac:dyDescent="0.3">
      <c r="B238" s="19">
        <v>2038</v>
      </c>
      <c r="C238" s="19">
        <v>10</v>
      </c>
      <c r="D238" s="17" t="e">
        <v>#N/A</v>
      </c>
      <c r="E238" s="17" t="e">
        <v>#N/A</v>
      </c>
      <c r="F238" s="17" t="e">
        <v>#N/A</v>
      </c>
      <c r="G238" s="17" t="e">
        <v>#N/A</v>
      </c>
      <c r="H238" s="17" t="e">
        <v>#N/A</v>
      </c>
      <c r="I238" s="17" t="e">
        <v>#N/A</v>
      </c>
      <c r="J238" s="17" t="e">
        <v>#N/A</v>
      </c>
      <c r="K238" s="17" t="e">
        <v>#N/A</v>
      </c>
      <c r="L238" s="17" t="e">
        <v>#N/A</v>
      </c>
      <c r="M238" s="17" t="e">
        <v>#N/A</v>
      </c>
      <c r="N238" s="17" t="e">
        <v>#N/A</v>
      </c>
      <c r="O238" s="17" t="e">
        <v>#N/A</v>
      </c>
      <c r="P238" s="17" t="e">
        <v>#N/A</v>
      </c>
      <c r="Q238" s="17" t="e">
        <v>#N/A</v>
      </c>
      <c r="R238" s="17" t="e">
        <v>#N/A</v>
      </c>
      <c r="S238" s="17" t="e">
        <v>#N/A</v>
      </c>
      <c r="T238" s="17" t="e">
        <v>#N/A</v>
      </c>
      <c r="U238" s="5"/>
    </row>
    <row r="239" spans="2:21" x14ac:dyDescent="0.3">
      <c r="B239" s="19">
        <v>2038</v>
      </c>
      <c r="C239" s="19">
        <v>11</v>
      </c>
      <c r="D239" s="17" t="e">
        <v>#N/A</v>
      </c>
      <c r="E239" s="17" t="e">
        <v>#N/A</v>
      </c>
      <c r="F239" s="17" t="e">
        <v>#N/A</v>
      </c>
      <c r="G239" s="17" t="e">
        <v>#N/A</v>
      </c>
      <c r="H239" s="17" t="e">
        <v>#N/A</v>
      </c>
      <c r="I239" s="17" t="e">
        <v>#N/A</v>
      </c>
      <c r="J239" s="17" t="e">
        <v>#N/A</v>
      </c>
      <c r="K239" s="17" t="e">
        <v>#N/A</v>
      </c>
      <c r="L239" s="17" t="e">
        <v>#N/A</v>
      </c>
      <c r="M239" s="17" t="e">
        <v>#N/A</v>
      </c>
      <c r="N239" s="17" t="e">
        <v>#N/A</v>
      </c>
      <c r="O239" s="17" t="e">
        <v>#N/A</v>
      </c>
      <c r="P239" s="17" t="e">
        <v>#N/A</v>
      </c>
      <c r="Q239" s="17" t="e">
        <v>#N/A</v>
      </c>
      <c r="R239" s="17" t="e">
        <v>#N/A</v>
      </c>
      <c r="S239" s="17" t="e">
        <v>#N/A</v>
      </c>
      <c r="T239" s="17" t="e">
        <v>#N/A</v>
      </c>
      <c r="U239" s="5"/>
    </row>
    <row r="240" spans="2:21" x14ac:dyDescent="0.3">
      <c r="B240" s="19">
        <v>2038</v>
      </c>
      <c r="C240" s="19">
        <v>12</v>
      </c>
      <c r="D240" s="17" t="e">
        <v>#N/A</v>
      </c>
      <c r="E240" s="17" t="e">
        <v>#N/A</v>
      </c>
      <c r="F240" s="17" t="e">
        <v>#N/A</v>
      </c>
      <c r="G240" s="17" t="e">
        <v>#N/A</v>
      </c>
      <c r="H240" s="17" t="e">
        <v>#N/A</v>
      </c>
      <c r="I240" s="17" t="e">
        <v>#N/A</v>
      </c>
      <c r="J240" s="17" t="e">
        <v>#N/A</v>
      </c>
      <c r="K240" s="17" t="e">
        <v>#N/A</v>
      </c>
      <c r="L240" s="17" t="e">
        <v>#N/A</v>
      </c>
      <c r="M240" s="17" t="e">
        <v>#N/A</v>
      </c>
      <c r="N240" s="17" t="e">
        <v>#N/A</v>
      </c>
      <c r="O240" s="17" t="e">
        <v>#N/A</v>
      </c>
      <c r="P240" s="17" t="e">
        <v>#N/A</v>
      </c>
      <c r="Q240" s="17" t="e">
        <v>#N/A</v>
      </c>
      <c r="R240" s="17" t="e">
        <v>#N/A</v>
      </c>
      <c r="S240" s="17" t="e">
        <v>#N/A</v>
      </c>
      <c r="T240" s="17" t="e">
        <v>#N/A</v>
      </c>
      <c r="U240" s="5"/>
    </row>
    <row r="241" spans="2:23" x14ac:dyDescent="0.3">
      <c r="B241" s="19">
        <v>2039</v>
      </c>
      <c r="C241" s="19">
        <v>1</v>
      </c>
      <c r="D241" s="17" t="e">
        <v>#N/A</v>
      </c>
      <c r="E241" s="17" t="e">
        <v>#N/A</v>
      </c>
      <c r="F241" s="17" t="e">
        <v>#N/A</v>
      </c>
      <c r="G241" s="17" t="e">
        <v>#N/A</v>
      </c>
      <c r="H241" s="17" t="e">
        <v>#N/A</v>
      </c>
      <c r="I241" s="17" t="e">
        <v>#N/A</v>
      </c>
      <c r="J241" s="17" t="e">
        <v>#N/A</v>
      </c>
      <c r="K241" s="17" t="e">
        <v>#N/A</v>
      </c>
      <c r="L241" s="17" t="e">
        <v>#N/A</v>
      </c>
      <c r="M241" s="17" t="e">
        <v>#N/A</v>
      </c>
      <c r="N241" s="17" t="e">
        <v>#N/A</v>
      </c>
      <c r="O241" s="17" t="e">
        <v>#N/A</v>
      </c>
      <c r="P241" s="17" t="e">
        <v>#N/A</v>
      </c>
      <c r="Q241" s="17" t="e">
        <v>#N/A</v>
      </c>
      <c r="R241" s="17" t="e">
        <v>#N/A</v>
      </c>
      <c r="S241" s="17" t="e">
        <v>#N/A</v>
      </c>
      <c r="T241" s="17" t="e">
        <v>#N/A</v>
      </c>
      <c r="U241" s="5"/>
    </row>
    <row r="242" spans="2:23" x14ac:dyDescent="0.3">
      <c r="B242" s="19">
        <v>2039</v>
      </c>
      <c r="C242" s="19">
        <v>2</v>
      </c>
      <c r="D242" s="17" t="e">
        <v>#N/A</v>
      </c>
      <c r="E242" s="17" t="e">
        <v>#N/A</v>
      </c>
      <c r="F242" s="17" t="e">
        <v>#N/A</v>
      </c>
      <c r="G242" s="17" t="e">
        <v>#N/A</v>
      </c>
      <c r="H242" s="17" t="e">
        <v>#N/A</v>
      </c>
      <c r="I242" s="17" t="e">
        <v>#N/A</v>
      </c>
      <c r="J242" s="17" t="e">
        <v>#N/A</v>
      </c>
      <c r="K242" s="17" t="e">
        <v>#N/A</v>
      </c>
      <c r="L242" s="17" t="e">
        <v>#N/A</v>
      </c>
      <c r="M242" s="17" t="e">
        <v>#N/A</v>
      </c>
      <c r="N242" s="17" t="e">
        <v>#N/A</v>
      </c>
      <c r="O242" s="17" t="e">
        <v>#N/A</v>
      </c>
      <c r="P242" s="17" t="e">
        <v>#N/A</v>
      </c>
      <c r="Q242" s="17" t="e">
        <v>#N/A</v>
      </c>
      <c r="R242" s="17" t="e">
        <v>#N/A</v>
      </c>
      <c r="S242" s="17" t="e">
        <v>#N/A</v>
      </c>
      <c r="T242" s="17" t="e">
        <v>#N/A</v>
      </c>
      <c r="U242" s="5"/>
    </row>
    <row r="243" spans="2:23" x14ac:dyDescent="0.3">
      <c r="B243" s="19">
        <v>2039</v>
      </c>
      <c r="C243" s="19">
        <v>3</v>
      </c>
      <c r="D243" s="17" t="e">
        <v>#N/A</v>
      </c>
      <c r="E243" s="17" t="e">
        <v>#N/A</v>
      </c>
      <c r="F243" s="17" t="e">
        <v>#N/A</v>
      </c>
      <c r="G243" s="17" t="e">
        <v>#N/A</v>
      </c>
      <c r="H243" s="17" t="e">
        <v>#N/A</v>
      </c>
      <c r="I243" s="17" t="e">
        <v>#N/A</v>
      </c>
      <c r="J243" s="17" t="e">
        <v>#N/A</v>
      </c>
      <c r="K243" s="17" t="e">
        <v>#N/A</v>
      </c>
      <c r="L243" s="17" t="e">
        <v>#N/A</v>
      </c>
      <c r="M243" s="17" t="e">
        <v>#N/A</v>
      </c>
      <c r="N243" s="17" t="e">
        <v>#N/A</v>
      </c>
      <c r="O243" s="17" t="e">
        <v>#N/A</v>
      </c>
      <c r="P243" s="17" t="e">
        <v>#N/A</v>
      </c>
      <c r="Q243" s="17" t="e">
        <v>#N/A</v>
      </c>
      <c r="R243" s="17" t="e">
        <v>#N/A</v>
      </c>
      <c r="S243" s="17" t="e">
        <v>#N/A</v>
      </c>
      <c r="T243" s="17" t="e">
        <v>#N/A</v>
      </c>
      <c r="U243" s="5"/>
    </row>
    <row r="244" spans="2:23" x14ac:dyDescent="0.3">
      <c r="B244" s="19">
        <v>2039</v>
      </c>
      <c r="C244" s="19">
        <v>4</v>
      </c>
      <c r="D244" s="17" t="e">
        <v>#N/A</v>
      </c>
      <c r="E244" s="17" t="e">
        <v>#N/A</v>
      </c>
      <c r="F244" s="17" t="e">
        <v>#N/A</v>
      </c>
      <c r="G244" s="17" t="e">
        <v>#N/A</v>
      </c>
      <c r="H244" s="17" t="e">
        <v>#N/A</v>
      </c>
      <c r="I244" s="17" t="e">
        <v>#N/A</v>
      </c>
      <c r="J244" s="17" t="e">
        <v>#N/A</v>
      </c>
      <c r="K244" s="17" t="e">
        <v>#N/A</v>
      </c>
      <c r="L244" s="17" t="e">
        <v>#N/A</v>
      </c>
      <c r="M244" s="17" t="e">
        <v>#N/A</v>
      </c>
      <c r="N244" s="17" t="e">
        <v>#N/A</v>
      </c>
      <c r="O244" s="17" t="e">
        <v>#N/A</v>
      </c>
      <c r="P244" s="17" t="e">
        <v>#N/A</v>
      </c>
      <c r="Q244" s="17" t="e">
        <v>#N/A</v>
      </c>
      <c r="R244" s="17" t="e">
        <v>#N/A</v>
      </c>
      <c r="S244" s="17" t="e">
        <v>#N/A</v>
      </c>
      <c r="T244" s="17" t="e">
        <v>#N/A</v>
      </c>
      <c r="U244" s="5"/>
    </row>
    <row r="245" spans="2:23" x14ac:dyDescent="0.3">
      <c r="B245" s="19">
        <v>2039</v>
      </c>
      <c r="C245" s="19">
        <v>5</v>
      </c>
      <c r="D245" s="17" t="e">
        <v>#N/A</v>
      </c>
      <c r="E245" s="17" t="e">
        <v>#N/A</v>
      </c>
      <c r="F245" s="17" t="e">
        <v>#N/A</v>
      </c>
      <c r="G245" s="17" t="e">
        <v>#N/A</v>
      </c>
      <c r="H245" s="17" t="e">
        <v>#N/A</v>
      </c>
      <c r="I245" s="17" t="e">
        <v>#N/A</v>
      </c>
      <c r="J245" s="17" t="e">
        <v>#N/A</v>
      </c>
      <c r="K245" s="17" t="e">
        <v>#N/A</v>
      </c>
      <c r="L245" s="17" t="e">
        <v>#N/A</v>
      </c>
      <c r="M245" s="17" t="e">
        <v>#N/A</v>
      </c>
      <c r="N245" s="17" t="e">
        <v>#N/A</v>
      </c>
      <c r="O245" s="17" t="e">
        <v>#N/A</v>
      </c>
      <c r="P245" s="17" t="e">
        <v>#N/A</v>
      </c>
      <c r="Q245" s="17" t="e">
        <v>#N/A</v>
      </c>
      <c r="R245" s="17" t="e">
        <v>#N/A</v>
      </c>
      <c r="S245" s="17" t="e">
        <v>#N/A</v>
      </c>
      <c r="T245" s="17" t="e">
        <v>#N/A</v>
      </c>
      <c r="U245" s="5"/>
    </row>
    <row r="246" spans="2:23" x14ac:dyDescent="0.3">
      <c r="B246" s="19">
        <v>2039</v>
      </c>
      <c r="C246" s="19">
        <v>6</v>
      </c>
      <c r="D246" s="17" t="e">
        <v>#N/A</v>
      </c>
      <c r="E246" s="17" t="e">
        <v>#N/A</v>
      </c>
      <c r="F246" s="17" t="e">
        <v>#N/A</v>
      </c>
      <c r="G246" s="17" t="e">
        <v>#N/A</v>
      </c>
      <c r="H246" s="17" t="e">
        <v>#N/A</v>
      </c>
      <c r="I246" s="17" t="e">
        <v>#N/A</v>
      </c>
      <c r="J246" s="17" t="e">
        <v>#N/A</v>
      </c>
      <c r="K246" s="17" t="e">
        <v>#N/A</v>
      </c>
      <c r="L246" s="17" t="e">
        <v>#N/A</v>
      </c>
      <c r="M246" s="17" t="e">
        <v>#N/A</v>
      </c>
      <c r="N246" s="17" t="e">
        <v>#N/A</v>
      </c>
      <c r="O246" s="17" t="e">
        <v>#N/A</v>
      </c>
      <c r="P246" s="17" t="e">
        <v>#N/A</v>
      </c>
      <c r="Q246" s="17" t="e">
        <v>#N/A</v>
      </c>
      <c r="R246" s="17" t="e">
        <v>#N/A</v>
      </c>
      <c r="S246" s="17" t="e">
        <v>#N/A</v>
      </c>
      <c r="T246" s="17" t="e">
        <v>#N/A</v>
      </c>
      <c r="U246" s="5"/>
    </row>
    <row r="247" spans="2:23" x14ac:dyDescent="0.3">
      <c r="B247" s="19">
        <v>2039</v>
      </c>
      <c r="C247" s="19">
        <v>7</v>
      </c>
      <c r="D247" s="17" t="e">
        <v>#N/A</v>
      </c>
      <c r="E247" s="17" t="e">
        <v>#N/A</v>
      </c>
      <c r="F247" s="17" t="e">
        <v>#N/A</v>
      </c>
      <c r="G247" s="17" t="e">
        <v>#N/A</v>
      </c>
      <c r="H247" s="17" t="e">
        <v>#N/A</v>
      </c>
      <c r="I247" s="17" t="e">
        <v>#N/A</v>
      </c>
      <c r="J247" s="17" t="e">
        <v>#N/A</v>
      </c>
      <c r="K247" s="17" t="e">
        <v>#N/A</v>
      </c>
      <c r="L247" s="17" t="e">
        <v>#N/A</v>
      </c>
      <c r="M247" s="17" t="e">
        <v>#N/A</v>
      </c>
      <c r="N247" s="17" t="e">
        <v>#N/A</v>
      </c>
      <c r="O247" s="17" t="e">
        <v>#N/A</v>
      </c>
      <c r="P247" s="17" t="e">
        <v>#N/A</v>
      </c>
      <c r="Q247" s="17" t="e">
        <v>#N/A</v>
      </c>
      <c r="R247" s="17" t="e">
        <v>#N/A</v>
      </c>
      <c r="S247" s="17" t="e">
        <v>#N/A</v>
      </c>
      <c r="T247" s="17" t="e">
        <v>#N/A</v>
      </c>
      <c r="U247" s="5"/>
    </row>
    <row r="248" spans="2:23" x14ac:dyDescent="0.3">
      <c r="B248" s="19">
        <v>2039</v>
      </c>
      <c r="C248" s="19">
        <v>8</v>
      </c>
      <c r="D248" s="17" t="e">
        <v>#N/A</v>
      </c>
      <c r="E248" s="17" t="e">
        <v>#N/A</v>
      </c>
      <c r="F248" s="17" t="e">
        <v>#N/A</v>
      </c>
      <c r="G248" s="17" t="e">
        <v>#N/A</v>
      </c>
      <c r="H248" s="17" t="e">
        <v>#N/A</v>
      </c>
      <c r="I248" s="17" t="e">
        <v>#N/A</v>
      </c>
      <c r="J248" s="17" t="e">
        <v>#N/A</v>
      </c>
      <c r="K248" s="17" t="e">
        <v>#N/A</v>
      </c>
      <c r="L248" s="17" t="e">
        <v>#N/A</v>
      </c>
      <c r="M248" s="17" t="e">
        <v>#N/A</v>
      </c>
      <c r="N248" s="17" t="e">
        <v>#N/A</v>
      </c>
      <c r="O248" s="17" t="e">
        <v>#N/A</v>
      </c>
      <c r="P248" s="17" t="e">
        <v>#N/A</v>
      </c>
      <c r="Q248" s="17" t="e">
        <v>#N/A</v>
      </c>
      <c r="R248" s="17" t="e">
        <v>#N/A</v>
      </c>
      <c r="S248" s="17" t="e">
        <v>#N/A</v>
      </c>
      <c r="T248" s="17" t="e">
        <v>#N/A</v>
      </c>
      <c r="U248" s="5"/>
    </row>
    <row r="249" spans="2:23" x14ac:dyDescent="0.3">
      <c r="B249" s="19">
        <v>2039</v>
      </c>
      <c r="C249" s="19">
        <v>9</v>
      </c>
      <c r="D249" s="17" t="e">
        <v>#N/A</v>
      </c>
      <c r="E249" s="17" t="e">
        <v>#N/A</v>
      </c>
      <c r="F249" s="17" t="e">
        <v>#N/A</v>
      </c>
      <c r="G249" s="17" t="e">
        <v>#N/A</v>
      </c>
      <c r="H249" s="17" t="e">
        <v>#N/A</v>
      </c>
      <c r="I249" s="17" t="e">
        <v>#N/A</v>
      </c>
      <c r="J249" s="17" t="e">
        <v>#N/A</v>
      </c>
      <c r="K249" s="17" t="e">
        <v>#N/A</v>
      </c>
      <c r="L249" s="17" t="e">
        <v>#N/A</v>
      </c>
      <c r="M249" s="17" t="e">
        <v>#N/A</v>
      </c>
      <c r="N249" s="17" t="e">
        <v>#N/A</v>
      </c>
      <c r="O249" s="17" t="e">
        <v>#N/A</v>
      </c>
      <c r="P249" s="17" t="e">
        <v>#N/A</v>
      </c>
      <c r="Q249" s="17" t="e">
        <v>#N/A</v>
      </c>
      <c r="R249" s="17" t="e">
        <v>#N/A</v>
      </c>
      <c r="S249" s="17" t="e">
        <v>#N/A</v>
      </c>
      <c r="T249" s="17" t="e">
        <v>#N/A</v>
      </c>
      <c r="U249" s="5"/>
    </row>
    <row r="250" spans="2:23" x14ac:dyDescent="0.3">
      <c r="B250" s="19">
        <v>2039</v>
      </c>
      <c r="C250" s="19">
        <v>10</v>
      </c>
      <c r="D250" s="17" t="e">
        <v>#N/A</v>
      </c>
      <c r="E250" s="17" t="e">
        <v>#N/A</v>
      </c>
      <c r="F250" s="17" t="e">
        <v>#N/A</v>
      </c>
      <c r="G250" s="17" t="e">
        <v>#N/A</v>
      </c>
      <c r="H250" s="17" t="e">
        <v>#N/A</v>
      </c>
      <c r="I250" s="17" t="e">
        <v>#N/A</v>
      </c>
      <c r="J250" s="17" t="e">
        <v>#N/A</v>
      </c>
      <c r="K250" s="17" t="e">
        <v>#N/A</v>
      </c>
      <c r="L250" s="17" t="e">
        <v>#N/A</v>
      </c>
      <c r="M250" s="17" t="e">
        <v>#N/A</v>
      </c>
      <c r="N250" s="17" t="e">
        <v>#N/A</v>
      </c>
      <c r="O250" s="17" t="e">
        <v>#N/A</v>
      </c>
      <c r="P250" s="17" t="e">
        <v>#N/A</v>
      </c>
      <c r="Q250" s="17" t="e">
        <v>#N/A</v>
      </c>
      <c r="R250" s="17" t="e">
        <v>#N/A</v>
      </c>
      <c r="S250" s="17" t="e">
        <v>#N/A</v>
      </c>
      <c r="T250" s="17" t="e">
        <v>#N/A</v>
      </c>
      <c r="U250" s="5"/>
    </row>
    <row r="251" spans="2:23" x14ac:dyDescent="0.3">
      <c r="B251" s="19">
        <v>2039</v>
      </c>
      <c r="C251" s="19">
        <v>11</v>
      </c>
      <c r="D251" s="17" t="e">
        <v>#N/A</v>
      </c>
      <c r="E251" s="17" t="e">
        <v>#N/A</v>
      </c>
      <c r="F251" s="17" t="e">
        <v>#N/A</v>
      </c>
      <c r="G251" s="17" t="e">
        <v>#N/A</v>
      </c>
      <c r="H251" s="17" t="e">
        <v>#N/A</v>
      </c>
      <c r="I251" s="17" t="e">
        <v>#N/A</v>
      </c>
      <c r="J251" s="17" t="e">
        <v>#N/A</v>
      </c>
      <c r="K251" s="17" t="e">
        <v>#N/A</v>
      </c>
      <c r="L251" s="17" t="e">
        <v>#N/A</v>
      </c>
      <c r="M251" s="17" t="e">
        <v>#N/A</v>
      </c>
      <c r="N251" s="17" t="e">
        <v>#N/A</v>
      </c>
      <c r="O251" s="17" t="e">
        <v>#N/A</v>
      </c>
      <c r="P251" s="17" t="e">
        <v>#N/A</v>
      </c>
      <c r="Q251" s="17" t="e">
        <v>#N/A</v>
      </c>
      <c r="R251" s="17" t="e">
        <v>#N/A</v>
      </c>
      <c r="S251" s="17" t="e">
        <v>#N/A</v>
      </c>
      <c r="T251" s="17" t="e">
        <v>#N/A</v>
      </c>
      <c r="U251" s="5"/>
    </row>
    <row r="252" spans="2:23" x14ac:dyDescent="0.3">
      <c r="B252" s="19">
        <v>2039</v>
      </c>
      <c r="C252" s="19">
        <v>12</v>
      </c>
      <c r="D252" s="17" t="e">
        <v>#N/A</v>
      </c>
      <c r="E252" s="17" t="e">
        <v>#N/A</v>
      </c>
      <c r="F252" s="17" t="e">
        <v>#N/A</v>
      </c>
      <c r="G252" s="17" t="e">
        <v>#N/A</v>
      </c>
      <c r="H252" s="17" t="e">
        <v>#N/A</v>
      </c>
      <c r="I252" s="17" t="e">
        <v>#N/A</v>
      </c>
      <c r="J252" s="17" t="e">
        <v>#N/A</v>
      </c>
      <c r="K252" s="17" t="e">
        <v>#N/A</v>
      </c>
      <c r="L252" s="17" t="e">
        <v>#N/A</v>
      </c>
      <c r="M252" s="17" t="e">
        <v>#N/A</v>
      </c>
      <c r="N252" s="17" t="e">
        <v>#N/A</v>
      </c>
      <c r="O252" s="17" t="e">
        <v>#N/A</v>
      </c>
      <c r="P252" s="17" t="e">
        <v>#N/A</v>
      </c>
      <c r="Q252" s="17" t="e">
        <v>#N/A</v>
      </c>
      <c r="R252" s="17" t="e">
        <v>#N/A</v>
      </c>
      <c r="S252" s="17" t="e">
        <v>#N/A</v>
      </c>
      <c r="T252" s="17" t="e">
        <v>#N/A</v>
      </c>
      <c r="U252" s="5"/>
    </row>
    <row r="253" spans="2:23" x14ac:dyDescent="0.3">
      <c r="B253" s="19">
        <v>2040</v>
      </c>
      <c r="C253" s="19">
        <v>1</v>
      </c>
      <c r="D253" s="17" t="e">
        <v>#N/A</v>
      </c>
      <c r="E253" s="17" t="e">
        <v>#N/A</v>
      </c>
      <c r="F253" s="17" t="e">
        <v>#N/A</v>
      </c>
      <c r="G253" s="17" t="e">
        <v>#N/A</v>
      </c>
      <c r="H253" s="17" t="e">
        <v>#N/A</v>
      </c>
      <c r="I253" s="17" t="e">
        <v>#N/A</v>
      </c>
      <c r="J253" s="17" t="e">
        <v>#N/A</v>
      </c>
      <c r="K253" s="17" t="e">
        <v>#N/A</v>
      </c>
      <c r="L253" s="17" t="e">
        <v>#N/A</v>
      </c>
      <c r="M253" s="17" t="e">
        <v>#N/A</v>
      </c>
      <c r="N253" s="17" t="e">
        <v>#N/A</v>
      </c>
      <c r="O253" s="17" t="e">
        <v>#N/A</v>
      </c>
      <c r="P253" s="17" t="e">
        <v>#N/A</v>
      </c>
      <c r="Q253" s="17" t="e">
        <v>#N/A</v>
      </c>
      <c r="R253" s="17" t="e">
        <v>#N/A</v>
      </c>
      <c r="S253" s="17" t="e">
        <v>#N/A</v>
      </c>
      <c r="T253" s="17" t="e">
        <v>#N/A</v>
      </c>
      <c r="U253" s="5"/>
      <c r="V253" s="5"/>
      <c r="W253" s="5"/>
    </row>
    <row r="254" spans="2:23" x14ac:dyDescent="0.3">
      <c r="B254" s="19">
        <v>2040</v>
      </c>
      <c r="C254" s="19">
        <v>2</v>
      </c>
      <c r="D254" s="17" t="e">
        <v>#N/A</v>
      </c>
      <c r="E254" s="17" t="e">
        <v>#N/A</v>
      </c>
      <c r="F254" s="17" t="e">
        <v>#N/A</v>
      </c>
      <c r="G254" s="17" t="e">
        <v>#N/A</v>
      </c>
      <c r="H254" s="17" t="e">
        <v>#N/A</v>
      </c>
      <c r="I254" s="17" t="e">
        <v>#N/A</v>
      </c>
      <c r="J254" s="17" t="e">
        <v>#N/A</v>
      </c>
      <c r="K254" s="17" t="e">
        <v>#N/A</v>
      </c>
      <c r="L254" s="17" t="e">
        <v>#N/A</v>
      </c>
      <c r="M254" s="17" t="e">
        <v>#N/A</v>
      </c>
      <c r="N254" s="17" t="e">
        <v>#N/A</v>
      </c>
      <c r="O254" s="17" t="e">
        <v>#N/A</v>
      </c>
      <c r="P254" s="17" t="e">
        <v>#N/A</v>
      </c>
      <c r="Q254" s="17" t="e">
        <v>#N/A</v>
      </c>
      <c r="R254" s="17" t="e">
        <v>#N/A</v>
      </c>
      <c r="S254" s="17" t="e">
        <v>#N/A</v>
      </c>
      <c r="T254" s="17" t="e">
        <v>#N/A</v>
      </c>
      <c r="U254" s="5"/>
      <c r="V254" s="5"/>
      <c r="W254" s="5"/>
    </row>
    <row r="255" spans="2:23" x14ac:dyDescent="0.3">
      <c r="B255" s="19">
        <v>2040</v>
      </c>
      <c r="C255" s="19">
        <v>3</v>
      </c>
      <c r="D255" s="17" t="e">
        <v>#N/A</v>
      </c>
      <c r="E255" s="17" t="e">
        <v>#N/A</v>
      </c>
      <c r="F255" s="17" t="e">
        <v>#N/A</v>
      </c>
      <c r="G255" s="17" t="e">
        <v>#N/A</v>
      </c>
      <c r="H255" s="17" t="e">
        <v>#N/A</v>
      </c>
      <c r="I255" s="17" t="e">
        <v>#N/A</v>
      </c>
      <c r="J255" s="17" t="e">
        <v>#N/A</v>
      </c>
      <c r="K255" s="17" t="e">
        <v>#N/A</v>
      </c>
      <c r="L255" s="17" t="e">
        <v>#N/A</v>
      </c>
      <c r="M255" s="17" t="e">
        <v>#N/A</v>
      </c>
      <c r="N255" s="17" t="e">
        <v>#N/A</v>
      </c>
      <c r="O255" s="17" t="e">
        <v>#N/A</v>
      </c>
      <c r="P255" s="17" t="e">
        <v>#N/A</v>
      </c>
      <c r="Q255" s="17" t="e">
        <v>#N/A</v>
      </c>
      <c r="R255" s="17" t="e">
        <v>#N/A</v>
      </c>
      <c r="S255" s="17" t="e">
        <v>#N/A</v>
      </c>
      <c r="T255" s="17" t="e">
        <v>#N/A</v>
      </c>
      <c r="U255" s="5"/>
      <c r="V255" s="5"/>
      <c r="W255" s="5"/>
    </row>
    <row r="256" spans="2:23" x14ac:dyDescent="0.3">
      <c r="B256" s="19">
        <v>2040</v>
      </c>
      <c r="C256" s="19">
        <v>4</v>
      </c>
      <c r="D256" s="17" t="e">
        <v>#N/A</v>
      </c>
      <c r="E256" s="17" t="e">
        <v>#N/A</v>
      </c>
      <c r="F256" s="17" t="e">
        <v>#N/A</v>
      </c>
      <c r="G256" s="17" t="e">
        <v>#N/A</v>
      </c>
      <c r="H256" s="17" t="e">
        <v>#N/A</v>
      </c>
      <c r="I256" s="17" t="e">
        <v>#N/A</v>
      </c>
      <c r="J256" s="17" t="e">
        <v>#N/A</v>
      </c>
      <c r="K256" s="17" t="e">
        <v>#N/A</v>
      </c>
      <c r="L256" s="17" t="e">
        <v>#N/A</v>
      </c>
      <c r="M256" s="17" t="e">
        <v>#N/A</v>
      </c>
      <c r="N256" s="17" t="e">
        <v>#N/A</v>
      </c>
      <c r="O256" s="17" t="e">
        <v>#N/A</v>
      </c>
      <c r="P256" s="17" t="e">
        <v>#N/A</v>
      </c>
      <c r="Q256" s="17" t="e">
        <v>#N/A</v>
      </c>
      <c r="R256" s="17" t="e">
        <v>#N/A</v>
      </c>
      <c r="S256" s="17" t="e">
        <v>#N/A</v>
      </c>
      <c r="T256" s="17" t="e">
        <v>#N/A</v>
      </c>
      <c r="U256" s="5"/>
      <c r="V256" s="5"/>
      <c r="W256" s="5"/>
    </row>
    <row r="257" spans="2:23" x14ac:dyDescent="0.3">
      <c r="B257" s="19">
        <v>2040</v>
      </c>
      <c r="C257" s="19">
        <v>5</v>
      </c>
      <c r="D257" s="17" t="e">
        <v>#N/A</v>
      </c>
      <c r="E257" s="17" t="e">
        <v>#N/A</v>
      </c>
      <c r="F257" s="17" t="e">
        <v>#N/A</v>
      </c>
      <c r="G257" s="17" t="e">
        <v>#N/A</v>
      </c>
      <c r="H257" s="17" t="e">
        <v>#N/A</v>
      </c>
      <c r="I257" s="17" t="e">
        <v>#N/A</v>
      </c>
      <c r="J257" s="17" t="e">
        <v>#N/A</v>
      </c>
      <c r="K257" s="17" t="e">
        <v>#N/A</v>
      </c>
      <c r="L257" s="17" t="e">
        <v>#N/A</v>
      </c>
      <c r="M257" s="17" t="e">
        <v>#N/A</v>
      </c>
      <c r="N257" s="17" t="e">
        <v>#N/A</v>
      </c>
      <c r="O257" s="17" t="e">
        <v>#N/A</v>
      </c>
      <c r="P257" s="17" t="e">
        <v>#N/A</v>
      </c>
      <c r="Q257" s="17" t="e">
        <v>#N/A</v>
      </c>
      <c r="R257" s="17" t="e">
        <v>#N/A</v>
      </c>
      <c r="S257" s="17" t="e">
        <v>#N/A</v>
      </c>
      <c r="T257" s="17" t="e">
        <v>#N/A</v>
      </c>
      <c r="U257" s="5"/>
      <c r="V257" s="5"/>
      <c r="W257" s="5"/>
    </row>
    <row r="258" spans="2:23" x14ac:dyDescent="0.3">
      <c r="B258" s="19">
        <v>2040</v>
      </c>
      <c r="C258" s="19">
        <v>6</v>
      </c>
      <c r="D258" s="17" t="e">
        <v>#N/A</v>
      </c>
      <c r="E258" s="17" t="e">
        <v>#N/A</v>
      </c>
      <c r="F258" s="17" t="e">
        <v>#N/A</v>
      </c>
      <c r="G258" s="17" t="e">
        <v>#N/A</v>
      </c>
      <c r="H258" s="17" t="e">
        <v>#N/A</v>
      </c>
      <c r="I258" s="17" t="e">
        <v>#N/A</v>
      </c>
      <c r="J258" s="17" t="e">
        <v>#N/A</v>
      </c>
      <c r="K258" s="17" t="e">
        <v>#N/A</v>
      </c>
      <c r="L258" s="17" t="e">
        <v>#N/A</v>
      </c>
      <c r="M258" s="17" t="e">
        <v>#N/A</v>
      </c>
      <c r="N258" s="17" t="e">
        <v>#N/A</v>
      </c>
      <c r="O258" s="17" t="e">
        <v>#N/A</v>
      </c>
      <c r="P258" s="17" t="e">
        <v>#N/A</v>
      </c>
      <c r="Q258" s="17" t="e">
        <v>#N/A</v>
      </c>
      <c r="R258" s="17" t="e">
        <v>#N/A</v>
      </c>
      <c r="S258" s="17" t="e">
        <v>#N/A</v>
      </c>
      <c r="T258" s="17" t="e">
        <v>#N/A</v>
      </c>
      <c r="U258" s="5"/>
      <c r="V258" s="5"/>
      <c r="W258" s="5"/>
    </row>
    <row r="259" spans="2:23" x14ac:dyDescent="0.3">
      <c r="B259" s="19">
        <v>2040</v>
      </c>
      <c r="C259" s="19">
        <v>7</v>
      </c>
      <c r="D259" s="17" t="e">
        <v>#N/A</v>
      </c>
      <c r="E259" s="17" t="e">
        <v>#N/A</v>
      </c>
      <c r="F259" s="17" t="e">
        <v>#N/A</v>
      </c>
      <c r="G259" s="17" t="e">
        <v>#N/A</v>
      </c>
      <c r="H259" s="17" t="e">
        <v>#N/A</v>
      </c>
      <c r="I259" s="17" t="e">
        <v>#N/A</v>
      </c>
      <c r="J259" s="17" t="e">
        <v>#N/A</v>
      </c>
      <c r="K259" s="17" t="e">
        <v>#N/A</v>
      </c>
      <c r="L259" s="17" t="e">
        <v>#N/A</v>
      </c>
      <c r="M259" s="17" t="e">
        <v>#N/A</v>
      </c>
      <c r="N259" s="17" t="e">
        <v>#N/A</v>
      </c>
      <c r="O259" s="17" t="e">
        <v>#N/A</v>
      </c>
      <c r="P259" s="17" t="e">
        <v>#N/A</v>
      </c>
      <c r="Q259" s="17" t="e">
        <v>#N/A</v>
      </c>
      <c r="R259" s="17" t="e">
        <v>#N/A</v>
      </c>
      <c r="S259" s="17" t="e">
        <v>#N/A</v>
      </c>
      <c r="T259" s="17" t="e">
        <v>#N/A</v>
      </c>
      <c r="U259" s="5"/>
      <c r="V259" s="5"/>
      <c r="W259" s="5"/>
    </row>
    <row r="260" spans="2:23" x14ac:dyDescent="0.3">
      <c r="B260" s="19">
        <v>2040</v>
      </c>
      <c r="C260" s="19">
        <v>8</v>
      </c>
      <c r="D260" s="17" t="e">
        <v>#N/A</v>
      </c>
      <c r="E260" s="17" t="e">
        <v>#N/A</v>
      </c>
      <c r="F260" s="17" t="e">
        <v>#N/A</v>
      </c>
      <c r="G260" s="17" t="e">
        <v>#N/A</v>
      </c>
      <c r="H260" s="17" t="e">
        <v>#N/A</v>
      </c>
      <c r="I260" s="17" t="e">
        <v>#N/A</v>
      </c>
      <c r="J260" s="17" t="e">
        <v>#N/A</v>
      </c>
      <c r="K260" s="17" t="e">
        <v>#N/A</v>
      </c>
      <c r="L260" s="17" t="e">
        <v>#N/A</v>
      </c>
      <c r="M260" s="17" t="e">
        <v>#N/A</v>
      </c>
      <c r="N260" s="17" t="e">
        <v>#N/A</v>
      </c>
      <c r="O260" s="17" t="e">
        <v>#N/A</v>
      </c>
      <c r="P260" s="17" t="e">
        <v>#N/A</v>
      </c>
      <c r="Q260" s="17" t="e">
        <v>#N/A</v>
      </c>
      <c r="R260" s="17" t="e">
        <v>#N/A</v>
      </c>
      <c r="S260" s="17" t="e">
        <v>#N/A</v>
      </c>
      <c r="T260" s="17" t="e">
        <v>#N/A</v>
      </c>
      <c r="U260" s="5"/>
      <c r="V260" s="5"/>
      <c r="W260" s="5"/>
    </row>
    <row r="261" spans="2:23" x14ac:dyDescent="0.3">
      <c r="B261" s="19">
        <v>2040</v>
      </c>
      <c r="C261" s="19">
        <v>9</v>
      </c>
      <c r="D261" s="17" t="e">
        <v>#N/A</v>
      </c>
      <c r="E261" s="17" t="e">
        <v>#N/A</v>
      </c>
      <c r="F261" s="17" t="e">
        <v>#N/A</v>
      </c>
      <c r="G261" s="17" t="e">
        <v>#N/A</v>
      </c>
      <c r="H261" s="17" t="e">
        <v>#N/A</v>
      </c>
      <c r="I261" s="17" t="e">
        <v>#N/A</v>
      </c>
      <c r="J261" s="17" t="e">
        <v>#N/A</v>
      </c>
      <c r="K261" s="17" t="e">
        <v>#N/A</v>
      </c>
      <c r="L261" s="17" t="e">
        <v>#N/A</v>
      </c>
      <c r="M261" s="17" t="e">
        <v>#N/A</v>
      </c>
      <c r="N261" s="17" t="e">
        <v>#N/A</v>
      </c>
      <c r="O261" s="17" t="e">
        <v>#N/A</v>
      </c>
      <c r="P261" s="17" t="e">
        <v>#N/A</v>
      </c>
      <c r="Q261" s="17" t="e">
        <v>#N/A</v>
      </c>
      <c r="R261" s="17" t="e">
        <v>#N/A</v>
      </c>
      <c r="S261" s="17" t="e">
        <v>#N/A</v>
      </c>
      <c r="T261" s="17" t="e">
        <v>#N/A</v>
      </c>
      <c r="U261" s="5"/>
      <c r="V261" s="5"/>
      <c r="W261" s="5"/>
    </row>
    <row r="262" spans="2:23" x14ac:dyDescent="0.3">
      <c r="B262" s="19">
        <v>2040</v>
      </c>
      <c r="C262" s="19">
        <v>10</v>
      </c>
      <c r="D262" s="17" t="e">
        <v>#N/A</v>
      </c>
      <c r="E262" s="17" t="e">
        <v>#N/A</v>
      </c>
      <c r="F262" s="17" t="e">
        <v>#N/A</v>
      </c>
      <c r="G262" s="17" t="e">
        <v>#N/A</v>
      </c>
      <c r="H262" s="17" t="e">
        <v>#N/A</v>
      </c>
      <c r="I262" s="17" t="e">
        <v>#N/A</v>
      </c>
      <c r="J262" s="17" t="e">
        <v>#N/A</v>
      </c>
      <c r="K262" s="17" t="e">
        <v>#N/A</v>
      </c>
      <c r="L262" s="17" t="e">
        <v>#N/A</v>
      </c>
      <c r="M262" s="17" t="e">
        <v>#N/A</v>
      </c>
      <c r="N262" s="17" t="e">
        <v>#N/A</v>
      </c>
      <c r="O262" s="17" t="e">
        <v>#N/A</v>
      </c>
      <c r="P262" s="17" t="e">
        <v>#N/A</v>
      </c>
      <c r="Q262" s="17" t="e">
        <v>#N/A</v>
      </c>
      <c r="R262" s="17" t="e">
        <v>#N/A</v>
      </c>
      <c r="S262" s="17" t="e">
        <v>#N/A</v>
      </c>
      <c r="T262" s="17" t="e">
        <v>#N/A</v>
      </c>
      <c r="U262" s="5"/>
      <c r="V262" s="5"/>
      <c r="W262" s="5"/>
    </row>
    <row r="263" spans="2:23" x14ac:dyDescent="0.3">
      <c r="B263" s="19">
        <v>2040</v>
      </c>
      <c r="C263" s="19">
        <v>11</v>
      </c>
      <c r="D263" s="17" t="e">
        <v>#N/A</v>
      </c>
      <c r="E263" s="17" t="e">
        <v>#N/A</v>
      </c>
      <c r="F263" s="17" t="e">
        <v>#N/A</v>
      </c>
      <c r="G263" s="17" t="e">
        <v>#N/A</v>
      </c>
      <c r="H263" s="17" t="e">
        <v>#N/A</v>
      </c>
      <c r="I263" s="17" t="e">
        <v>#N/A</v>
      </c>
      <c r="J263" s="17" t="e">
        <v>#N/A</v>
      </c>
      <c r="K263" s="17" t="e">
        <v>#N/A</v>
      </c>
      <c r="L263" s="17" t="e">
        <v>#N/A</v>
      </c>
      <c r="M263" s="17" t="e">
        <v>#N/A</v>
      </c>
      <c r="N263" s="17" t="e">
        <v>#N/A</v>
      </c>
      <c r="O263" s="17" t="e">
        <v>#N/A</v>
      </c>
      <c r="P263" s="17" t="e">
        <v>#N/A</v>
      </c>
      <c r="Q263" s="17" t="e">
        <v>#N/A</v>
      </c>
      <c r="R263" s="17" t="e">
        <v>#N/A</v>
      </c>
      <c r="S263" s="17" t="e">
        <v>#N/A</v>
      </c>
      <c r="T263" s="17" t="e">
        <v>#N/A</v>
      </c>
      <c r="U263" s="5"/>
      <c r="V263" s="5"/>
      <c r="W263" s="5"/>
    </row>
    <row r="264" spans="2:23" x14ac:dyDescent="0.3">
      <c r="B264" s="19">
        <v>2040</v>
      </c>
      <c r="C264" s="19">
        <v>12</v>
      </c>
      <c r="D264" s="17" t="e">
        <v>#N/A</v>
      </c>
      <c r="E264" s="17" t="e">
        <v>#N/A</v>
      </c>
      <c r="F264" s="17" t="e">
        <v>#N/A</v>
      </c>
      <c r="G264" s="17" t="e">
        <v>#N/A</v>
      </c>
      <c r="H264" s="17" t="e">
        <v>#N/A</v>
      </c>
      <c r="I264" s="17" t="e">
        <v>#N/A</v>
      </c>
      <c r="J264" s="17" t="e">
        <v>#N/A</v>
      </c>
      <c r="K264" s="17" t="e">
        <v>#N/A</v>
      </c>
      <c r="L264" s="17" t="e">
        <v>#N/A</v>
      </c>
      <c r="M264" s="17" t="e">
        <v>#N/A</v>
      </c>
      <c r="N264" s="17" t="e">
        <v>#N/A</v>
      </c>
      <c r="O264" s="17" t="e">
        <v>#N/A</v>
      </c>
      <c r="P264" s="17" t="e">
        <v>#N/A</v>
      </c>
      <c r="Q264" s="17" t="e">
        <v>#N/A</v>
      </c>
      <c r="R264" s="17" t="e">
        <v>#N/A</v>
      </c>
      <c r="S264" s="17" t="e">
        <v>#N/A</v>
      </c>
      <c r="T264" s="17" t="e">
        <v>#N/A</v>
      </c>
      <c r="U264" s="5"/>
      <c r="V264" s="5"/>
      <c r="W264" s="5"/>
    </row>
  </sheetData>
  <mergeCells count="12">
    <mergeCell ref="D73:T78"/>
    <mergeCell ref="B1:S1"/>
    <mergeCell ref="B2:S2"/>
    <mergeCell ref="B5:S5"/>
    <mergeCell ref="B70:T70"/>
    <mergeCell ref="B71:T71"/>
    <mergeCell ref="B49:S49"/>
    <mergeCell ref="B50:S50"/>
    <mergeCell ref="B29:S29"/>
    <mergeCell ref="B7:S7"/>
    <mergeCell ref="B8:S8"/>
    <mergeCell ref="B28:S28"/>
  </mergeCells>
  <phoneticPr fontId="26" type="noConversion"/>
  <pageMargins left="0.7" right="0.7" top="0.75" bottom="0.75" header="0.3" footer="0.3"/>
  <pageSetup scale="64"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7992D-CD23-425E-B473-108B44AE2BAE}">
  <sheetPr>
    <tabColor theme="6" tint="0.79998168889431442"/>
    <pageSetUpPr fitToPage="1"/>
  </sheetPr>
  <dimension ref="B1:AC434"/>
  <sheetViews>
    <sheetView topLeftCell="A6" zoomScale="80" zoomScaleNormal="80" workbookViewId="0">
      <selection activeCell="M12" sqref="M12"/>
    </sheetView>
  </sheetViews>
  <sheetFormatPr defaultRowHeight="15.6" x14ac:dyDescent="0.3"/>
  <cols>
    <col min="1" max="1" width="1.69921875" customWidth="1"/>
    <col min="3" max="7" width="12.3984375" customWidth="1"/>
    <col min="8" max="9" width="10.59765625" customWidth="1"/>
    <col min="16" max="16" width="12.5" customWidth="1"/>
    <col min="19" max="19" width="12.19921875" customWidth="1"/>
  </cols>
  <sheetData>
    <row r="1" spans="2:29" s="6" customFormat="1" x14ac:dyDescent="0.3">
      <c r="B1" s="285" t="s">
        <v>114</v>
      </c>
      <c r="C1" s="285"/>
      <c r="D1" s="285"/>
      <c r="E1" s="285"/>
      <c r="F1" s="285"/>
      <c r="G1" s="285"/>
      <c r="H1" s="285"/>
      <c r="I1" s="285"/>
      <c r="J1" s="285"/>
      <c r="K1" s="285"/>
      <c r="L1" s="285"/>
      <c r="M1" s="285"/>
      <c r="N1" s="285"/>
      <c r="O1" s="285"/>
      <c r="P1" s="285"/>
      <c r="Q1" s="285"/>
      <c r="R1" s="285"/>
      <c r="S1" s="285"/>
      <c r="T1" s="285"/>
      <c r="U1" s="285"/>
    </row>
    <row r="2" spans="2:29" s="7" customFormat="1" ht="15.75" customHeight="1" x14ac:dyDescent="0.25">
      <c r="B2" s="287" t="str">
        <f>'Admin Info'!B6</f>
        <v>Southern California Gas</v>
      </c>
      <c r="C2" s="287"/>
      <c r="D2" s="287"/>
      <c r="E2" s="287"/>
      <c r="F2" s="287"/>
      <c r="G2" s="287"/>
      <c r="H2" s="287"/>
      <c r="I2" s="287"/>
      <c r="J2" s="287"/>
      <c r="K2" s="287"/>
      <c r="L2" s="287"/>
      <c r="M2" s="287"/>
      <c r="N2" s="287"/>
      <c r="O2" s="287"/>
      <c r="P2" s="287"/>
      <c r="Q2" s="287"/>
      <c r="R2" s="287"/>
      <c r="S2" s="287"/>
      <c r="T2" s="287"/>
      <c r="U2" s="287"/>
    </row>
    <row r="3" spans="2:29" s="7" customFormat="1" ht="13.2" x14ac:dyDescent="0.25">
      <c r="C3" s="310"/>
      <c r="D3" s="310"/>
      <c r="E3" s="310"/>
      <c r="F3" s="310"/>
      <c r="G3" s="310"/>
      <c r="H3" s="310"/>
      <c r="I3" s="310"/>
      <c r="J3" s="310"/>
      <c r="K3" s="310"/>
      <c r="L3" s="310"/>
      <c r="M3" s="310"/>
    </row>
    <row r="4" spans="2:29" s="7" customFormat="1" ht="13.2" x14ac:dyDescent="0.25">
      <c r="C4" s="24"/>
      <c r="D4" s="24"/>
      <c r="E4" s="24"/>
      <c r="F4" s="24"/>
      <c r="G4" s="24"/>
      <c r="H4" s="24"/>
      <c r="I4" s="24"/>
      <c r="J4" s="24"/>
      <c r="K4" s="24"/>
      <c r="L4" s="24"/>
      <c r="M4" s="24"/>
    </row>
    <row r="5" spans="2:29" s="6" customFormat="1" x14ac:dyDescent="0.25">
      <c r="B5" s="288" t="s">
        <v>115</v>
      </c>
      <c r="C5" s="288"/>
      <c r="D5" s="288"/>
      <c r="E5" s="288"/>
      <c r="F5" s="288"/>
      <c r="G5" s="288"/>
      <c r="H5" s="288"/>
      <c r="I5" s="288"/>
      <c r="J5" s="288"/>
      <c r="K5" s="288"/>
      <c r="L5" s="288"/>
      <c r="M5" s="288"/>
      <c r="N5" s="288"/>
      <c r="O5" s="288"/>
      <c r="P5" s="288"/>
      <c r="Q5" s="288"/>
      <c r="R5" s="288"/>
      <c r="S5" s="288"/>
      <c r="T5" s="288"/>
      <c r="U5" s="288"/>
    </row>
    <row r="9" spans="2:29" x14ac:dyDescent="0.3">
      <c r="B9" s="281" t="s">
        <v>116</v>
      </c>
      <c r="C9" s="282"/>
      <c r="D9" s="282"/>
      <c r="E9" s="282"/>
      <c r="F9" s="282"/>
      <c r="G9" s="282"/>
      <c r="H9" s="283"/>
      <c r="I9" s="96"/>
      <c r="J9" s="281" t="s">
        <v>117</v>
      </c>
      <c r="K9" s="282"/>
      <c r="L9" s="282"/>
      <c r="M9" s="282"/>
      <c r="N9" s="282"/>
      <c r="O9" s="282"/>
      <c r="P9" s="282"/>
      <c r="Q9" s="282"/>
      <c r="R9" s="282"/>
      <c r="S9" s="282"/>
      <c r="T9" s="282"/>
      <c r="U9" s="283"/>
    </row>
    <row r="10" spans="2:29" ht="31.8" x14ac:dyDescent="0.3">
      <c r="B10" s="10" t="s">
        <v>76</v>
      </c>
      <c r="C10" s="10" t="s">
        <v>77</v>
      </c>
      <c r="D10" s="10" t="s">
        <v>118</v>
      </c>
      <c r="E10" s="10" t="s">
        <v>119</v>
      </c>
      <c r="F10" s="10" t="s">
        <v>120</v>
      </c>
      <c r="G10" s="10" t="s">
        <v>121</v>
      </c>
      <c r="H10" s="10" t="s">
        <v>122</v>
      </c>
      <c r="J10" s="10" t="s">
        <v>76</v>
      </c>
      <c r="K10" s="10" t="s">
        <v>77</v>
      </c>
      <c r="L10" s="22" t="s">
        <v>123</v>
      </c>
      <c r="M10" s="22" t="s">
        <v>124</v>
      </c>
      <c r="N10" s="22" t="s">
        <v>125</v>
      </c>
      <c r="O10" s="22" t="s">
        <v>126</v>
      </c>
      <c r="P10" s="22" t="s">
        <v>127</v>
      </c>
      <c r="Q10" s="22" t="s">
        <v>128</v>
      </c>
      <c r="R10" s="22" t="s">
        <v>129</v>
      </c>
      <c r="S10" s="22" t="s">
        <v>130</v>
      </c>
      <c r="T10" s="22" t="s">
        <v>131</v>
      </c>
      <c r="U10" s="22" t="s">
        <v>132</v>
      </c>
      <c r="W10" s="21"/>
      <c r="X10" s="21"/>
      <c r="Y10" s="21"/>
      <c r="Z10" s="21"/>
      <c r="AA10" s="21"/>
      <c r="AB10" s="21"/>
      <c r="AC10" s="21"/>
    </row>
    <row r="11" spans="2:29" x14ac:dyDescent="0.3">
      <c r="B11" s="95">
        <v>2025</v>
      </c>
      <c r="C11" s="95">
        <v>1</v>
      </c>
      <c r="D11" s="163">
        <v>0.44500000000000001</v>
      </c>
      <c r="E11" s="163" t="s">
        <v>133</v>
      </c>
      <c r="F11" s="163" t="s">
        <v>133</v>
      </c>
      <c r="G11" s="163" t="s">
        <v>133</v>
      </c>
      <c r="H11" s="163" t="s">
        <v>133</v>
      </c>
      <c r="I11" s="20"/>
      <c r="J11" s="95">
        <v>2025</v>
      </c>
      <c r="K11" s="95">
        <v>1</v>
      </c>
      <c r="L11" s="163">
        <v>1.2478455702642206</v>
      </c>
      <c r="M11" s="163">
        <v>0.72668022306548641</v>
      </c>
      <c r="N11" s="163">
        <v>0.72668022306548641</v>
      </c>
      <c r="O11" s="163">
        <v>0.17122406773881188</v>
      </c>
      <c r="P11" s="163" t="s">
        <v>134</v>
      </c>
      <c r="Q11" s="163">
        <v>8.7047784440525869E-2</v>
      </c>
      <c r="R11" s="163">
        <v>4.6540572800493014E-2</v>
      </c>
      <c r="S11" s="163">
        <v>0.12789061303623286</v>
      </c>
      <c r="T11" s="163" t="s">
        <v>24</v>
      </c>
      <c r="U11" s="163">
        <v>0.5319062373743626</v>
      </c>
      <c r="V11" s="20"/>
      <c r="W11" s="20"/>
      <c r="X11" s="20"/>
      <c r="Y11" s="20"/>
      <c r="Z11" s="20"/>
      <c r="AA11" s="20"/>
      <c r="AB11" s="20"/>
      <c r="AC11" s="20"/>
    </row>
    <row r="12" spans="2:29" x14ac:dyDescent="0.3">
      <c r="B12" s="95">
        <v>2025</v>
      </c>
      <c r="C12" s="95">
        <v>2</v>
      </c>
      <c r="D12" s="163">
        <v>0.39605000000000001</v>
      </c>
      <c r="E12" s="163" t="s">
        <v>133</v>
      </c>
      <c r="F12" s="163" t="s">
        <v>133</v>
      </c>
      <c r="G12" s="163" t="s">
        <v>133</v>
      </c>
      <c r="H12" s="163" t="s">
        <v>133</v>
      </c>
      <c r="I12" s="20"/>
      <c r="J12" s="95">
        <v>2025</v>
      </c>
      <c r="K12" s="95">
        <v>2</v>
      </c>
      <c r="L12" s="163">
        <v>1.4790131</v>
      </c>
      <c r="M12" s="163">
        <v>0.97142090000000003</v>
      </c>
      <c r="N12" s="163">
        <v>0.97142090000000003</v>
      </c>
      <c r="O12" s="163">
        <v>0.1951446</v>
      </c>
      <c r="P12" s="163" t="s">
        <v>134</v>
      </c>
      <c r="Q12" s="163">
        <v>0.1127402</v>
      </c>
      <c r="R12" s="163">
        <v>7.0444800000000002E-2</v>
      </c>
      <c r="S12" s="163">
        <v>0.15714529999999999</v>
      </c>
      <c r="T12" s="163" t="s">
        <v>24</v>
      </c>
      <c r="U12" s="163">
        <v>0.6619543</v>
      </c>
      <c r="V12" s="20"/>
      <c r="W12" s="20"/>
      <c r="X12" s="20"/>
      <c r="Y12" s="20"/>
      <c r="Z12" s="20"/>
      <c r="AA12" s="20"/>
      <c r="AB12" s="20"/>
      <c r="AC12" s="20"/>
    </row>
    <row r="13" spans="2:29" x14ac:dyDescent="0.3">
      <c r="B13" s="95">
        <v>2025</v>
      </c>
      <c r="C13" s="95">
        <v>3</v>
      </c>
      <c r="D13" s="163">
        <v>0.43473999999999996</v>
      </c>
      <c r="E13" s="163" t="s">
        <v>133</v>
      </c>
      <c r="F13" s="163" t="s">
        <v>133</v>
      </c>
      <c r="G13" s="163" t="s">
        <v>133</v>
      </c>
      <c r="H13" s="163" t="s">
        <v>133</v>
      </c>
      <c r="I13" s="20"/>
      <c r="J13" s="95">
        <v>2025</v>
      </c>
      <c r="K13" s="95">
        <v>3</v>
      </c>
      <c r="L13" s="163">
        <v>1.4790131</v>
      </c>
      <c r="M13" s="163">
        <v>0.97142090000000003</v>
      </c>
      <c r="N13" s="163">
        <v>0.97142090000000003</v>
      </c>
      <c r="O13" s="163">
        <v>0.1951446</v>
      </c>
      <c r="P13" s="163" t="s">
        <v>134</v>
      </c>
      <c r="Q13" s="163">
        <v>0.1127402</v>
      </c>
      <c r="R13" s="163">
        <v>7.0444800000000002E-2</v>
      </c>
      <c r="S13" s="163">
        <v>0.15714529999999999</v>
      </c>
      <c r="T13" s="163" t="s">
        <v>24</v>
      </c>
      <c r="U13" s="163">
        <v>0.6619543</v>
      </c>
      <c r="V13" s="20"/>
      <c r="W13" s="20"/>
      <c r="X13" s="20"/>
      <c r="Y13" s="20"/>
      <c r="Z13" s="20"/>
      <c r="AA13" s="20"/>
      <c r="AB13" s="20"/>
      <c r="AC13" s="20"/>
    </row>
    <row r="14" spans="2:29" x14ac:dyDescent="0.3">
      <c r="B14" s="95">
        <v>2025</v>
      </c>
      <c r="C14" s="95">
        <v>4</v>
      </c>
      <c r="D14" s="163">
        <v>0.33220850378</v>
      </c>
      <c r="E14" s="163" t="s">
        <v>133</v>
      </c>
      <c r="F14" s="163" t="s">
        <v>133</v>
      </c>
      <c r="G14" s="163" t="s">
        <v>133</v>
      </c>
      <c r="H14" s="163" t="s">
        <v>133</v>
      </c>
      <c r="I14" s="20"/>
      <c r="J14" s="95">
        <v>2025</v>
      </c>
      <c r="K14" s="95">
        <v>4</v>
      </c>
      <c r="L14" s="163">
        <v>1.4790131</v>
      </c>
      <c r="M14" s="163">
        <v>0.97142090000000003</v>
      </c>
      <c r="N14" s="163">
        <v>0.97142090000000003</v>
      </c>
      <c r="O14" s="163">
        <v>0.1951446</v>
      </c>
      <c r="P14" s="163" t="s">
        <v>134</v>
      </c>
      <c r="Q14" s="163">
        <v>0.1127402</v>
      </c>
      <c r="R14" s="163">
        <v>7.0444800000000002E-2</v>
      </c>
      <c r="S14" s="163">
        <v>0.15714529999999999</v>
      </c>
      <c r="T14" s="163" t="s">
        <v>24</v>
      </c>
      <c r="U14" s="163">
        <v>0.6619543</v>
      </c>
      <c r="V14" s="20"/>
      <c r="W14" s="20"/>
      <c r="X14" s="20"/>
      <c r="Y14" s="20"/>
      <c r="Z14" s="20"/>
      <c r="AA14" s="20"/>
      <c r="AB14" s="20"/>
      <c r="AC14" s="20"/>
    </row>
    <row r="15" spans="2:29" x14ac:dyDescent="0.3">
      <c r="B15" s="95">
        <v>2025</v>
      </c>
      <c r="C15" s="95">
        <v>5</v>
      </c>
      <c r="D15" s="163">
        <v>0.28265000000000001</v>
      </c>
      <c r="E15" s="163" t="s">
        <v>133</v>
      </c>
      <c r="F15" s="163" t="s">
        <v>133</v>
      </c>
      <c r="G15" s="163" t="s">
        <v>133</v>
      </c>
      <c r="H15" s="163" t="s">
        <v>133</v>
      </c>
      <c r="I15" s="20"/>
      <c r="J15" s="95">
        <v>2025</v>
      </c>
      <c r="K15" s="95">
        <v>5</v>
      </c>
      <c r="L15" s="163">
        <v>1.4790131</v>
      </c>
      <c r="M15" s="163">
        <v>0.97142090000000003</v>
      </c>
      <c r="N15" s="163">
        <v>0.97142090000000003</v>
      </c>
      <c r="O15" s="163">
        <v>0.1951446</v>
      </c>
      <c r="P15" s="163" t="s">
        <v>134</v>
      </c>
      <c r="Q15" s="163">
        <v>0.1127402</v>
      </c>
      <c r="R15" s="163">
        <v>7.0444800000000002E-2</v>
      </c>
      <c r="S15" s="163">
        <v>0.15714529999999999</v>
      </c>
      <c r="T15" s="163" t="s">
        <v>24</v>
      </c>
      <c r="U15" s="163">
        <v>0.6619543</v>
      </c>
      <c r="V15" s="20"/>
      <c r="W15" s="20"/>
      <c r="X15" s="20"/>
      <c r="Y15" s="20"/>
      <c r="Z15" s="20"/>
      <c r="AA15" s="20"/>
      <c r="AB15" s="20"/>
      <c r="AC15" s="20"/>
    </row>
    <row r="16" spans="2:29" x14ac:dyDescent="0.3">
      <c r="B16" s="95">
        <v>2025</v>
      </c>
      <c r="C16" s="95">
        <v>6</v>
      </c>
      <c r="D16" s="163">
        <v>0.35420804579818177</v>
      </c>
      <c r="E16" s="163" t="s">
        <v>133</v>
      </c>
      <c r="F16" s="163" t="s">
        <v>133</v>
      </c>
      <c r="G16" s="163" t="s">
        <v>133</v>
      </c>
      <c r="H16" s="163" t="s">
        <v>133</v>
      </c>
      <c r="I16" s="20"/>
      <c r="J16" s="95">
        <v>2025</v>
      </c>
      <c r="K16" s="95">
        <v>6</v>
      </c>
      <c r="L16" s="163">
        <v>1.4790131</v>
      </c>
      <c r="M16" s="163">
        <v>0.97142090000000003</v>
      </c>
      <c r="N16" s="163">
        <v>0.97142090000000003</v>
      </c>
      <c r="O16" s="163">
        <v>0.1951446</v>
      </c>
      <c r="P16" s="163" t="s">
        <v>134</v>
      </c>
      <c r="Q16" s="163">
        <v>0.1127402</v>
      </c>
      <c r="R16" s="163">
        <v>7.0444800000000002E-2</v>
      </c>
      <c r="S16" s="163">
        <v>0.15714529999999999</v>
      </c>
      <c r="T16" s="163" t="s">
        <v>24</v>
      </c>
      <c r="U16" s="163">
        <v>0.6619543</v>
      </c>
      <c r="V16" s="20"/>
      <c r="W16" s="20"/>
      <c r="X16" s="20"/>
      <c r="Y16" s="20"/>
      <c r="Z16" s="20"/>
      <c r="AA16" s="20"/>
      <c r="AB16" s="20"/>
      <c r="AC16" s="20"/>
    </row>
    <row r="17" spans="2:29" x14ac:dyDescent="0.3">
      <c r="B17" s="95">
        <v>2025</v>
      </c>
      <c r="C17" s="95">
        <v>7</v>
      </c>
      <c r="D17" s="163">
        <v>0.36209185037800001</v>
      </c>
      <c r="E17" s="163" t="s">
        <v>133</v>
      </c>
      <c r="F17" s="163" t="s">
        <v>133</v>
      </c>
      <c r="G17" s="163" t="s">
        <v>133</v>
      </c>
      <c r="H17" s="163" t="s">
        <v>133</v>
      </c>
      <c r="I17" s="20"/>
      <c r="J17" s="95">
        <v>2025</v>
      </c>
      <c r="K17" s="95">
        <v>7</v>
      </c>
      <c r="L17" s="163">
        <v>1.4790131</v>
      </c>
      <c r="M17" s="163">
        <v>0.97142090000000003</v>
      </c>
      <c r="N17" s="163">
        <v>0.97142090000000003</v>
      </c>
      <c r="O17" s="163">
        <v>0.1951446</v>
      </c>
      <c r="P17" s="163" t="s">
        <v>134</v>
      </c>
      <c r="Q17" s="163">
        <v>0.1127402</v>
      </c>
      <c r="R17" s="163">
        <v>7.0444800000000002E-2</v>
      </c>
      <c r="S17" s="163">
        <v>0.15714529999999999</v>
      </c>
      <c r="T17" s="163" t="s">
        <v>24</v>
      </c>
      <c r="U17" s="163">
        <v>0.6619543</v>
      </c>
      <c r="V17" s="20"/>
      <c r="W17" s="20"/>
      <c r="X17" s="20"/>
      <c r="Y17" s="20"/>
      <c r="Z17" s="20"/>
      <c r="AA17" s="20"/>
      <c r="AB17" s="20"/>
      <c r="AC17" s="20"/>
    </row>
    <row r="18" spans="2:29" x14ac:dyDescent="0.3">
      <c r="B18" s="95">
        <v>2025</v>
      </c>
      <c r="C18" s="95">
        <v>8</v>
      </c>
      <c r="D18" s="163">
        <v>0.37136427819777773</v>
      </c>
      <c r="E18" s="163" t="s">
        <v>133</v>
      </c>
      <c r="F18" s="163" t="s">
        <v>133</v>
      </c>
      <c r="G18" s="163" t="s">
        <v>133</v>
      </c>
      <c r="H18" s="163" t="s">
        <v>133</v>
      </c>
      <c r="I18" s="20"/>
      <c r="J18" s="95">
        <v>2025</v>
      </c>
      <c r="K18" s="95">
        <v>8</v>
      </c>
      <c r="L18" s="163">
        <v>1.4790131</v>
      </c>
      <c r="M18" s="163">
        <v>0.97142090000000003</v>
      </c>
      <c r="N18" s="163">
        <v>0.97142090000000003</v>
      </c>
      <c r="O18" s="163">
        <v>0.1951446</v>
      </c>
      <c r="P18" s="163" t="s">
        <v>134</v>
      </c>
      <c r="Q18" s="163">
        <v>0.1127402</v>
      </c>
      <c r="R18" s="163">
        <v>7.0444800000000002E-2</v>
      </c>
      <c r="S18" s="163">
        <v>0.15714529999999999</v>
      </c>
      <c r="T18" s="163" t="s">
        <v>24</v>
      </c>
      <c r="U18" s="163">
        <v>0.6619543</v>
      </c>
      <c r="V18" s="20"/>
      <c r="W18" s="20"/>
      <c r="X18" s="20"/>
      <c r="Y18" s="20"/>
      <c r="Z18" s="20"/>
      <c r="AA18" s="20"/>
      <c r="AB18" s="20"/>
      <c r="AC18" s="20"/>
    </row>
    <row r="19" spans="2:29" x14ac:dyDescent="0.3">
      <c r="B19" s="95">
        <v>2025</v>
      </c>
      <c r="C19" s="95">
        <v>9</v>
      </c>
      <c r="D19" s="163">
        <v>0.38325231297250001</v>
      </c>
      <c r="E19" s="163" t="s">
        <v>133</v>
      </c>
      <c r="F19" s="163" t="s">
        <v>133</v>
      </c>
      <c r="G19" s="163" t="s">
        <v>133</v>
      </c>
      <c r="H19" s="163" t="s">
        <v>133</v>
      </c>
      <c r="I19" s="20"/>
      <c r="J19" s="95">
        <v>2025</v>
      </c>
      <c r="K19" s="95">
        <v>9</v>
      </c>
      <c r="L19" s="163">
        <v>1.4790131</v>
      </c>
      <c r="M19" s="163">
        <v>0.97142090000000003</v>
      </c>
      <c r="N19" s="163">
        <v>0.97142090000000003</v>
      </c>
      <c r="O19" s="163">
        <v>0.1951446</v>
      </c>
      <c r="P19" s="163" t="s">
        <v>134</v>
      </c>
      <c r="Q19" s="163">
        <v>0.1127402</v>
      </c>
      <c r="R19" s="163">
        <v>7.0444800000000002E-2</v>
      </c>
      <c r="S19" s="163">
        <v>0.15714529999999999</v>
      </c>
      <c r="T19" s="163" t="s">
        <v>24</v>
      </c>
      <c r="U19" s="163">
        <v>0.6619543</v>
      </c>
      <c r="V19" s="20"/>
      <c r="W19" s="20"/>
      <c r="X19" s="20"/>
      <c r="Y19" s="20"/>
      <c r="Z19" s="20"/>
      <c r="AA19" s="20"/>
      <c r="AB19" s="20"/>
      <c r="AC19" s="20"/>
    </row>
    <row r="20" spans="2:29" x14ac:dyDescent="0.3">
      <c r="B20" s="95">
        <v>2025</v>
      </c>
      <c r="C20" s="95">
        <v>10</v>
      </c>
      <c r="D20" s="163">
        <v>0.38837407196857143</v>
      </c>
      <c r="E20" s="163" t="s">
        <v>133</v>
      </c>
      <c r="F20" s="163" t="s">
        <v>133</v>
      </c>
      <c r="G20" s="163" t="s">
        <v>133</v>
      </c>
      <c r="H20" s="163" t="s">
        <v>133</v>
      </c>
      <c r="I20" s="20"/>
      <c r="J20" s="95">
        <v>2025</v>
      </c>
      <c r="K20" s="95">
        <v>10</v>
      </c>
      <c r="L20" s="163">
        <v>1.4790131</v>
      </c>
      <c r="M20" s="163">
        <v>0.97142090000000003</v>
      </c>
      <c r="N20" s="163">
        <v>0.97142090000000003</v>
      </c>
      <c r="O20" s="163">
        <v>0.1951446</v>
      </c>
      <c r="P20" s="163" t="s">
        <v>134</v>
      </c>
      <c r="Q20" s="163">
        <v>0.1127402</v>
      </c>
      <c r="R20" s="163">
        <v>7.0444800000000002E-2</v>
      </c>
      <c r="S20" s="163">
        <v>0.15714529999999999</v>
      </c>
      <c r="T20" s="163" t="s">
        <v>24</v>
      </c>
      <c r="U20" s="163">
        <v>0.6619543</v>
      </c>
      <c r="V20" s="20"/>
      <c r="W20" s="20"/>
      <c r="X20" s="20"/>
      <c r="Y20" s="20"/>
      <c r="Z20" s="20"/>
      <c r="AA20" s="20"/>
      <c r="AB20" s="20"/>
      <c r="AC20" s="20"/>
    </row>
    <row r="21" spans="2:29" x14ac:dyDescent="0.3">
      <c r="B21" s="95">
        <v>2025</v>
      </c>
      <c r="C21" s="95">
        <v>11</v>
      </c>
      <c r="D21" s="163">
        <v>0.38674141729666661</v>
      </c>
      <c r="E21" s="163" t="s">
        <v>133</v>
      </c>
      <c r="F21" s="163" t="s">
        <v>133</v>
      </c>
      <c r="G21" s="163" t="s">
        <v>133</v>
      </c>
      <c r="H21" s="163" t="s">
        <v>133</v>
      </c>
      <c r="I21" s="20"/>
      <c r="J21" s="95">
        <v>2025</v>
      </c>
      <c r="K21" s="95">
        <v>11</v>
      </c>
      <c r="L21" s="163">
        <v>1.4790131</v>
      </c>
      <c r="M21" s="163">
        <v>0.97142090000000003</v>
      </c>
      <c r="N21" s="163">
        <v>0.97142090000000003</v>
      </c>
      <c r="O21" s="163">
        <v>0.1951446</v>
      </c>
      <c r="P21" s="163" t="s">
        <v>134</v>
      </c>
      <c r="Q21" s="163">
        <v>0.1127402</v>
      </c>
      <c r="R21" s="163">
        <v>7.0444800000000002E-2</v>
      </c>
      <c r="S21" s="163">
        <v>0.15714529999999999</v>
      </c>
      <c r="T21" s="163" t="s">
        <v>24</v>
      </c>
      <c r="U21" s="163">
        <v>0.6619543</v>
      </c>
      <c r="V21" s="20"/>
      <c r="W21" s="20"/>
      <c r="X21" s="20"/>
      <c r="Y21" s="20"/>
      <c r="Z21" s="20"/>
      <c r="AA21" s="20"/>
      <c r="AB21" s="20"/>
      <c r="AC21" s="20"/>
    </row>
    <row r="22" spans="2:29" x14ac:dyDescent="0.3">
      <c r="B22" s="95">
        <v>2025</v>
      </c>
      <c r="C22" s="95">
        <v>12</v>
      </c>
      <c r="D22" s="163">
        <v>0.378129700756</v>
      </c>
      <c r="E22" s="163" t="s">
        <v>133</v>
      </c>
      <c r="F22" s="163" t="s">
        <v>133</v>
      </c>
      <c r="G22" s="163" t="s">
        <v>133</v>
      </c>
      <c r="H22" s="163" t="s">
        <v>133</v>
      </c>
      <c r="I22" s="20"/>
      <c r="J22" s="95">
        <v>2025</v>
      </c>
      <c r="K22" s="95">
        <v>12</v>
      </c>
      <c r="L22" s="163">
        <v>1.4790131</v>
      </c>
      <c r="M22" s="163">
        <v>0.97142090000000003</v>
      </c>
      <c r="N22" s="163">
        <v>0.97142090000000003</v>
      </c>
      <c r="O22" s="163">
        <v>0.1951446</v>
      </c>
      <c r="P22" s="163" t="s">
        <v>134</v>
      </c>
      <c r="Q22" s="163">
        <v>0.1127402</v>
      </c>
      <c r="R22" s="163">
        <v>7.0444800000000002E-2</v>
      </c>
      <c r="S22" s="163">
        <v>0.15714529999999999</v>
      </c>
      <c r="T22" s="163" t="s">
        <v>24</v>
      </c>
      <c r="U22" s="163">
        <v>0.6619543</v>
      </c>
      <c r="V22" s="20"/>
      <c r="W22" s="20"/>
      <c r="X22" s="20"/>
      <c r="Y22" s="20"/>
      <c r="Z22" s="20"/>
      <c r="AA22" s="20"/>
      <c r="AB22" s="20"/>
      <c r="AC22" s="20"/>
    </row>
    <row r="23" spans="2:29" x14ac:dyDescent="0.3">
      <c r="B23" s="95">
        <v>2026</v>
      </c>
      <c r="C23" s="95">
        <v>1</v>
      </c>
      <c r="D23" s="163">
        <v>0.38947359177868002</v>
      </c>
      <c r="E23" s="163" t="s">
        <v>133</v>
      </c>
      <c r="F23" s="163" t="s">
        <v>133</v>
      </c>
      <c r="G23" s="163" t="s">
        <v>133</v>
      </c>
      <c r="H23" s="163" t="s">
        <v>133</v>
      </c>
      <c r="I23" s="20"/>
      <c r="J23" s="95">
        <v>2026</v>
      </c>
      <c r="K23" s="95">
        <v>1</v>
      </c>
      <c r="L23" s="163">
        <v>1.5233834930000001</v>
      </c>
      <c r="M23" s="163">
        <v>1.000563527</v>
      </c>
      <c r="N23" s="163">
        <v>1.000563527</v>
      </c>
      <c r="O23" s="163">
        <v>0.20099893800000002</v>
      </c>
      <c r="P23" s="163" t="s">
        <v>134</v>
      </c>
      <c r="Q23" s="163">
        <v>0.116122406</v>
      </c>
      <c r="R23" s="163">
        <v>7.2558144000000005E-2</v>
      </c>
      <c r="S23" s="163">
        <v>0.16185965899999999</v>
      </c>
      <c r="T23" s="163" t="s">
        <v>24</v>
      </c>
      <c r="U23" s="163">
        <v>0.68181292900000001</v>
      </c>
      <c r="V23" s="20"/>
    </row>
    <row r="24" spans="2:29" x14ac:dyDescent="0.3">
      <c r="B24" s="95">
        <v>2026</v>
      </c>
      <c r="C24" s="95">
        <v>2</v>
      </c>
      <c r="D24" s="163">
        <v>0.38947359177868002</v>
      </c>
      <c r="E24" s="163" t="s">
        <v>133</v>
      </c>
      <c r="F24" s="163" t="s">
        <v>133</v>
      </c>
      <c r="G24" s="163" t="s">
        <v>133</v>
      </c>
      <c r="H24" s="163" t="s">
        <v>133</v>
      </c>
      <c r="I24" s="20"/>
      <c r="J24" s="95">
        <v>2026</v>
      </c>
      <c r="K24" s="95">
        <v>2</v>
      </c>
      <c r="L24" s="163">
        <v>1.5233834930000001</v>
      </c>
      <c r="M24" s="163">
        <v>1.000563527</v>
      </c>
      <c r="N24" s="163">
        <v>1.000563527</v>
      </c>
      <c r="O24" s="163">
        <v>0.20099893800000002</v>
      </c>
      <c r="P24" s="163" t="s">
        <v>134</v>
      </c>
      <c r="Q24" s="163">
        <v>0.116122406</v>
      </c>
      <c r="R24" s="163">
        <v>7.2558144000000005E-2</v>
      </c>
      <c r="S24" s="163">
        <v>0.16185965899999999</v>
      </c>
      <c r="T24" s="163" t="s">
        <v>24</v>
      </c>
      <c r="U24" s="163">
        <v>0.68181292900000001</v>
      </c>
      <c r="V24" s="20"/>
    </row>
    <row r="25" spans="2:29" x14ac:dyDescent="0.3">
      <c r="B25" s="95">
        <v>2026</v>
      </c>
      <c r="C25" s="95">
        <v>3</v>
      </c>
      <c r="D25" s="163">
        <v>0.38947359177868002</v>
      </c>
      <c r="E25" s="163" t="s">
        <v>133</v>
      </c>
      <c r="F25" s="163" t="s">
        <v>133</v>
      </c>
      <c r="G25" s="163" t="s">
        <v>133</v>
      </c>
      <c r="H25" s="163" t="s">
        <v>133</v>
      </c>
      <c r="I25" s="20"/>
      <c r="J25" s="95">
        <v>2026</v>
      </c>
      <c r="K25" s="95">
        <v>3</v>
      </c>
      <c r="L25" s="163">
        <v>1.5233834930000001</v>
      </c>
      <c r="M25" s="163">
        <v>1.000563527</v>
      </c>
      <c r="N25" s="163">
        <v>1.000563527</v>
      </c>
      <c r="O25" s="163">
        <v>0.20099893800000002</v>
      </c>
      <c r="P25" s="163" t="s">
        <v>134</v>
      </c>
      <c r="Q25" s="163">
        <v>0.116122406</v>
      </c>
      <c r="R25" s="163">
        <v>7.2558144000000005E-2</v>
      </c>
      <c r="S25" s="163">
        <v>0.16185965899999999</v>
      </c>
      <c r="T25" s="163" t="s">
        <v>24</v>
      </c>
      <c r="U25" s="163">
        <v>0.68181292900000001</v>
      </c>
      <c r="V25" s="20"/>
    </row>
    <row r="26" spans="2:29" x14ac:dyDescent="0.3">
      <c r="B26" s="95">
        <v>2026</v>
      </c>
      <c r="C26" s="95">
        <v>4</v>
      </c>
      <c r="D26" s="163">
        <v>0.38947359177868002</v>
      </c>
      <c r="E26" s="163" t="s">
        <v>133</v>
      </c>
      <c r="F26" s="163" t="s">
        <v>133</v>
      </c>
      <c r="G26" s="163" t="s">
        <v>133</v>
      </c>
      <c r="H26" s="163" t="s">
        <v>133</v>
      </c>
      <c r="J26" s="95">
        <v>2026</v>
      </c>
      <c r="K26" s="95">
        <v>4</v>
      </c>
      <c r="L26" s="163">
        <v>1.5233834930000001</v>
      </c>
      <c r="M26" s="163">
        <v>1.000563527</v>
      </c>
      <c r="N26" s="163">
        <v>1.000563527</v>
      </c>
      <c r="O26" s="163">
        <v>0.20099893800000002</v>
      </c>
      <c r="P26" s="163" t="s">
        <v>134</v>
      </c>
      <c r="Q26" s="163">
        <v>0.116122406</v>
      </c>
      <c r="R26" s="163">
        <v>7.2558144000000005E-2</v>
      </c>
      <c r="S26" s="163">
        <v>0.16185965899999999</v>
      </c>
      <c r="T26" s="163" t="s">
        <v>24</v>
      </c>
      <c r="U26" s="163">
        <v>0.68181292900000001</v>
      </c>
    </row>
    <row r="27" spans="2:29" x14ac:dyDescent="0.3">
      <c r="B27" s="95">
        <v>2026</v>
      </c>
      <c r="C27" s="95">
        <v>5</v>
      </c>
      <c r="D27" s="163">
        <v>0.38947359177868002</v>
      </c>
      <c r="E27" s="163" t="s">
        <v>133</v>
      </c>
      <c r="F27" s="163" t="s">
        <v>133</v>
      </c>
      <c r="G27" s="163" t="s">
        <v>133</v>
      </c>
      <c r="H27" s="163" t="s">
        <v>133</v>
      </c>
      <c r="J27" s="95">
        <v>2026</v>
      </c>
      <c r="K27" s="95">
        <v>5</v>
      </c>
      <c r="L27" s="163">
        <v>1.5233834930000001</v>
      </c>
      <c r="M27" s="163">
        <v>1.000563527</v>
      </c>
      <c r="N27" s="163">
        <v>1.000563527</v>
      </c>
      <c r="O27" s="163">
        <v>0.20099893800000002</v>
      </c>
      <c r="P27" s="163" t="s">
        <v>134</v>
      </c>
      <c r="Q27" s="163">
        <v>0.116122406</v>
      </c>
      <c r="R27" s="163">
        <v>7.2558144000000005E-2</v>
      </c>
      <c r="S27" s="163">
        <v>0.16185965899999999</v>
      </c>
      <c r="T27" s="163" t="s">
        <v>24</v>
      </c>
      <c r="U27" s="163">
        <v>0.68181292900000001</v>
      </c>
    </row>
    <row r="28" spans="2:29" x14ac:dyDescent="0.3">
      <c r="B28" s="95">
        <v>2026</v>
      </c>
      <c r="C28" s="95">
        <v>6</v>
      </c>
      <c r="D28" s="163">
        <v>0.38947359177868002</v>
      </c>
      <c r="E28" s="163" t="s">
        <v>133</v>
      </c>
      <c r="F28" s="163" t="s">
        <v>133</v>
      </c>
      <c r="G28" s="163" t="s">
        <v>133</v>
      </c>
      <c r="H28" s="163" t="s">
        <v>133</v>
      </c>
      <c r="J28" s="95">
        <v>2026</v>
      </c>
      <c r="K28" s="95">
        <v>6</v>
      </c>
      <c r="L28" s="163">
        <v>1.5233834930000001</v>
      </c>
      <c r="M28" s="163">
        <v>1.000563527</v>
      </c>
      <c r="N28" s="163">
        <v>1.000563527</v>
      </c>
      <c r="O28" s="163">
        <v>0.20099893800000002</v>
      </c>
      <c r="P28" s="163" t="s">
        <v>134</v>
      </c>
      <c r="Q28" s="163">
        <v>0.116122406</v>
      </c>
      <c r="R28" s="163">
        <v>7.2558144000000005E-2</v>
      </c>
      <c r="S28" s="163">
        <v>0.16185965899999999</v>
      </c>
      <c r="T28" s="163" t="s">
        <v>24</v>
      </c>
      <c r="U28" s="163">
        <v>0.68181292900000001</v>
      </c>
    </row>
    <row r="29" spans="2:29" x14ac:dyDescent="0.3">
      <c r="B29" s="95">
        <v>2026</v>
      </c>
      <c r="C29" s="95">
        <v>7</v>
      </c>
      <c r="D29" s="163">
        <v>0.38947359177868002</v>
      </c>
      <c r="E29" s="163" t="s">
        <v>133</v>
      </c>
      <c r="F29" s="163" t="s">
        <v>133</v>
      </c>
      <c r="G29" s="163" t="s">
        <v>133</v>
      </c>
      <c r="H29" s="163" t="s">
        <v>133</v>
      </c>
      <c r="J29" s="95">
        <v>2026</v>
      </c>
      <c r="K29" s="95">
        <v>7</v>
      </c>
      <c r="L29" s="163">
        <v>1.5233834930000001</v>
      </c>
      <c r="M29" s="163">
        <v>1.000563527</v>
      </c>
      <c r="N29" s="163">
        <v>1.000563527</v>
      </c>
      <c r="O29" s="163">
        <v>0.20099893800000002</v>
      </c>
      <c r="P29" s="163" t="s">
        <v>134</v>
      </c>
      <c r="Q29" s="163">
        <v>0.116122406</v>
      </c>
      <c r="R29" s="163">
        <v>7.2558144000000005E-2</v>
      </c>
      <c r="S29" s="163">
        <v>0.16185965899999999</v>
      </c>
      <c r="T29" s="163" t="s">
        <v>24</v>
      </c>
      <c r="U29" s="163">
        <v>0.68181292900000001</v>
      </c>
    </row>
    <row r="30" spans="2:29" x14ac:dyDescent="0.3">
      <c r="B30" s="95">
        <v>2026</v>
      </c>
      <c r="C30" s="95">
        <v>8</v>
      </c>
      <c r="D30" s="163">
        <v>0.38947359177868002</v>
      </c>
      <c r="E30" s="163" t="s">
        <v>133</v>
      </c>
      <c r="F30" s="163" t="s">
        <v>133</v>
      </c>
      <c r="G30" s="163" t="s">
        <v>133</v>
      </c>
      <c r="H30" s="163" t="s">
        <v>133</v>
      </c>
      <c r="J30" s="95">
        <v>2026</v>
      </c>
      <c r="K30" s="95">
        <v>8</v>
      </c>
      <c r="L30" s="163">
        <v>1.5233834930000001</v>
      </c>
      <c r="M30" s="163">
        <v>1.000563527</v>
      </c>
      <c r="N30" s="163">
        <v>1.000563527</v>
      </c>
      <c r="O30" s="163">
        <v>0.20099893800000002</v>
      </c>
      <c r="P30" s="163" t="s">
        <v>134</v>
      </c>
      <c r="Q30" s="163">
        <v>0.116122406</v>
      </c>
      <c r="R30" s="163">
        <v>7.2558144000000005E-2</v>
      </c>
      <c r="S30" s="163">
        <v>0.16185965899999999</v>
      </c>
      <c r="T30" s="163" t="s">
        <v>24</v>
      </c>
      <c r="U30" s="163">
        <v>0.68181292900000001</v>
      </c>
    </row>
    <row r="31" spans="2:29" x14ac:dyDescent="0.3">
      <c r="B31" s="95">
        <v>2026</v>
      </c>
      <c r="C31" s="95">
        <v>9</v>
      </c>
      <c r="D31" s="163">
        <v>0.38947359177868002</v>
      </c>
      <c r="E31" s="163" t="s">
        <v>133</v>
      </c>
      <c r="F31" s="163" t="s">
        <v>133</v>
      </c>
      <c r="G31" s="163" t="s">
        <v>133</v>
      </c>
      <c r="H31" s="163" t="s">
        <v>133</v>
      </c>
      <c r="J31" s="95">
        <v>2026</v>
      </c>
      <c r="K31" s="95">
        <v>9</v>
      </c>
      <c r="L31" s="163">
        <v>1.5233834930000001</v>
      </c>
      <c r="M31" s="163">
        <v>1.000563527</v>
      </c>
      <c r="N31" s="163">
        <v>1.000563527</v>
      </c>
      <c r="O31" s="163">
        <v>0.20099893800000002</v>
      </c>
      <c r="P31" s="163" t="s">
        <v>134</v>
      </c>
      <c r="Q31" s="163">
        <v>0.116122406</v>
      </c>
      <c r="R31" s="163">
        <v>7.2558144000000005E-2</v>
      </c>
      <c r="S31" s="163">
        <v>0.16185965899999999</v>
      </c>
      <c r="T31" s="163" t="s">
        <v>24</v>
      </c>
      <c r="U31" s="163">
        <v>0.68181292900000001</v>
      </c>
    </row>
    <row r="32" spans="2:29" x14ac:dyDescent="0.3">
      <c r="B32" s="95">
        <v>2026</v>
      </c>
      <c r="C32" s="95">
        <v>10</v>
      </c>
      <c r="D32" s="163">
        <v>0.38947359177868002</v>
      </c>
      <c r="E32" s="163" t="s">
        <v>133</v>
      </c>
      <c r="F32" s="163" t="s">
        <v>133</v>
      </c>
      <c r="G32" s="163" t="s">
        <v>133</v>
      </c>
      <c r="H32" s="163" t="s">
        <v>133</v>
      </c>
      <c r="J32" s="95">
        <v>2026</v>
      </c>
      <c r="K32" s="95">
        <v>10</v>
      </c>
      <c r="L32" s="163">
        <v>1.5233834930000001</v>
      </c>
      <c r="M32" s="163">
        <v>1.000563527</v>
      </c>
      <c r="N32" s="163">
        <v>1.000563527</v>
      </c>
      <c r="O32" s="163">
        <v>0.20099893800000002</v>
      </c>
      <c r="P32" s="163" t="s">
        <v>134</v>
      </c>
      <c r="Q32" s="163">
        <v>0.116122406</v>
      </c>
      <c r="R32" s="163">
        <v>7.2558144000000005E-2</v>
      </c>
      <c r="S32" s="163">
        <v>0.16185965899999999</v>
      </c>
      <c r="T32" s="163" t="s">
        <v>24</v>
      </c>
      <c r="U32" s="163">
        <v>0.68181292900000001</v>
      </c>
    </row>
    <row r="33" spans="2:21" x14ac:dyDescent="0.3">
      <c r="B33" s="95">
        <v>2026</v>
      </c>
      <c r="C33" s="95">
        <v>11</v>
      </c>
      <c r="D33" s="163">
        <v>0.38947359177868002</v>
      </c>
      <c r="E33" s="163" t="s">
        <v>133</v>
      </c>
      <c r="F33" s="163" t="s">
        <v>133</v>
      </c>
      <c r="G33" s="163" t="s">
        <v>133</v>
      </c>
      <c r="H33" s="163" t="s">
        <v>133</v>
      </c>
      <c r="J33" s="95">
        <v>2026</v>
      </c>
      <c r="K33" s="95">
        <v>11</v>
      </c>
      <c r="L33" s="163">
        <v>1.5233834930000001</v>
      </c>
      <c r="M33" s="163">
        <v>1.000563527</v>
      </c>
      <c r="N33" s="163">
        <v>1.000563527</v>
      </c>
      <c r="O33" s="163">
        <v>0.20099893800000002</v>
      </c>
      <c r="P33" s="163" t="s">
        <v>134</v>
      </c>
      <c r="Q33" s="163">
        <v>0.116122406</v>
      </c>
      <c r="R33" s="163">
        <v>7.2558144000000005E-2</v>
      </c>
      <c r="S33" s="163">
        <v>0.16185965899999999</v>
      </c>
      <c r="T33" s="163" t="s">
        <v>24</v>
      </c>
      <c r="U33" s="163">
        <v>0.68181292900000001</v>
      </c>
    </row>
    <row r="34" spans="2:21" x14ac:dyDescent="0.3">
      <c r="B34" s="95">
        <v>2026</v>
      </c>
      <c r="C34" s="95">
        <v>12</v>
      </c>
      <c r="D34" s="163">
        <v>0.38947359177868002</v>
      </c>
      <c r="E34" s="163" t="s">
        <v>133</v>
      </c>
      <c r="F34" s="163" t="s">
        <v>133</v>
      </c>
      <c r="G34" s="163" t="s">
        <v>133</v>
      </c>
      <c r="H34" s="163" t="s">
        <v>133</v>
      </c>
      <c r="J34" s="95">
        <v>2026</v>
      </c>
      <c r="K34" s="95">
        <v>12</v>
      </c>
      <c r="L34" s="163">
        <v>1.5233834930000001</v>
      </c>
      <c r="M34" s="163">
        <v>1.000563527</v>
      </c>
      <c r="N34" s="163">
        <v>1.000563527</v>
      </c>
      <c r="O34" s="163">
        <v>0.20099893800000002</v>
      </c>
      <c r="P34" s="163" t="s">
        <v>134</v>
      </c>
      <c r="Q34" s="163">
        <v>0.116122406</v>
      </c>
      <c r="R34" s="163">
        <v>7.2558144000000005E-2</v>
      </c>
      <c r="S34" s="163">
        <v>0.16185965899999999</v>
      </c>
      <c r="T34" s="163" t="s">
        <v>24</v>
      </c>
      <c r="U34" s="163">
        <v>0.68181292900000001</v>
      </c>
    </row>
    <row r="35" spans="2:21" x14ac:dyDescent="0.3">
      <c r="B35" s="95">
        <v>2027</v>
      </c>
      <c r="C35" s="95">
        <v>1</v>
      </c>
      <c r="D35" s="163">
        <v>0.40115779953204045</v>
      </c>
      <c r="E35" s="163" t="s">
        <v>133</v>
      </c>
      <c r="F35" s="163" t="s">
        <v>133</v>
      </c>
      <c r="G35" s="163" t="s">
        <v>133</v>
      </c>
      <c r="H35" s="163" t="s">
        <v>133</v>
      </c>
      <c r="J35" s="95">
        <v>2027</v>
      </c>
      <c r="K35" s="95">
        <v>1</v>
      </c>
      <c r="L35" s="163">
        <v>1.5690849977900001</v>
      </c>
      <c r="M35" s="163">
        <v>1.0305804328099999</v>
      </c>
      <c r="N35" s="163">
        <v>1.0305804328099999</v>
      </c>
      <c r="O35" s="163">
        <v>0.20702890614000002</v>
      </c>
      <c r="P35" s="163" t="s">
        <v>134</v>
      </c>
      <c r="Q35" s="163">
        <v>0.11960607818000001</v>
      </c>
      <c r="R35" s="163">
        <v>7.4734888320000012E-2</v>
      </c>
      <c r="S35" s="163">
        <v>0.16671544877</v>
      </c>
      <c r="T35" s="163" t="s">
        <v>24</v>
      </c>
      <c r="U35" s="163">
        <v>0.70226731686999999</v>
      </c>
    </row>
    <row r="36" spans="2:21" x14ac:dyDescent="0.3">
      <c r="B36" s="95">
        <v>2027</v>
      </c>
      <c r="C36" s="95">
        <v>2</v>
      </c>
      <c r="D36" s="163">
        <v>0.40115779953204045</v>
      </c>
      <c r="E36" s="163" t="s">
        <v>133</v>
      </c>
      <c r="F36" s="163" t="s">
        <v>133</v>
      </c>
      <c r="G36" s="163" t="s">
        <v>133</v>
      </c>
      <c r="H36" s="163" t="s">
        <v>133</v>
      </c>
      <c r="J36" s="95">
        <v>2027</v>
      </c>
      <c r="K36" s="95">
        <v>2</v>
      </c>
      <c r="L36" s="163">
        <v>1.5690849977900001</v>
      </c>
      <c r="M36" s="163">
        <v>1.0305804328099999</v>
      </c>
      <c r="N36" s="163">
        <v>1.0305804328099999</v>
      </c>
      <c r="O36" s="163">
        <v>0.20702890614000002</v>
      </c>
      <c r="P36" s="163" t="s">
        <v>134</v>
      </c>
      <c r="Q36" s="163">
        <v>0.11960607818000001</v>
      </c>
      <c r="R36" s="163">
        <v>7.4734888320000012E-2</v>
      </c>
      <c r="S36" s="163">
        <v>0.16671544877</v>
      </c>
      <c r="T36" s="163" t="s">
        <v>24</v>
      </c>
      <c r="U36" s="163">
        <v>0.70226731686999999</v>
      </c>
    </row>
    <row r="37" spans="2:21" x14ac:dyDescent="0.3">
      <c r="B37" s="95">
        <v>2027</v>
      </c>
      <c r="C37" s="95">
        <v>3</v>
      </c>
      <c r="D37" s="163">
        <v>0.40115779953204045</v>
      </c>
      <c r="E37" s="163" t="s">
        <v>133</v>
      </c>
      <c r="F37" s="163" t="s">
        <v>133</v>
      </c>
      <c r="G37" s="163" t="s">
        <v>133</v>
      </c>
      <c r="H37" s="163" t="s">
        <v>133</v>
      </c>
      <c r="J37" s="95">
        <v>2027</v>
      </c>
      <c r="K37" s="95">
        <v>3</v>
      </c>
      <c r="L37" s="163">
        <v>1.5690849977900001</v>
      </c>
      <c r="M37" s="163">
        <v>1.0305804328099999</v>
      </c>
      <c r="N37" s="163">
        <v>1.0305804328099999</v>
      </c>
      <c r="O37" s="163">
        <v>0.20702890614000002</v>
      </c>
      <c r="P37" s="163" t="s">
        <v>134</v>
      </c>
      <c r="Q37" s="163">
        <v>0.11960607818000001</v>
      </c>
      <c r="R37" s="163">
        <v>7.4734888320000012E-2</v>
      </c>
      <c r="S37" s="163">
        <v>0.16671544877</v>
      </c>
      <c r="T37" s="163" t="s">
        <v>24</v>
      </c>
      <c r="U37" s="163">
        <v>0.70226731686999999</v>
      </c>
    </row>
    <row r="38" spans="2:21" x14ac:dyDescent="0.3">
      <c r="B38" s="95">
        <v>2027</v>
      </c>
      <c r="C38" s="95">
        <v>4</v>
      </c>
      <c r="D38" s="163">
        <v>0.40115779953204045</v>
      </c>
      <c r="E38" s="163" t="s">
        <v>133</v>
      </c>
      <c r="F38" s="163" t="s">
        <v>133</v>
      </c>
      <c r="G38" s="163" t="s">
        <v>133</v>
      </c>
      <c r="H38" s="163" t="s">
        <v>133</v>
      </c>
      <c r="J38" s="95">
        <v>2027</v>
      </c>
      <c r="K38" s="95">
        <v>4</v>
      </c>
      <c r="L38" s="163">
        <v>1.5690849977900001</v>
      </c>
      <c r="M38" s="163">
        <v>1.0305804328099999</v>
      </c>
      <c r="N38" s="163">
        <v>1.0305804328099999</v>
      </c>
      <c r="O38" s="163">
        <v>0.20702890614000002</v>
      </c>
      <c r="P38" s="163" t="s">
        <v>134</v>
      </c>
      <c r="Q38" s="163">
        <v>0.11960607818000001</v>
      </c>
      <c r="R38" s="163">
        <v>7.4734888320000012E-2</v>
      </c>
      <c r="S38" s="163">
        <v>0.16671544877</v>
      </c>
      <c r="T38" s="163" t="s">
        <v>24</v>
      </c>
      <c r="U38" s="163">
        <v>0.70226731686999999</v>
      </c>
    </row>
    <row r="39" spans="2:21" x14ac:dyDescent="0.3">
      <c r="B39" s="95">
        <v>2027</v>
      </c>
      <c r="C39" s="95">
        <v>5</v>
      </c>
      <c r="D39" s="163">
        <v>0.40115779953204045</v>
      </c>
      <c r="E39" s="163" t="s">
        <v>133</v>
      </c>
      <c r="F39" s="163" t="s">
        <v>133</v>
      </c>
      <c r="G39" s="163" t="s">
        <v>133</v>
      </c>
      <c r="H39" s="163" t="s">
        <v>133</v>
      </c>
      <c r="J39" s="95">
        <v>2027</v>
      </c>
      <c r="K39" s="95">
        <v>5</v>
      </c>
      <c r="L39" s="163">
        <v>1.5690849977900001</v>
      </c>
      <c r="M39" s="163">
        <v>1.0305804328099999</v>
      </c>
      <c r="N39" s="163">
        <v>1.0305804328099999</v>
      </c>
      <c r="O39" s="163">
        <v>0.20702890614000002</v>
      </c>
      <c r="P39" s="163" t="s">
        <v>134</v>
      </c>
      <c r="Q39" s="163">
        <v>0.11960607818000001</v>
      </c>
      <c r="R39" s="163">
        <v>7.4734888320000012E-2</v>
      </c>
      <c r="S39" s="163">
        <v>0.16671544877</v>
      </c>
      <c r="T39" s="163" t="s">
        <v>24</v>
      </c>
      <c r="U39" s="163">
        <v>0.70226731686999999</v>
      </c>
    </row>
    <row r="40" spans="2:21" x14ac:dyDescent="0.3">
      <c r="B40" s="95">
        <v>2027</v>
      </c>
      <c r="C40" s="95">
        <v>6</v>
      </c>
      <c r="D40" s="163">
        <v>0.40115779953204045</v>
      </c>
      <c r="E40" s="163" t="s">
        <v>133</v>
      </c>
      <c r="F40" s="163" t="s">
        <v>133</v>
      </c>
      <c r="G40" s="163" t="s">
        <v>133</v>
      </c>
      <c r="H40" s="163" t="s">
        <v>133</v>
      </c>
      <c r="J40" s="95">
        <v>2027</v>
      </c>
      <c r="K40" s="95">
        <v>6</v>
      </c>
      <c r="L40" s="163">
        <v>1.5690849977900001</v>
      </c>
      <c r="M40" s="163">
        <v>1.0305804328099999</v>
      </c>
      <c r="N40" s="163">
        <v>1.0305804328099999</v>
      </c>
      <c r="O40" s="163">
        <v>0.20702890614000002</v>
      </c>
      <c r="P40" s="163" t="s">
        <v>134</v>
      </c>
      <c r="Q40" s="163">
        <v>0.11960607818000001</v>
      </c>
      <c r="R40" s="163">
        <v>7.4734888320000012E-2</v>
      </c>
      <c r="S40" s="163">
        <v>0.16671544877</v>
      </c>
      <c r="T40" s="163" t="s">
        <v>24</v>
      </c>
      <c r="U40" s="163">
        <v>0.70226731686999999</v>
      </c>
    </row>
    <row r="41" spans="2:21" x14ac:dyDescent="0.3">
      <c r="B41" s="95">
        <v>2027</v>
      </c>
      <c r="C41" s="95">
        <v>7</v>
      </c>
      <c r="D41" s="163">
        <v>0.40115779953204045</v>
      </c>
      <c r="E41" s="163" t="s">
        <v>133</v>
      </c>
      <c r="F41" s="163" t="s">
        <v>133</v>
      </c>
      <c r="G41" s="163" t="s">
        <v>133</v>
      </c>
      <c r="H41" s="163" t="s">
        <v>133</v>
      </c>
      <c r="J41" s="95">
        <v>2027</v>
      </c>
      <c r="K41" s="95">
        <v>7</v>
      </c>
      <c r="L41" s="163">
        <v>1.5690849977900001</v>
      </c>
      <c r="M41" s="163">
        <v>1.0305804328099999</v>
      </c>
      <c r="N41" s="163">
        <v>1.0305804328099999</v>
      </c>
      <c r="O41" s="163">
        <v>0.20702890614000002</v>
      </c>
      <c r="P41" s="163" t="s">
        <v>134</v>
      </c>
      <c r="Q41" s="163">
        <v>0.11960607818000001</v>
      </c>
      <c r="R41" s="163">
        <v>7.4734888320000012E-2</v>
      </c>
      <c r="S41" s="163">
        <v>0.16671544877</v>
      </c>
      <c r="T41" s="163" t="s">
        <v>24</v>
      </c>
      <c r="U41" s="163">
        <v>0.70226731686999999</v>
      </c>
    </row>
    <row r="42" spans="2:21" x14ac:dyDescent="0.3">
      <c r="B42" s="95">
        <v>2027</v>
      </c>
      <c r="C42" s="95">
        <v>8</v>
      </c>
      <c r="D42" s="163">
        <v>0.40115779953204045</v>
      </c>
      <c r="E42" s="163" t="s">
        <v>133</v>
      </c>
      <c r="F42" s="163" t="s">
        <v>133</v>
      </c>
      <c r="G42" s="163" t="s">
        <v>133</v>
      </c>
      <c r="H42" s="163" t="s">
        <v>133</v>
      </c>
      <c r="J42" s="95">
        <v>2027</v>
      </c>
      <c r="K42" s="95">
        <v>8</v>
      </c>
      <c r="L42" s="163">
        <v>1.5690849977900001</v>
      </c>
      <c r="M42" s="163">
        <v>1.0305804328099999</v>
      </c>
      <c r="N42" s="163">
        <v>1.0305804328099999</v>
      </c>
      <c r="O42" s="163">
        <v>0.20702890614000002</v>
      </c>
      <c r="P42" s="163" t="s">
        <v>134</v>
      </c>
      <c r="Q42" s="163">
        <v>0.11960607818000001</v>
      </c>
      <c r="R42" s="163">
        <v>7.4734888320000012E-2</v>
      </c>
      <c r="S42" s="163">
        <v>0.16671544877</v>
      </c>
      <c r="T42" s="163" t="s">
        <v>24</v>
      </c>
      <c r="U42" s="163">
        <v>0.70226731686999999</v>
      </c>
    </row>
    <row r="43" spans="2:21" x14ac:dyDescent="0.3">
      <c r="B43" s="95">
        <v>2027</v>
      </c>
      <c r="C43" s="95">
        <v>9</v>
      </c>
      <c r="D43" s="163">
        <v>0.40115779953204045</v>
      </c>
      <c r="E43" s="163" t="s">
        <v>133</v>
      </c>
      <c r="F43" s="163" t="s">
        <v>133</v>
      </c>
      <c r="G43" s="163" t="s">
        <v>133</v>
      </c>
      <c r="H43" s="163" t="s">
        <v>133</v>
      </c>
      <c r="J43" s="95">
        <v>2027</v>
      </c>
      <c r="K43" s="95">
        <v>9</v>
      </c>
      <c r="L43" s="163">
        <v>1.5690849977900001</v>
      </c>
      <c r="M43" s="163">
        <v>1.0305804328099999</v>
      </c>
      <c r="N43" s="163">
        <v>1.0305804328099999</v>
      </c>
      <c r="O43" s="163">
        <v>0.20702890614000002</v>
      </c>
      <c r="P43" s="163" t="s">
        <v>134</v>
      </c>
      <c r="Q43" s="163">
        <v>0.11960607818000001</v>
      </c>
      <c r="R43" s="163">
        <v>7.4734888320000012E-2</v>
      </c>
      <c r="S43" s="163">
        <v>0.16671544877</v>
      </c>
      <c r="T43" s="163" t="s">
        <v>24</v>
      </c>
      <c r="U43" s="163">
        <v>0.70226731686999999</v>
      </c>
    </row>
    <row r="44" spans="2:21" x14ac:dyDescent="0.3">
      <c r="B44" s="95">
        <v>2027</v>
      </c>
      <c r="C44" s="95">
        <v>10</v>
      </c>
      <c r="D44" s="163">
        <v>0.40115779953204045</v>
      </c>
      <c r="E44" s="163" t="s">
        <v>133</v>
      </c>
      <c r="F44" s="163" t="s">
        <v>133</v>
      </c>
      <c r="G44" s="163" t="s">
        <v>133</v>
      </c>
      <c r="H44" s="163" t="s">
        <v>133</v>
      </c>
      <c r="J44" s="95">
        <v>2027</v>
      </c>
      <c r="K44" s="95">
        <v>10</v>
      </c>
      <c r="L44" s="163">
        <v>1.5690849977900001</v>
      </c>
      <c r="M44" s="163">
        <v>1.0305804328099999</v>
      </c>
      <c r="N44" s="163">
        <v>1.0305804328099999</v>
      </c>
      <c r="O44" s="163">
        <v>0.20702890614000002</v>
      </c>
      <c r="P44" s="163" t="s">
        <v>134</v>
      </c>
      <c r="Q44" s="163">
        <v>0.11960607818000001</v>
      </c>
      <c r="R44" s="163">
        <v>7.4734888320000012E-2</v>
      </c>
      <c r="S44" s="163">
        <v>0.16671544877</v>
      </c>
      <c r="T44" s="163" t="s">
        <v>24</v>
      </c>
      <c r="U44" s="163">
        <v>0.70226731686999999</v>
      </c>
    </row>
    <row r="45" spans="2:21" x14ac:dyDescent="0.3">
      <c r="B45" s="95">
        <v>2027</v>
      </c>
      <c r="C45" s="95">
        <v>11</v>
      </c>
      <c r="D45" s="163">
        <v>0.40115779953204045</v>
      </c>
      <c r="E45" s="163" t="s">
        <v>133</v>
      </c>
      <c r="F45" s="163" t="s">
        <v>133</v>
      </c>
      <c r="G45" s="163" t="s">
        <v>133</v>
      </c>
      <c r="H45" s="163" t="s">
        <v>133</v>
      </c>
      <c r="J45" s="95">
        <v>2027</v>
      </c>
      <c r="K45" s="95">
        <v>11</v>
      </c>
      <c r="L45" s="163">
        <v>1.5690849977900001</v>
      </c>
      <c r="M45" s="163">
        <v>1.0305804328099999</v>
      </c>
      <c r="N45" s="163">
        <v>1.0305804328099999</v>
      </c>
      <c r="O45" s="163">
        <v>0.20702890614000002</v>
      </c>
      <c r="P45" s="163" t="s">
        <v>134</v>
      </c>
      <c r="Q45" s="163">
        <v>0.11960607818000001</v>
      </c>
      <c r="R45" s="163">
        <v>7.4734888320000012E-2</v>
      </c>
      <c r="S45" s="163">
        <v>0.16671544877</v>
      </c>
      <c r="T45" s="163" t="s">
        <v>24</v>
      </c>
      <c r="U45" s="163">
        <v>0.70226731686999999</v>
      </c>
    </row>
    <row r="46" spans="2:21" x14ac:dyDescent="0.3">
      <c r="B46" s="95">
        <v>2027</v>
      </c>
      <c r="C46" s="95">
        <v>12</v>
      </c>
      <c r="D46" s="163">
        <v>0.40115779953204045</v>
      </c>
      <c r="E46" s="163" t="s">
        <v>133</v>
      </c>
      <c r="F46" s="163" t="s">
        <v>133</v>
      </c>
      <c r="G46" s="163" t="s">
        <v>133</v>
      </c>
      <c r="H46" s="163" t="s">
        <v>133</v>
      </c>
      <c r="J46" s="95">
        <v>2027</v>
      </c>
      <c r="K46" s="95">
        <v>12</v>
      </c>
      <c r="L46" s="163">
        <v>1.5690849977900001</v>
      </c>
      <c r="M46" s="163">
        <v>1.0305804328099999</v>
      </c>
      <c r="N46" s="163">
        <v>1.0305804328099999</v>
      </c>
      <c r="O46" s="163">
        <v>0.20702890614000002</v>
      </c>
      <c r="P46" s="163" t="s">
        <v>134</v>
      </c>
      <c r="Q46" s="163">
        <v>0.11960607818000001</v>
      </c>
      <c r="R46" s="163">
        <v>7.4734888320000012E-2</v>
      </c>
      <c r="S46" s="163">
        <v>0.16671544877</v>
      </c>
      <c r="T46" s="163" t="s">
        <v>24</v>
      </c>
      <c r="U46" s="163">
        <v>0.70226731686999999</v>
      </c>
    </row>
    <row r="47" spans="2:21" x14ac:dyDescent="0.3">
      <c r="B47" s="95">
        <v>2028</v>
      </c>
      <c r="C47" s="95">
        <v>1</v>
      </c>
      <c r="D47" s="163">
        <v>0.40958211332221328</v>
      </c>
      <c r="E47" s="163" t="s">
        <v>133</v>
      </c>
      <c r="F47" s="163" t="s">
        <v>133</v>
      </c>
      <c r="G47" s="163" t="s">
        <v>133</v>
      </c>
      <c r="H47" s="163" t="s">
        <v>133</v>
      </c>
      <c r="J47" s="95">
        <v>2028</v>
      </c>
      <c r="K47" s="95">
        <v>1</v>
      </c>
      <c r="L47" s="163">
        <v>1.60203578274359</v>
      </c>
      <c r="M47" s="163">
        <v>1.0522226218990098</v>
      </c>
      <c r="N47" s="163">
        <v>1.0522226218990098</v>
      </c>
      <c r="O47" s="163">
        <v>0.21137651316894002</v>
      </c>
      <c r="P47" s="163" t="s">
        <v>134</v>
      </c>
      <c r="Q47" s="163">
        <v>0.12211780582178</v>
      </c>
      <c r="R47" s="163">
        <v>7.6304320974720008E-2</v>
      </c>
      <c r="S47" s="163">
        <v>0.17021647319416999</v>
      </c>
      <c r="T47" s="163" t="s">
        <v>24</v>
      </c>
      <c r="U47" s="163">
        <v>0.7170149305242699</v>
      </c>
    </row>
    <row r="48" spans="2:21" x14ac:dyDescent="0.3">
      <c r="B48" s="95">
        <v>2028</v>
      </c>
      <c r="C48" s="95">
        <v>2</v>
      </c>
      <c r="D48" s="163">
        <v>0.40958211332221328</v>
      </c>
      <c r="E48" s="163" t="s">
        <v>133</v>
      </c>
      <c r="F48" s="163" t="s">
        <v>133</v>
      </c>
      <c r="G48" s="163" t="s">
        <v>133</v>
      </c>
      <c r="H48" s="163" t="s">
        <v>133</v>
      </c>
      <c r="J48" s="95">
        <v>2028</v>
      </c>
      <c r="K48" s="95">
        <v>2</v>
      </c>
      <c r="L48" s="163">
        <v>1.60203578274359</v>
      </c>
      <c r="M48" s="163">
        <v>1.0522226218990098</v>
      </c>
      <c r="N48" s="163">
        <v>1.0522226218990098</v>
      </c>
      <c r="O48" s="163">
        <v>0.21137651316894002</v>
      </c>
      <c r="P48" s="163" t="s">
        <v>134</v>
      </c>
      <c r="Q48" s="163">
        <v>0.12211780582178</v>
      </c>
      <c r="R48" s="163">
        <v>7.6304320974720008E-2</v>
      </c>
      <c r="S48" s="163">
        <v>0.17021647319416999</v>
      </c>
      <c r="T48" s="163" t="s">
        <v>24</v>
      </c>
      <c r="U48" s="163">
        <v>0.7170149305242699</v>
      </c>
    </row>
    <row r="49" spans="2:21" x14ac:dyDescent="0.3">
      <c r="B49" s="95">
        <v>2028</v>
      </c>
      <c r="C49" s="95">
        <v>3</v>
      </c>
      <c r="D49" s="163">
        <v>0.40958211332221328</v>
      </c>
      <c r="E49" s="163" t="s">
        <v>133</v>
      </c>
      <c r="F49" s="163" t="s">
        <v>133</v>
      </c>
      <c r="G49" s="163" t="s">
        <v>133</v>
      </c>
      <c r="H49" s="163" t="s">
        <v>133</v>
      </c>
      <c r="J49" s="95">
        <v>2028</v>
      </c>
      <c r="K49" s="95">
        <v>3</v>
      </c>
      <c r="L49" s="163">
        <v>1.60203578274359</v>
      </c>
      <c r="M49" s="163">
        <v>1.0522226218990098</v>
      </c>
      <c r="N49" s="163">
        <v>1.0522226218990098</v>
      </c>
      <c r="O49" s="163">
        <v>0.21137651316894002</v>
      </c>
      <c r="P49" s="163" t="s">
        <v>134</v>
      </c>
      <c r="Q49" s="163">
        <v>0.12211780582178</v>
      </c>
      <c r="R49" s="163">
        <v>7.6304320974720008E-2</v>
      </c>
      <c r="S49" s="163">
        <v>0.17021647319416999</v>
      </c>
      <c r="T49" s="163" t="s">
        <v>24</v>
      </c>
      <c r="U49" s="163">
        <v>0.7170149305242699</v>
      </c>
    </row>
    <row r="50" spans="2:21" x14ac:dyDescent="0.3">
      <c r="B50" s="95">
        <v>2028</v>
      </c>
      <c r="C50" s="95">
        <v>4</v>
      </c>
      <c r="D50" s="163">
        <v>0.40958211332221328</v>
      </c>
      <c r="E50" s="163" t="s">
        <v>133</v>
      </c>
      <c r="F50" s="163" t="s">
        <v>133</v>
      </c>
      <c r="G50" s="163" t="s">
        <v>133</v>
      </c>
      <c r="H50" s="163" t="s">
        <v>133</v>
      </c>
      <c r="J50" s="95">
        <v>2028</v>
      </c>
      <c r="K50" s="95">
        <v>4</v>
      </c>
      <c r="L50" s="163">
        <v>1.60203578274359</v>
      </c>
      <c r="M50" s="163">
        <v>1.0522226218990098</v>
      </c>
      <c r="N50" s="163">
        <v>1.0522226218990098</v>
      </c>
      <c r="O50" s="163">
        <v>0.21137651316894002</v>
      </c>
      <c r="P50" s="163" t="s">
        <v>134</v>
      </c>
      <c r="Q50" s="163">
        <v>0.12211780582178</v>
      </c>
      <c r="R50" s="163">
        <v>7.6304320974720008E-2</v>
      </c>
      <c r="S50" s="163">
        <v>0.17021647319416999</v>
      </c>
      <c r="T50" s="163" t="s">
        <v>24</v>
      </c>
      <c r="U50" s="163">
        <v>0.7170149305242699</v>
      </c>
    </row>
    <row r="51" spans="2:21" x14ac:dyDescent="0.3">
      <c r="B51" s="95">
        <v>2028</v>
      </c>
      <c r="C51" s="95">
        <v>5</v>
      </c>
      <c r="D51" s="163">
        <v>0.40958211332221328</v>
      </c>
      <c r="E51" s="163" t="s">
        <v>133</v>
      </c>
      <c r="F51" s="163" t="s">
        <v>133</v>
      </c>
      <c r="G51" s="163" t="s">
        <v>133</v>
      </c>
      <c r="H51" s="163" t="s">
        <v>133</v>
      </c>
      <c r="J51" s="95">
        <v>2028</v>
      </c>
      <c r="K51" s="95">
        <v>5</v>
      </c>
      <c r="L51" s="163">
        <v>1.60203578274359</v>
      </c>
      <c r="M51" s="163">
        <v>1.0522226218990098</v>
      </c>
      <c r="N51" s="163">
        <v>1.0522226218990098</v>
      </c>
      <c r="O51" s="163">
        <v>0.21137651316894002</v>
      </c>
      <c r="P51" s="163" t="s">
        <v>134</v>
      </c>
      <c r="Q51" s="163">
        <v>0.12211780582178</v>
      </c>
      <c r="R51" s="163">
        <v>7.6304320974720008E-2</v>
      </c>
      <c r="S51" s="163">
        <v>0.17021647319416999</v>
      </c>
      <c r="T51" s="163" t="s">
        <v>24</v>
      </c>
      <c r="U51" s="163">
        <v>0.7170149305242699</v>
      </c>
    </row>
    <row r="52" spans="2:21" x14ac:dyDescent="0.3">
      <c r="B52" s="95">
        <v>2028</v>
      </c>
      <c r="C52" s="95">
        <v>6</v>
      </c>
      <c r="D52" s="163">
        <v>0.40958211332221328</v>
      </c>
      <c r="E52" s="163" t="s">
        <v>133</v>
      </c>
      <c r="F52" s="163" t="s">
        <v>133</v>
      </c>
      <c r="G52" s="163" t="s">
        <v>133</v>
      </c>
      <c r="H52" s="163" t="s">
        <v>133</v>
      </c>
      <c r="J52" s="95">
        <v>2028</v>
      </c>
      <c r="K52" s="95">
        <v>6</v>
      </c>
      <c r="L52" s="163">
        <v>1.60203578274359</v>
      </c>
      <c r="M52" s="163">
        <v>1.0522226218990098</v>
      </c>
      <c r="N52" s="163">
        <v>1.0522226218990098</v>
      </c>
      <c r="O52" s="163">
        <v>0.21137651316894002</v>
      </c>
      <c r="P52" s="163" t="s">
        <v>134</v>
      </c>
      <c r="Q52" s="163">
        <v>0.12211780582178</v>
      </c>
      <c r="R52" s="163">
        <v>7.6304320974720008E-2</v>
      </c>
      <c r="S52" s="163">
        <v>0.17021647319416999</v>
      </c>
      <c r="T52" s="163" t="s">
        <v>24</v>
      </c>
      <c r="U52" s="163">
        <v>0.7170149305242699</v>
      </c>
    </row>
    <row r="53" spans="2:21" x14ac:dyDescent="0.3">
      <c r="B53" s="95">
        <v>2028</v>
      </c>
      <c r="C53" s="95">
        <v>7</v>
      </c>
      <c r="D53" s="163">
        <v>0.40958211332221328</v>
      </c>
      <c r="E53" s="163" t="s">
        <v>133</v>
      </c>
      <c r="F53" s="163" t="s">
        <v>133</v>
      </c>
      <c r="G53" s="163" t="s">
        <v>133</v>
      </c>
      <c r="H53" s="163" t="s">
        <v>133</v>
      </c>
      <c r="J53" s="95">
        <v>2028</v>
      </c>
      <c r="K53" s="95">
        <v>7</v>
      </c>
      <c r="L53" s="163">
        <v>1.60203578274359</v>
      </c>
      <c r="M53" s="163">
        <v>1.0522226218990098</v>
      </c>
      <c r="N53" s="163">
        <v>1.0522226218990098</v>
      </c>
      <c r="O53" s="163">
        <v>0.21137651316894002</v>
      </c>
      <c r="P53" s="163" t="s">
        <v>134</v>
      </c>
      <c r="Q53" s="163">
        <v>0.12211780582178</v>
      </c>
      <c r="R53" s="163">
        <v>7.6304320974720008E-2</v>
      </c>
      <c r="S53" s="163">
        <v>0.17021647319416999</v>
      </c>
      <c r="T53" s="163" t="s">
        <v>24</v>
      </c>
      <c r="U53" s="163">
        <v>0.7170149305242699</v>
      </c>
    </row>
    <row r="54" spans="2:21" x14ac:dyDescent="0.3">
      <c r="B54" s="95">
        <v>2028</v>
      </c>
      <c r="C54" s="95">
        <v>8</v>
      </c>
      <c r="D54" s="163">
        <v>0.40958211332221328</v>
      </c>
      <c r="E54" s="163" t="s">
        <v>133</v>
      </c>
      <c r="F54" s="163" t="s">
        <v>133</v>
      </c>
      <c r="G54" s="163" t="s">
        <v>133</v>
      </c>
      <c r="H54" s="163" t="s">
        <v>133</v>
      </c>
      <c r="J54" s="95">
        <v>2028</v>
      </c>
      <c r="K54" s="95">
        <v>8</v>
      </c>
      <c r="L54" s="163">
        <v>1.60203578274359</v>
      </c>
      <c r="M54" s="163">
        <v>1.0522226218990098</v>
      </c>
      <c r="N54" s="163">
        <v>1.0522226218990098</v>
      </c>
      <c r="O54" s="163">
        <v>0.21137651316894002</v>
      </c>
      <c r="P54" s="163" t="s">
        <v>134</v>
      </c>
      <c r="Q54" s="163">
        <v>0.12211780582178</v>
      </c>
      <c r="R54" s="163">
        <v>7.6304320974720008E-2</v>
      </c>
      <c r="S54" s="163">
        <v>0.17021647319416999</v>
      </c>
      <c r="T54" s="163" t="s">
        <v>24</v>
      </c>
      <c r="U54" s="163">
        <v>0.7170149305242699</v>
      </c>
    </row>
    <row r="55" spans="2:21" x14ac:dyDescent="0.3">
      <c r="B55" s="95">
        <v>2028</v>
      </c>
      <c r="C55" s="95">
        <v>9</v>
      </c>
      <c r="D55" s="163">
        <v>0.40958211332221328</v>
      </c>
      <c r="E55" s="163" t="s">
        <v>133</v>
      </c>
      <c r="F55" s="163" t="s">
        <v>133</v>
      </c>
      <c r="G55" s="163" t="s">
        <v>133</v>
      </c>
      <c r="H55" s="163" t="s">
        <v>133</v>
      </c>
      <c r="J55" s="95">
        <v>2028</v>
      </c>
      <c r="K55" s="95">
        <v>9</v>
      </c>
      <c r="L55" s="163">
        <v>1.60203578274359</v>
      </c>
      <c r="M55" s="163">
        <v>1.0522226218990098</v>
      </c>
      <c r="N55" s="163">
        <v>1.0522226218990098</v>
      </c>
      <c r="O55" s="163">
        <v>0.21137651316894002</v>
      </c>
      <c r="P55" s="163" t="s">
        <v>134</v>
      </c>
      <c r="Q55" s="163">
        <v>0.12211780582178</v>
      </c>
      <c r="R55" s="163">
        <v>7.6304320974720008E-2</v>
      </c>
      <c r="S55" s="163">
        <v>0.17021647319416999</v>
      </c>
      <c r="T55" s="163" t="s">
        <v>24</v>
      </c>
      <c r="U55" s="163">
        <v>0.7170149305242699</v>
      </c>
    </row>
    <row r="56" spans="2:21" x14ac:dyDescent="0.3">
      <c r="B56" s="95">
        <v>2028</v>
      </c>
      <c r="C56" s="95">
        <v>10</v>
      </c>
      <c r="D56" s="163">
        <v>0.40958211332221328</v>
      </c>
      <c r="E56" s="163" t="s">
        <v>133</v>
      </c>
      <c r="F56" s="163" t="s">
        <v>133</v>
      </c>
      <c r="G56" s="163" t="s">
        <v>133</v>
      </c>
      <c r="H56" s="163" t="s">
        <v>133</v>
      </c>
      <c r="J56" s="95">
        <v>2028</v>
      </c>
      <c r="K56" s="95">
        <v>10</v>
      </c>
      <c r="L56" s="163">
        <v>1.60203578274359</v>
      </c>
      <c r="M56" s="163">
        <v>1.0522226218990098</v>
      </c>
      <c r="N56" s="163">
        <v>1.0522226218990098</v>
      </c>
      <c r="O56" s="163">
        <v>0.21137651316894002</v>
      </c>
      <c r="P56" s="163" t="s">
        <v>134</v>
      </c>
      <c r="Q56" s="163">
        <v>0.12211780582178</v>
      </c>
      <c r="R56" s="163">
        <v>7.6304320974720008E-2</v>
      </c>
      <c r="S56" s="163">
        <v>0.17021647319416999</v>
      </c>
      <c r="T56" s="163" t="s">
        <v>24</v>
      </c>
      <c r="U56" s="163">
        <v>0.7170149305242699</v>
      </c>
    </row>
    <row r="57" spans="2:21" x14ac:dyDescent="0.3">
      <c r="B57" s="95">
        <v>2028</v>
      </c>
      <c r="C57" s="95">
        <v>11</v>
      </c>
      <c r="D57" s="163">
        <v>0.40958211332221328</v>
      </c>
      <c r="E57" s="163" t="s">
        <v>133</v>
      </c>
      <c r="F57" s="163" t="s">
        <v>133</v>
      </c>
      <c r="G57" s="163" t="s">
        <v>133</v>
      </c>
      <c r="H57" s="163" t="s">
        <v>133</v>
      </c>
      <c r="J57" s="95">
        <v>2028</v>
      </c>
      <c r="K57" s="95">
        <v>11</v>
      </c>
      <c r="L57" s="163">
        <v>1.60203578274359</v>
      </c>
      <c r="M57" s="163">
        <v>1.0522226218990098</v>
      </c>
      <c r="N57" s="163">
        <v>1.0522226218990098</v>
      </c>
      <c r="O57" s="163">
        <v>0.21137651316894002</v>
      </c>
      <c r="P57" s="163" t="s">
        <v>134</v>
      </c>
      <c r="Q57" s="163">
        <v>0.12211780582178</v>
      </c>
      <c r="R57" s="163">
        <v>7.6304320974720008E-2</v>
      </c>
      <c r="S57" s="163">
        <v>0.17021647319416999</v>
      </c>
      <c r="T57" s="163" t="s">
        <v>24</v>
      </c>
      <c r="U57" s="163">
        <v>0.7170149305242699</v>
      </c>
    </row>
    <row r="58" spans="2:21" x14ac:dyDescent="0.3">
      <c r="B58" s="95">
        <v>2028</v>
      </c>
      <c r="C58" s="95">
        <v>12</v>
      </c>
      <c r="D58" s="163">
        <v>0.40958211332221328</v>
      </c>
      <c r="E58" s="163" t="s">
        <v>133</v>
      </c>
      <c r="F58" s="163" t="s">
        <v>133</v>
      </c>
      <c r="G58" s="163" t="s">
        <v>133</v>
      </c>
      <c r="H58" s="163" t="s">
        <v>133</v>
      </c>
      <c r="J58" s="95">
        <v>2028</v>
      </c>
      <c r="K58" s="95">
        <v>12</v>
      </c>
      <c r="L58" s="163">
        <v>1.60203578274359</v>
      </c>
      <c r="M58" s="163">
        <v>1.0522226218990098</v>
      </c>
      <c r="N58" s="163">
        <v>1.0522226218990098</v>
      </c>
      <c r="O58" s="163">
        <v>0.21137651316894002</v>
      </c>
      <c r="P58" s="163" t="s">
        <v>134</v>
      </c>
      <c r="Q58" s="163">
        <v>0.12211780582178</v>
      </c>
      <c r="R58" s="163">
        <v>7.6304320974720008E-2</v>
      </c>
      <c r="S58" s="163">
        <v>0.17021647319416999</v>
      </c>
      <c r="T58" s="163" t="s">
        <v>24</v>
      </c>
      <c r="U58" s="163">
        <v>0.7170149305242699</v>
      </c>
    </row>
    <row r="59" spans="2:21" x14ac:dyDescent="0.3">
      <c r="B59" s="95">
        <v>2029</v>
      </c>
      <c r="C59" s="95">
        <v>1</v>
      </c>
      <c r="D59" s="163">
        <v>0.41982166615526856</v>
      </c>
      <c r="E59" s="163" t="s">
        <v>133</v>
      </c>
      <c r="F59" s="163" t="s">
        <v>133</v>
      </c>
      <c r="G59" s="163" t="s">
        <v>133</v>
      </c>
      <c r="H59" s="163" t="s">
        <v>133</v>
      </c>
      <c r="J59" s="95">
        <v>2029</v>
      </c>
      <c r="K59" s="95">
        <v>1</v>
      </c>
      <c r="L59" s="163">
        <v>1.6420866773121796</v>
      </c>
      <c r="M59" s="163">
        <v>1.0785281874464849</v>
      </c>
      <c r="N59" s="163">
        <v>1.0785281874464849</v>
      </c>
      <c r="O59" s="163">
        <v>0.2166609259981635</v>
      </c>
      <c r="P59" s="163" t="s">
        <v>134</v>
      </c>
      <c r="Q59" s="163">
        <v>0.1251707509673245</v>
      </c>
      <c r="R59" s="163">
        <v>7.8211928999088007E-2</v>
      </c>
      <c r="S59" s="163">
        <v>0.17447188502402422</v>
      </c>
      <c r="T59" s="163" t="s">
        <v>24</v>
      </c>
      <c r="U59" s="163">
        <v>0.73494030378737663</v>
      </c>
    </row>
    <row r="60" spans="2:21" x14ac:dyDescent="0.3">
      <c r="B60" s="95">
        <v>2029</v>
      </c>
      <c r="C60" s="95">
        <v>2</v>
      </c>
      <c r="D60" s="163">
        <v>0.41982166615526856</v>
      </c>
      <c r="E60" s="163" t="s">
        <v>133</v>
      </c>
      <c r="F60" s="163" t="s">
        <v>133</v>
      </c>
      <c r="G60" s="163" t="s">
        <v>133</v>
      </c>
      <c r="H60" s="163" t="s">
        <v>133</v>
      </c>
      <c r="J60" s="95">
        <v>2029</v>
      </c>
      <c r="K60" s="95">
        <v>2</v>
      </c>
      <c r="L60" s="163">
        <v>1.6420866773121796</v>
      </c>
      <c r="M60" s="163">
        <v>1.0785281874464849</v>
      </c>
      <c r="N60" s="163">
        <v>1.0785281874464849</v>
      </c>
      <c r="O60" s="163">
        <v>0.2166609259981635</v>
      </c>
      <c r="P60" s="163" t="s">
        <v>134</v>
      </c>
      <c r="Q60" s="163">
        <v>0.1251707509673245</v>
      </c>
      <c r="R60" s="163">
        <v>7.8211928999088007E-2</v>
      </c>
      <c r="S60" s="163">
        <v>0.17447188502402422</v>
      </c>
      <c r="T60" s="163" t="s">
        <v>24</v>
      </c>
      <c r="U60" s="163">
        <v>0.73494030378737663</v>
      </c>
    </row>
    <row r="61" spans="2:21" x14ac:dyDescent="0.3">
      <c r="B61" s="95">
        <v>2029</v>
      </c>
      <c r="C61" s="95">
        <v>3</v>
      </c>
      <c r="D61" s="163">
        <v>0.41982166615526856</v>
      </c>
      <c r="E61" s="163" t="s">
        <v>133</v>
      </c>
      <c r="F61" s="163" t="s">
        <v>133</v>
      </c>
      <c r="G61" s="163" t="s">
        <v>133</v>
      </c>
      <c r="H61" s="163" t="s">
        <v>133</v>
      </c>
      <c r="J61" s="95">
        <v>2029</v>
      </c>
      <c r="K61" s="95">
        <v>3</v>
      </c>
      <c r="L61" s="163">
        <v>1.6420866773121796</v>
      </c>
      <c r="M61" s="163">
        <v>1.0785281874464849</v>
      </c>
      <c r="N61" s="163">
        <v>1.0785281874464849</v>
      </c>
      <c r="O61" s="163">
        <v>0.2166609259981635</v>
      </c>
      <c r="P61" s="163" t="s">
        <v>134</v>
      </c>
      <c r="Q61" s="163">
        <v>0.1251707509673245</v>
      </c>
      <c r="R61" s="163">
        <v>7.8211928999088007E-2</v>
      </c>
      <c r="S61" s="163">
        <v>0.17447188502402422</v>
      </c>
      <c r="T61" s="163" t="s">
        <v>24</v>
      </c>
      <c r="U61" s="163">
        <v>0.73494030378737663</v>
      </c>
    </row>
    <row r="62" spans="2:21" x14ac:dyDescent="0.3">
      <c r="B62" s="95">
        <v>2029</v>
      </c>
      <c r="C62" s="95">
        <v>4</v>
      </c>
      <c r="D62" s="163">
        <v>0.41982166615526856</v>
      </c>
      <c r="E62" s="163" t="s">
        <v>133</v>
      </c>
      <c r="F62" s="163" t="s">
        <v>133</v>
      </c>
      <c r="G62" s="163" t="s">
        <v>133</v>
      </c>
      <c r="H62" s="163" t="s">
        <v>133</v>
      </c>
      <c r="J62" s="95">
        <v>2029</v>
      </c>
      <c r="K62" s="95">
        <v>4</v>
      </c>
      <c r="L62" s="163">
        <v>1.6420866773121796</v>
      </c>
      <c r="M62" s="163">
        <v>1.0785281874464849</v>
      </c>
      <c r="N62" s="163">
        <v>1.0785281874464849</v>
      </c>
      <c r="O62" s="163">
        <v>0.2166609259981635</v>
      </c>
      <c r="P62" s="163" t="s">
        <v>134</v>
      </c>
      <c r="Q62" s="163">
        <v>0.1251707509673245</v>
      </c>
      <c r="R62" s="163">
        <v>7.8211928999088007E-2</v>
      </c>
      <c r="S62" s="163">
        <v>0.17447188502402422</v>
      </c>
      <c r="T62" s="163" t="s">
        <v>24</v>
      </c>
      <c r="U62" s="163">
        <v>0.73494030378737663</v>
      </c>
    </row>
    <row r="63" spans="2:21" x14ac:dyDescent="0.3">
      <c r="B63" s="95">
        <v>2029</v>
      </c>
      <c r="C63" s="95">
        <v>5</v>
      </c>
      <c r="D63" s="163">
        <v>0.41982166615526856</v>
      </c>
      <c r="E63" s="163" t="s">
        <v>133</v>
      </c>
      <c r="F63" s="163" t="s">
        <v>133</v>
      </c>
      <c r="G63" s="163" t="s">
        <v>133</v>
      </c>
      <c r="H63" s="163" t="s">
        <v>133</v>
      </c>
      <c r="J63" s="95">
        <v>2029</v>
      </c>
      <c r="K63" s="95">
        <v>5</v>
      </c>
      <c r="L63" s="163">
        <v>1.6420866773121796</v>
      </c>
      <c r="M63" s="163">
        <v>1.0785281874464849</v>
      </c>
      <c r="N63" s="163">
        <v>1.0785281874464849</v>
      </c>
      <c r="O63" s="163">
        <v>0.2166609259981635</v>
      </c>
      <c r="P63" s="163" t="s">
        <v>134</v>
      </c>
      <c r="Q63" s="163">
        <v>0.1251707509673245</v>
      </c>
      <c r="R63" s="163">
        <v>7.8211928999088007E-2</v>
      </c>
      <c r="S63" s="163">
        <v>0.17447188502402422</v>
      </c>
      <c r="T63" s="163" t="s">
        <v>24</v>
      </c>
      <c r="U63" s="163">
        <v>0.73494030378737663</v>
      </c>
    </row>
    <row r="64" spans="2:21" x14ac:dyDescent="0.3">
      <c r="B64" s="95">
        <v>2029</v>
      </c>
      <c r="C64" s="95">
        <v>6</v>
      </c>
      <c r="D64" s="163">
        <v>0.41982166615526856</v>
      </c>
      <c r="E64" s="163" t="s">
        <v>133</v>
      </c>
      <c r="F64" s="163" t="s">
        <v>133</v>
      </c>
      <c r="G64" s="163" t="s">
        <v>133</v>
      </c>
      <c r="H64" s="163" t="s">
        <v>133</v>
      </c>
      <c r="J64" s="95">
        <v>2029</v>
      </c>
      <c r="K64" s="95">
        <v>6</v>
      </c>
      <c r="L64" s="163">
        <v>1.6420866773121796</v>
      </c>
      <c r="M64" s="163">
        <v>1.0785281874464849</v>
      </c>
      <c r="N64" s="163">
        <v>1.0785281874464849</v>
      </c>
      <c r="O64" s="163">
        <v>0.2166609259981635</v>
      </c>
      <c r="P64" s="163" t="s">
        <v>134</v>
      </c>
      <c r="Q64" s="163">
        <v>0.1251707509673245</v>
      </c>
      <c r="R64" s="163">
        <v>7.8211928999088007E-2</v>
      </c>
      <c r="S64" s="163">
        <v>0.17447188502402422</v>
      </c>
      <c r="T64" s="163" t="s">
        <v>24</v>
      </c>
      <c r="U64" s="163">
        <v>0.73494030378737663</v>
      </c>
    </row>
    <row r="65" spans="2:21" x14ac:dyDescent="0.3">
      <c r="B65" s="95">
        <v>2029</v>
      </c>
      <c r="C65" s="95">
        <v>7</v>
      </c>
      <c r="D65" s="163">
        <v>0.41982166615526856</v>
      </c>
      <c r="E65" s="163" t="s">
        <v>133</v>
      </c>
      <c r="F65" s="163" t="s">
        <v>133</v>
      </c>
      <c r="G65" s="163" t="s">
        <v>133</v>
      </c>
      <c r="H65" s="163" t="s">
        <v>133</v>
      </c>
      <c r="J65" s="95">
        <v>2029</v>
      </c>
      <c r="K65" s="95">
        <v>7</v>
      </c>
      <c r="L65" s="163">
        <v>1.6420866773121796</v>
      </c>
      <c r="M65" s="163">
        <v>1.0785281874464849</v>
      </c>
      <c r="N65" s="163">
        <v>1.0785281874464849</v>
      </c>
      <c r="O65" s="163">
        <v>0.2166609259981635</v>
      </c>
      <c r="P65" s="163" t="s">
        <v>134</v>
      </c>
      <c r="Q65" s="163">
        <v>0.1251707509673245</v>
      </c>
      <c r="R65" s="163">
        <v>7.8211928999088007E-2</v>
      </c>
      <c r="S65" s="163">
        <v>0.17447188502402422</v>
      </c>
      <c r="T65" s="163" t="s">
        <v>24</v>
      </c>
      <c r="U65" s="163">
        <v>0.73494030378737663</v>
      </c>
    </row>
    <row r="66" spans="2:21" x14ac:dyDescent="0.3">
      <c r="B66" s="95">
        <v>2029</v>
      </c>
      <c r="C66" s="95">
        <v>8</v>
      </c>
      <c r="D66" s="163">
        <v>0.41982166615526856</v>
      </c>
      <c r="E66" s="163" t="s">
        <v>133</v>
      </c>
      <c r="F66" s="163" t="s">
        <v>133</v>
      </c>
      <c r="G66" s="163" t="s">
        <v>133</v>
      </c>
      <c r="H66" s="163" t="s">
        <v>133</v>
      </c>
      <c r="J66" s="95">
        <v>2029</v>
      </c>
      <c r="K66" s="95">
        <v>8</v>
      </c>
      <c r="L66" s="163">
        <v>1.6420866773121796</v>
      </c>
      <c r="M66" s="163">
        <v>1.0785281874464849</v>
      </c>
      <c r="N66" s="163">
        <v>1.0785281874464849</v>
      </c>
      <c r="O66" s="163">
        <v>0.2166609259981635</v>
      </c>
      <c r="P66" s="163" t="s">
        <v>134</v>
      </c>
      <c r="Q66" s="163">
        <v>0.1251707509673245</v>
      </c>
      <c r="R66" s="163">
        <v>7.8211928999088007E-2</v>
      </c>
      <c r="S66" s="163">
        <v>0.17447188502402422</v>
      </c>
      <c r="T66" s="163" t="s">
        <v>24</v>
      </c>
      <c r="U66" s="163">
        <v>0.73494030378737663</v>
      </c>
    </row>
    <row r="67" spans="2:21" x14ac:dyDescent="0.3">
      <c r="B67" s="95">
        <v>2029</v>
      </c>
      <c r="C67" s="95">
        <v>9</v>
      </c>
      <c r="D67" s="163">
        <v>0.41982166615526856</v>
      </c>
      <c r="E67" s="163" t="s">
        <v>133</v>
      </c>
      <c r="F67" s="163" t="s">
        <v>133</v>
      </c>
      <c r="G67" s="163" t="s">
        <v>133</v>
      </c>
      <c r="H67" s="163" t="s">
        <v>133</v>
      </c>
      <c r="J67" s="95">
        <v>2029</v>
      </c>
      <c r="K67" s="95">
        <v>9</v>
      </c>
      <c r="L67" s="163">
        <v>1.6420866773121796</v>
      </c>
      <c r="M67" s="163">
        <v>1.0785281874464849</v>
      </c>
      <c r="N67" s="163">
        <v>1.0785281874464849</v>
      </c>
      <c r="O67" s="163">
        <v>0.2166609259981635</v>
      </c>
      <c r="P67" s="163" t="s">
        <v>134</v>
      </c>
      <c r="Q67" s="163">
        <v>0.1251707509673245</v>
      </c>
      <c r="R67" s="163">
        <v>7.8211928999088007E-2</v>
      </c>
      <c r="S67" s="163">
        <v>0.17447188502402422</v>
      </c>
      <c r="T67" s="163" t="s">
        <v>24</v>
      </c>
      <c r="U67" s="163">
        <v>0.73494030378737663</v>
      </c>
    </row>
    <row r="68" spans="2:21" x14ac:dyDescent="0.3">
      <c r="B68" s="95">
        <v>2029</v>
      </c>
      <c r="C68" s="95">
        <v>10</v>
      </c>
      <c r="D68" s="163">
        <v>0.41982166615526856</v>
      </c>
      <c r="E68" s="163" t="s">
        <v>133</v>
      </c>
      <c r="F68" s="163" t="s">
        <v>133</v>
      </c>
      <c r="G68" s="163" t="s">
        <v>133</v>
      </c>
      <c r="H68" s="163" t="s">
        <v>133</v>
      </c>
      <c r="J68" s="95">
        <v>2029</v>
      </c>
      <c r="K68" s="95">
        <v>10</v>
      </c>
      <c r="L68" s="163">
        <v>1.6420866773121796</v>
      </c>
      <c r="M68" s="163">
        <v>1.0785281874464849</v>
      </c>
      <c r="N68" s="163">
        <v>1.0785281874464849</v>
      </c>
      <c r="O68" s="163">
        <v>0.2166609259981635</v>
      </c>
      <c r="P68" s="163" t="s">
        <v>134</v>
      </c>
      <c r="Q68" s="163">
        <v>0.1251707509673245</v>
      </c>
      <c r="R68" s="163">
        <v>7.8211928999088007E-2</v>
      </c>
      <c r="S68" s="163">
        <v>0.17447188502402422</v>
      </c>
      <c r="T68" s="163" t="s">
        <v>24</v>
      </c>
      <c r="U68" s="163">
        <v>0.73494030378737663</v>
      </c>
    </row>
    <row r="69" spans="2:21" x14ac:dyDescent="0.3">
      <c r="B69" s="95">
        <v>2029</v>
      </c>
      <c r="C69" s="95">
        <v>11</v>
      </c>
      <c r="D69" s="163">
        <v>0.41982166615526856</v>
      </c>
      <c r="E69" s="163" t="s">
        <v>133</v>
      </c>
      <c r="F69" s="163" t="s">
        <v>133</v>
      </c>
      <c r="G69" s="163" t="s">
        <v>133</v>
      </c>
      <c r="H69" s="163" t="s">
        <v>133</v>
      </c>
      <c r="J69" s="95">
        <v>2029</v>
      </c>
      <c r="K69" s="95">
        <v>11</v>
      </c>
      <c r="L69" s="163">
        <v>1.6420866773121796</v>
      </c>
      <c r="M69" s="163">
        <v>1.0785281874464849</v>
      </c>
      <c r="N69" s="163">
        <v>1.0785281874464849</v>
      </c>
      <c r="O69" s="163">
        <v>0.2166609259981635</v>
      </c>
      <c r="P69" s="163" t="s">
        <v>134</v>
      </c>
      <c r="Q69" s="163">
        <v>0.1251707509673245</v>
      </c>
      <c r="R69" s="163">
        <v>7.8211928999088007E-2</v>
      </c>
      <c r="S69" s="163">
        <v>0.17447188502402422</v>
      </c>
      <c r="T69" s="163" t="s">
        <v>24</v>
      </c>
      <c r="U69" s="163">
        <v>0.73494030378737663</v>
      </c>
    </row>
    <row r="70" spans="2:21" x14ac:dyDescent="0.3">
      <c r="B70" s="95">
        <v>2029</v>
      </c>
      <c r="C70" s="95">
        <v>12</v>
      </c>
      <c r="D70" s="163">
        <v>0.41982166615526856</v>
      </c>
      <c r="E70" s="163" t="s">
        <v>133</v>
      </c>
      <c r="F70" s="163" t="s">
        <v>133</v>
      </c>
      <c r="G70" s="163" t="s">
        <v>133</v>
      </c>
      <c r="H70" s="163" t="s">
        <v>133</v>
      </c>
      <c r="J70" s="95">
        <v>2029</v>
      </c>
      <c r="K70" s="95">
        <v>12</v>
      </c>
      <c r="L70" s="163">
        <v>1.6420866773121796</v>
      </c>
      <c r="M70" s="163">
        <v>1.0785281874464849</v>
      </c>
      <c r="N70" s="163">
        <v>1.0785281874464849</v>
      </c>
      <c r="O70" s="163">
        <v>0.2166609259981635</v>
      </c>
      <c r="P70" s="163" t="s">
        <v>134</v>
      </c>
      <c r="Q70" s="163">
        <v>0.1251707509673245</v>
      </c>
      <c r="R70" s="163">
        <v>7.8211928999088007E-2</v>
      </c>
      <c r="S70" s="163">
        <v>0.17447188502402422</v>
      </c>
      <c r="T70" s="163" t="s">
        <v>24</v>
      </c>
      <c r="U70" s="163">
        <v>0.73494030378737663</v>
      </c>
    </row>
    <row r="71" spans="2:21" x14ac:dyDescent="0.3">
      <c r="B71" s="95">
        <v>2030</v>
      </c>
      <c r="C71" s="95">
        <v>1</v>
      </c>
      <c r="D71" s="163">
        <v>0.43073702947530557</v>
      </c>
      <c r="E71" s="163" t="s">
        <v>133</v>
      </c>
      <c r="F71" s="163" t="s">
        <v>133</v>
      </c>
      <c r="G71" s="163" t="s">
        <v>133</v>
      </c>
      <c r="H71" s="163" t="s">
        <v>133</v>
      </c>
      <c r="J71" s="95">
        <v>2030</v>
      </c>
      <c r="K71" s="95">
        <v>1</v>
      </c>
      <c r="L71" s="163">
        <v>1.6847809309222963</v>
      </c>
      <c r="M71" s="163">
        <v>1.1065699203200936</v>
      </c>
      <c r="N71" s="163">
        <v>1.1065699203200936</v>
      </c>
      <c r="O71" s="163">
        <v>0.22229411007411576</v>
      </c>
      <c r="P71" s="163" t="s">
        <v>134</v>
      </c>
      <c r="Q71" s="163">
        <v>0.12842519049247494</v>
      </c>
      <c r="R71" s="163">
        <v>8.0245439153064299E-2</v>
      </c>
      <c r="S71" s="163">
        <v>0.17900815403464884</v>
      </c>
      <c r="T71" s="163" t="s">
        <v>24</v>
      </c>
      <c r="U71" s="163">
        <v>0.7540487516858484</v>
      </c>
    </row>
    <row r="72" spans="2:21" x14ac:dyDescent="0.3">
      <c r="B72" s="95">
        <v>2030</v>
      </c>
      <c r="C72" s="95">
        <v>2</v>
      </c>
      <c r="D72" s="163">
        <v>0.43073702947530557</v>
      </c>
      <c r="E72" s="163" t="s">
        <v>133</v>
      </c>
      <c r="F72" s="163" t="s">
        <v>133</v>
      </c>
      <c r="G72" s="163" t="s">
        <v>133</v>
      </c>
      <c r="H72" s="163" t="s">
        <v>133</v>
      </c>
      <c r="J72" s="95">
        <v>2030</v>
      </c>
      <c r="K72" s="95">
        <v>2</v>
      </c>
      <c r="L72" s="163">
        <v>1.6847809309222963</v>
      </c>
      <c r="M72" s="163">
        <v>1.1065699203200936</v>
      </c>
      <c r="N72" s="163">
        <v>1.1065699203200936</v>
      </c>
      <c r="O72" s="163">
        <v>0.22229411007411576</v>
      </c>
      <c r="P72" s="163" t="s">
        <v>134</v>
      </c>
      <c r="Q72" s="163">
        <v>0.12842519049247494</v>
      </c>
      <c r="R72" s="163">
        <v>8.0245439153064299E-2</v>
      </c>
      <c r="S72" s="163">
        <v>0.17900815403464884</v>
      </c>
      <c r="T72" s="163" t="s">
        <v>24</v>
      </c>
      <c r="U72" s="163">
        <v>0.7540487516858484</v>
      </c>
    </row>
    <row r="73" spans="2:21" x14ac:dyDescent="0.3">
      <c r="B73" s="95">
        <v>2030</v>
      </c>
      <c r="C73" s="95">
        <v>3</v>
      </c>
      <c r="D73" s="163">
        <v>0.43073702947530557</v>
      </c>
      <c r="E73" s="163" t="s">
        <v>133</v>
      </c>
      <c r="F73" s="163" t="s">
        <v>133</v>
      </c>
      <c r="G73" s="163" t="s">
        <v>133</v>
      </c>
      <c r="H73" s="163" t="s">
        <v>133</v>
      </c>
      <c r="J73" s="95">
        <v>2030</v>
      </c>
      <c r="K73" s="95">
        <v>3</v>
      </c>
      <c r="L73" s="163">
        <v>1.6847809309222963</v>
      </c>
      <c r="M73" s="163">
        <v>1.1065699203200936</v>
      </c>
      <c r="N73" s="163">
        <v>1.1065699203200936</v>
      </c>
      <c r="O73" s="163">
        <v>0.22229411007411576</v>
      </c>
      <c r="P73" s="163" t="s">
        <v>134</v>
      </c>
      <c r="Q73" s="163">
        <v>0.12842519049247494</v>
      </c>
      <c r="R73" s="163">
        <v>8.0245439153064299E-2</v>
      </c>
      <c r="S73" s="163">
        <v>0.17900815403464884</v>
      </c>
      <c r="T73" s="163" t="s">
        <v>24</v>
      </c>
      <c r="U73" s="163">
        <v>0.7540487516858484</v>
      </c>
    </row>
    <row r="74" spans="2:21" x14ac:dyDescent="0.3">
      <c r="B74" s="95">
        <v>2030</v>
      </c>
      <c r="C74" s="95">
        <v>4</v>
      </c>
      <c r="D74" s="163">
        <v>0.43073702947530557</v>
      </c>
      <c r="E74" s="163" t="s">
        <v>133</v>
      </c>
      <c r="F74" s="163" t="s">
        <v>133</v>
      </c>
      <c r="G74" s="163" t="s">
        <v>133</v>
      </c>
      <c r="H74" s="163" t="s">
        <v>133</v>
      </c>
      <c r="J74" s="95">
        <v>2030</v>
      </c>
      <c r="K74" s="95">
        <v>4</v>
      </c>
      <c r="L74" s="163">
        <v>1.6847809309222963</v>
      </c>
      <c r="M74" s="163">
        <v>1.1065699203200936</v>
      </c>
      <c r="N74" s="163">
        <v>1.1065699203200936</v>
      </c>
      <c r="O74" s="163">
        <v>0.22229411007411576</v>
      </c>
      <c r="P74" s="163" t="s">
        <v>134</v>
      </c>
      <c r="Q74" s="163">
        <v>0.12842519049247494</v>
      </c>
      <c r="R74" s="163">
        <v>8.0245439153064299E-2</v>
      </c>
      <c r="S74" s="163">
        <v>0.17900815403464884</v>
      </c>
      <c r="T74" s="163" t="s">
        <v>24</v>
      </c>
      <c r="U74" s="163">
        <v>0.7540487516858484</v>
      </c>
    </row>
    <row r="75" spans="2:21" x14ac:dyDescent="0.3">
      <c r="B75" s="95">
        <v>2030</v>
      </c>
      <c r="C75" s="95">
        <v>5</v>
      </c>
      <c r="D75" s="163">
        <v>0.43073702947530557</v>
      </c>
      <c r="E75" s="163" t="s">
        <v>133</v>
      </c>
      <c r="F75" s="163" t="s">
        <v>133</v>
      </c>
      <c r="G75" s="163" t="s">
        <v>133</v>
      </c>
      <c r="H75" s="163" t="s">
        <v>133</v>
      </c>
      <c r="J75" s="95">
        <v>2030</v>
      </c>
      <c r="K75" s="95">
        <v>5</v>
      </c>
      <c r="L75" s="163">
        <v>1.6847809309222963</v>
      </c>
      <c r="M75" s="163">
        <v>1.1065699203200936</v>
      </c>
      <c r="N75" s="163">
        <v>1.1065699203200936</v>
      </c>
      <c r="O75" s="163">
        <v>0.22229411007411576</v>
      </c>
      <c r="P75" s="163" t="s">
        <v>134</v>
      </c>
      <c r="Q75" s="163">
        <v>0.12842519049247494</v>
      </c>
      <c r="R75" s="163">
        <v>8.0245439153064299E-2</v>
      </c>
      <c r="S75" s="163">
        <v>0.17900815403464884</v>
      </c>
      <c r="T75" s="163" t="s">
        <v>24</v>
      </c>
      <c r="U75" s="163">
        <v>0.7540487516858484</v>
      </c>
    </row>
    <row r="76" spans="2:21" x14ac:dyDescent="0.3">
      <c r="B76" s="95">
        <v>2030</v>
      </c>
      <c r="C76" s="95">
        <v>6</v>
      </c>
      <c r="D76" s="163">
        <v>0.43073702947530557</v>
      </c>
      <c r="E76" s="163" t="s">
        <v>133</v>
      </c>
      <c r="F76" s="163" t="s">
        <v>133</v>
      </c>
      <c r="G76" s="163" t="s">
        <v>133</v>
      </c>
      <c r="H76" s="163" t="s">
        <v>133</v>
      </c>
      <c r="J76" s="95">
        <v>2030</v>
      </c>
      <c r="K76" s="95">
        <v>6</v>
      </c>
      <c r="L76" s="163">
        <v>1.6847809309222963</v>
      </c>
      <c r="M76" s="163">
        <v>1.1065699203200936</v>
      </c>
      <c r="N76" s="163">
        <v>1.1065699203200936</v>
      </c>
      <c r="O76" s="163">
        <v>0.22229411007411576</v>
      </c>
      <c r="P76" s="163" t="s">
        <v>134</v>
      </c>
      <c r="Q76" s="163">
        <v>0.12842519049247494</v>
      </c>
      <c r="R76" s="163">
        <v>8.0245439153064299E-2</v>
      </c>
      <c r="S76" s="163">
        <v>0.17900815403464884</v>
      </c>
      <c r="T76" s="163" t="s">
        <v>24</v>
      </c>
      <c r="U76" s="163">
        <v>0.7540487516858484</v>
      </c>
    </row>
    <row r="77" spans="2:21" x14ac:dyDescent="0.3">
      <c r="B77" s="95">
        <v>2030</v>
      </c>
      <c r="C77" s="95">
        <v>7</v>
      </c>
      <c r="D77" s="163">
        <v>0.43073702947530557</v>
      </c>
      <c r="E77" s="163" t="s">
        <v>133</v>
      </c>
      <c r="F77" s="163" t="s">
        <v>133</v>
      </c>
      <c r="G77" s="163" t="s">
        <v>133</v>
      </c>
      <c r="H77" s="163" t="s">
        <v>133</v>
      </c>
      <c r="J77" s="95">
        <v>2030</v>
      </c>
      <c r="K77" s="95">
        <v>7</v>
      </c>
      <c r="L77" s="163">
        <v>1.6847809309222963</v>
      </c>
      <c r="M77" s="163">
        <v>1.1065699203200936</v>
      </c>
      <c r="N77" s="163">
        <v>1.1065699203200936</v>
      </c>
      <c r="O77" s="163">
        <v>0.22229411007411576</v>
      </c>
      <c r="P77" s="163" t="s">
        <v>134</v>
      </c>
      <c r="Q77" s="163">
        <v>0.12842519049247494</v>
      </c>
      <c r="R77" s="163">
        <v>8.0245439153064299E-2</v>
      </c>
      <c r="S77" s="163">
        <v>0.17900815403464884</v>
      </c>
      <c r="T77" s="163" t="s">
        <v>24</v>
      </c>
      <c r="U77" s="163">
        <v>0.7540487516858484</v>
      </c>
    </row>
    <row r="78" spans="2:21" x14ac:dyDescent="0.3">
      <c r="B78" s="95">
        <v>2030</v>
      </c>
      <c r="C78" s="95">
        <v>8</v>
      </c>
      <c r="D78" s="163">
        <v>0.43073702947530557</v>
      </c>
      <c r="E78" s="163" t="s">
        <v>133</v>
      </c>
      <c r="F78" s="163" t="s">
        <v>133</v>
      </c>
      <c r="G78" s="163" t="s">
        <v>133</v>
      </c>
      <c r="H78" s="163" t="s">
        <v>133</v>
      </c>
      <c r="J78" s="95">
        <v>2030</v>
      </c>
      <c r="K78" s="95">
        <v>8</v>
      </c>
      <c r="L78" s="163">
        <v>1.6847809309222963</v>
      </c>
      <c r="M78" s="163">
        <v>1.1065699203200936</v>
      </c>
      <c r="N78" s="163">
        <v>1.1065699203200936</v>
      </c>
      <c r="O78" s="163">
        <v>0.22229411007411576</v>
      </c>
      <c r="P78" s="163" t="s">
        <v>134</v>
      </c>
      <c r="Q78" s="163">
        <v>0.12842519049247494</v>
      </c>
      <c r="R78" s="163">
        <v>8.0245439153064299E-2</v>
      </c>
      <c r="S78" s="163">
        <v>0.17900815403464884</v>
      </c>
      <c r="T78" s="163" t="s">
        <v>24</v>
      </c>
      <c r="U78" s="163">
        <v>0.7540487516858484</v>
      </c>
    </row>
    <row r="79" spans="2:21" x14ac:dyDescent="0.3">
      <c r="B79" s="95">
        <v>2030</v>
      </c>
      <c r="C79" s="95">
        <v>9</v>
      </c>
      <c r="D79" s="163">
        <v>0.43073702947530557</v>
      </c>
      <c r="E79" s="163" t="s">
        <v>133</v>
      </c>
      <c r="F79" s="163" t="s">
        <v>133</v>
      </c>
      <c r="G79" s="163" t="s">
        <v>133</v>
      </c>
      <c r="H79" s="163" t="s">
        <v>133</v>
      </c>
      <c r="J79" s="95">
        <v>2030</v>
      </c>
      <c r="K79" s="95">
        <v>9</v>
      </c>
      <c r="L79" s="163">
        <v>1.6847809309222963</v>
      </c>
      <c r="M79" s="163">
        <v>1.1065699203200936</v>
      </c>
      <c r="N79" s="163">
        <v>1.1065699203200936</v>
      </c>
      <c r="O79" s="163">
        <v>0.22229411007411576</v>
      </c>
      <c r="P79" s="163" t="s">
        <v>134</v>
      </c>
      <c r="Q79" s="163">
        <v>0.12842519049247494</v>
      </c>
      <c r="R79" s="163">
        <v>8.0245439153064299E-2</v>
      </c>
      <c r="S79" s="163">
        <v>0.17900815403464884</v>
      </c>
      <c r="T79" s="163" t="s">
        <v>24</v>
      </c>
      <c r="U79" s="163">
        <v>0.7540487516858484</v>
      </c>
    </row>
    <row r="80" spans="2:21" x14ac:dyDescent="0.3">
      <c r="B80" s="95">
        <v>2030</v>
      </c>
      <c r="C80" s="95">
        <v>10</v>
      </c>
      <c r="D80" s="163">
        <v>0.43073702947530557</v>
      </c>
      <c r="E80" s="163" t="s">
        <v>133</v>
      </c>
      <c r="F80" s="163" t="s">
        <v>133</v>
      </c>
      <c r="G80" s="163" t="s">
        <v>133</v>
      </c>
      <c r="H80" s="163" t="s">
        <v>133</v>
      </c>
      <c r="J80" s="95">
        <v>2030</v>
      </c>
      <c r="K80" s="95">
        <v>10</v>
      </c>
      <c r="L80" s="163">
        <v>1.6847809309222963</v>
      </c>
      <c r="M80" s="163">
        <v>1.1065699203200936</v>
      </c>
      <c r="N80" s="163">
        <v>1.1065699203200936</v>
      </c>
      <c r="O80" s="163">
        <v>0.22229411007411576</v>
      </c>
      <c r="P80" s="163" t="s">
        <v>134</v>
      </c>
      <c r="Q80" s="163">
        <v>0.12842519049247494</v>
      </c>
      <c r="R80" s="163">
        <v>8.0245439153064299E-2</v>
      </c>
      <c r="S80" s="163">
        <v>0.17900815403464884</v>
      </c>
      <c r="T80" s="163" t="s">
        <v>24</v>
      </c>
      <c r="U80" s="163">
        <v>0.7540487516858484</v>
      </c>
    </row>
    <row r="81" spans="2:21" x14ac:dyDescent="0.3">
      <c r="B81" s="95">
        <v>2030</v>
      </c>
      <c r="C81" s="95">
        <v>11</v>
      </c>
      <c r="D81" s="163">
        <v>0.43073702947530557</v>
      </c>
      <c r="E81" s="163" t="s">
        <v>133</v>
      </c>
      <c r="F81" s="163" t="s">
        <v>133</v>
      </c>
      <c r="G81" s="163" t="s">
        <v>133</v>
      </c>
      <c r="H81" s="163" t="s">
        <v>133</v>
      </c>
      <c r="J81" s="95">
        <v>2030</v>
      </c>
      <c r="K81" s="95">
        <v>11</v>
      </c>
      <c r="L81" s="163">
        <v>1.6847809309222963</v>
      </c>
      <c r="M81" s="163">
        <v>1.1065699203200936</v>
      </c>
      <c r="N81" s="163">
        <v>1.1065699203200936</v>
      </c>
      <c r="O81" s="163">
        <v>0.22229411007411576</v>
      </c>
      <c r="P81" s="163" t="s">
        <v>134</v>
      </c>
      <c r="Q81" s="163">
        <v>0.12842519049247494</v>
      </c>
      <c r="R81" s="163">
        <v>8.0245439153064299E-2</v>
      </c>
      <c r="S81" s="163">
        <v>0.17900815403464884</v>
      </c>
      <c r="T81" s="163" t="s">
        <v>24</v>
      </c>
      <c r="U81" s="163">
        <v>0.7540487516858484</v>
      </c>
    </row>
    <row r="82" spans="2:21" x14ac:dyDescent="0.3">
      <c r="B82" s="95">
        <v>2030</v>
      </c>
      <c r="C82" s="95">
        <v>12</v>
      </c>
      <c r="D82" s="163">
        <v>0.43073702947530557</v>
      </c>
      <c r="E82" s="163" t="s">
        <v>133</v>
      </c>
      <c r="F82" s="163" t="s">
        <v>133</v>
      </c>
      <c r="G82" s="163" t="s">
        <v>133</v>
      </c>
      <c r="H82" s="163" t="s">
        <v>133</v>
      </c>
      <c r="J82" s="95">
        <v>2030</v>
      </c>
      <c r="K82" s="95">
        <v>12</v>
      </c>
      <c r="L82" s="163">
        <v>1.6847809309222963</v>
      </c>
      <c r="M82" s="163">
        <v>1.1065699203200936</v>
      </c>
      <c r="N82" s="163">
        <v>1.1065699203200936</v>
      </c>
      <c r="O82" s="163">
        <v>0.22229411007411576</v>
      </c>
      <c r="P82" s="163" t="s">
        <v>134</v>
      </c>
      <c r="Q82" s="163">
        <v>0.12842519049247494</v>
      </c>
      <c r="R82" s="163">
        <v>8.0245439153064299E-2</v>
      </c>
      <c r="S82" s="163">
        <v>0.17900815403464884</v>
      </c>
      <c r="T82" s="163" t="s">
        <v>24</v>
      </c>
      <c r="U82" s="163">
        <v>0.7540487516858484</v>
      </c>
    </row>
    <row r="83" spans="2:21" x14ac:dyDescent="0.3">
      <c r="B83" s="95">
        <v>2031</v>
      </c>
      <c r="C83" s="95">
        <v>1</v>
      </c>
      <c r="D83" s="163">
        <v>0.44193619224166353</v>
      </c>
      <c r="E83" s="163" t="s">
        <v>133</v>
      </c>
      <c r="F83" s="163" t="s">
        <v>133</v>
      </c>
      <c r="G83" s="163" t="s">
        <v>133</v>
      </c>
      <c r="H83" s="163" t="s">
        <v>133</v>
      </c>
      <c r="J83" s="95">
        <v>2031</v>
      </c>
      <c r="K83" s="95">
        <v>1</v>
      </c>
      <c r="L83" s="163">
        <v>1.728585235126276</v>
      </c>
      <c r="M83" s="163">
        <v>1.135340738248416</v>
      </c>
      <c r="N83" s="163">
        <v>1.135340738248416</v>
      </c>
      <c r="O83" s="163">
        <v>0.22807375693604276</v>
      </c>
      <c r="P83" s="163" t="s">
        <v>134</v>
      </c>
      <c r="Q83" s="163">
        <v>0.13176424544527929</v>
      </c>
      <c r="R83" s="163">
        <v>8.2331820571043976E-2</v>
      </c>
      <c r="S83" s="163">
        <v>0.18366236603954972</v>
      </c>
      <c r="T83" s="163" t="s">
        <v>24</v>
      </c>
      <c r="U83" s="163">
        <v>0.77365401922968047</v>
      </c>
    </row>
    <row r="84" spans="2:21" x14ac:dyDescent="0.3">
      <c r="B84" s="95">
        <v>2031</v>
      </c>
      <c r="C84" s="95">
        <v>2</v>
      </c>
      <c r="D84" s="163">
        <v>0.44193619224166353</v>
      </c>
      <c r="E84" s="163" t="s">
        <v>133</v>
      </c>
      <c r="F84" s="163" t="s">
        <v>133</v>
      </c>
      <c r="G84" s="163" t="s">
        <v>133</v>
      </c>
      <c r="H84" s="163" t="s">
        <v>133</v>
      </c>
      <c r="J84" s="95">
        <v>2031</v>
      </c>
      <c r="K84" s="95">
        <v>2</v>
      </c>
      <c r="L84" s="163">
        <v>1.728585235126276</v>
      </c>
      <c r="M84" s="163">
        <v>1.135340738248416</v>
      </c>
      <c r="N84" s="163">
        <v>1.135340738248416</v>
      </c>
      <c r="O84" s="163">
        <v>0.22807375693604276</v>
      </c>
      <c r="P84" s="163" t="s">
        <v>134</v>
      </c>
      <c r="Q84" s="163">
        <v>0.13176424544527929</v>
      </c>
      <c r="R84" s="163">
        <v>8.2331820571043976E-2</v>
      </c>
      <c r="S84" s="163">
        <v>0.18366236603954972</v>
      </c>
      <c r="T84" s="163" t="s">
        <v>24</v>
      </c>
      <c r="U84" s="163">
        <v>0.77365401922968047</v>
      </c>
    </row>
    <row r="85" spans="2:21" x14ac:dyDescent="0.3">
      <c r="B85" s="95">
        <v>2031</v>
      </c>
      <c r="C85" s="95">
        <v>3</v>
      </c>
      <c r="D85" s="163">
        <v>0.44193619224166353</v>
      </c>
      <c r="E85" s="163" t="s">
        <v>133</v>
      </c>
      <c r="F85" s="163" t="s">
        <v>133</v>
      </c>
      <c r="G85" s="163" t="s">
        <v>133</v>
      </c>
      <c r="H85" s="163" t="s">
        <v>133</v>
      </c>
      <c r="J85" s="95">
        <v>2031</v>
      </c>
      <c r="K85" s="95">
        <v>3</v>
      </c>
      <c r="L85" s="163">
        <v>1.728585235126276</v>
      </c>
      <c r="M85" s="163">
        <v>1.135340738248416</v>
      </c>
      <c r="N85" s="163">
        <v>1.135340738248416</v>
      </c>
      <c r="O85" s="163">
        <v>0.22807375693604276</v>
      </c>
      <c r="P85" s="163" t="s">
        <v>134</v>
      </c>
      <c r="Q85" s="163">
        <v>0.13176424544527929</v>
      </c>
      <c r="R85" s="163">
        <v>8.2331820571043976E-2</v>
      </c>
      <c r="S85" s="163">
        <v>0.18366236603954972</v>
      </c>
      <c r="T85" s="163" t="s">
        <v>24</v>
      </c>
      <c r="U85" s="163">
        <v>0.77365401922968047</v>
      </c>
    </row>
    <row r="86" spans="2:21" x14ac:dyDescent="0.3">
      <c r="B86" s="95">
        <v>2031</v>
      </c>
      <c r="C86" s="95">
        <v>4</v>
      </c>
      <c r="D86" s="163">
        <v>0.44193619224166353</v>
      </c>
      <c r="E86" s="163" t="s">
        <v>133</v>
      </c>
      <c r="F86" s="163" t="s">
        <v>133</v>
      </c>
      <c r="G86" s="163" t="s">
        <v>133</v>
      </c>
      <c r="H86" s="163" t="s">
        <v>133</v>
      </c>
      <c r="J86" s="95">
        <v>2031</v>
      </c>
      <c r="K86" s="95">
        <v>4</v>
      </c>
      <c r="L86" s="163">
        <v>1.728585235126276</v>
      </c>
      <c r="M86" s="163">
        <v>1.135340738248416</v>
      </c>
      <c r="N86" s="163">
        <v>1.135340738248416</v>
      </c>
      <c r="O86" s="163">
        <v>0.22807375693604276</v>
      </c>
      <c r="P86" s="163" t="s">
        <v>134</v>
      </c>
      <c r="Q86" s="163">
        <v>0.13176424544527929</v>
      </c>
      <c r="R86" s="163">
        <v>8.2331820571043976E-2</v>
      </c>
      <c r="S86" s="163">
        <v>0.18366236603954972</v>
      </c>
      <c r="T86" s="163" t="s">
        <v>24</v>
      </c>
      <c r="U86" s="163">
        <v>0.77365401922968047</v>
      </c>
    </row>
    <row r="87" spans="2:21" x14ac:dyDescent="0.3">
      <c r="B87" s="95">
        <v>2031</v>
      </c>
      <c r="C87" s="95">
        <v>5</v>
      </c>
      <c r="D87" s="163">
        <v>0.44193619224166353</v>
      </c>
      <c r="E87" s="163" t="s">
        <v>133</v>
      </c>
      <c r="F87" s="163" t="s">
        <v>133</v>
      </c>
      <c r="G87" s="163" t="s">
        <v>133</v>
      </c>
      <c r="H87" s="163" t="s">
        <v>133</v>
      </c>
      <c r="J87" s="95">
        <v>2031</v>
      </c>
      <c r="K87" s="95">
        <v>5</v>
      </c>
      <c r="L87" s="163">
        <v>1.728585235126276</v>
      </c>
      <c r="M87" s="163">
        <v>1.135340738248416</v>
      </c>
      <c r="N87" s="163">
        <v>1.135340738248416</v>
      </c>
      <c r="O87" s="163">
        <v>0.22807375693604276</v>
      </c>
      <c r="P87" s="163" t="s">
        <v>134</v>
      </c>
      <c r="Q87" s="163">
        <v>0.13176424544527929</v>
      </c>
      <c r="R87" s="163">
        <v>8.2331820571043976E-2</v>
      </c>
      <c r="S87" s="163">
        <v>0.18366236603954972</v>
      </c>
      <c r="T87" s="163" t="s">
        <v>24</v>
      </c>
      <c r="U87" s="163">
        <v>0.77365401922968047</v>
      </c>
    </row>
    <row r="88" spans="2:21" x14ac:dyDescent="0.3">
      <c r="B88" s="95">
        <v>2031</v>
      </c>
      <c r="C88" s="95">
        <v>6</v>
      </c>
      <c r="D88" s="163">
        <v>0.44193619224166353</v>
      </c>
      <c r="E88" s="163" t="s">
        <v>133</v>
      </c>
      <c r="F88" s="163" t="s">
        <v>133</v>
      </c>
      <c r="G88" s="163" t="s">
        <v>133</v>
      </c>
      <c r="H88" s="163" t="s">
        <v>133</v>
      </c>
      <c r="J88" s="95">
        <v>2031</v>
      </c>
      <c r="K88" s="95">
        <v>6</v>
      </c>
      <c r="L88" s="163">
        <v>1.728585235126276</v>
      </c>
      <c r="M88" s="163">
        <v>1.135340738248416</v>
      </c>
      <c r="N88" s="163">
        <v>1.135340738248416</v>
      </c>
      <c r="O88" s="163">
        <v>0.22807375693604276</v>
      </c>
      <c r="P88" s="163" t="s">
        <v>134</v>
      </c>
      <c r="Q88" s="163">
        <v>0.13176424544527929</v>
      </c>
      <c r="R88" s="163">
        <v>8.2331820571043976E-2</v>
      </c>
      <c r="S88" s="163">
        <v>0.18366236603954972</v>
      </c>
      <c r="T88" s="163" t="s">
        <v>24</v>
      </c>
      <c r="U88" s="163">
        <v>0.77365401922968047</v>
      </c>
    </row>
    <row r="89" spans="2:21" x14ac:dyDescent="0.3">
      <c r="B89" s="95">
        <v>2031</v>
      </c>
      <c r="C89" s="95">
        <v>7</v>
      </c>
      <c r="D89" s="163">
        <v>0.44193619224166353</v>
      </c>
      <c r="E89" s="163" t="s">
        <v>133</v>
      </c>
      <c r="F89" s="163" t="s">
        <v>133</v>
      </c>
      <c r="G89" s="163" t="s">
        <v>133</v>
      </c>
      <c r="H89" s="163" t="s">
        <v>133</v>
      </c>
      <c r="J89" s="95">
        <v>2031</v>
      </c>
      <c r="K89" s="95">
        <v>7</v>
      </c>
      <c r="L89" s="163">
        <v>1.728585235126276</v>
      </c>
      <c r="M89" s="163">
        <v>1.135340738248416</v>
      </c>
      <c r="N89" s="163">
        <v>1.135340738248416</v>
      </c>
      <c r="O89" s="163">
        <v>0.22807375693604276</v>
      </c>
      <c r="P89" s="163" t="s">
        <v>134</v>
      </c>
      <c r="Q89" s="163">
        <v>0.13176424544527929</v>
      </c>
      <c r="R89" s="163">
        <v>8.2331820571043976E-2</v>
      </c>
      <c r="S89" s="163">
        <v>0.18366236603954972</v>
      </c>
      <c r="T89" s="163" t="s">
        <v>24</v>
      </c>
      <c r="U89" s="163">
        <v>0.77365401922968047</v>
      </c>
    </row>
    <row r="90" spans="2:21" x14ac:dyDescent="0.3">
      <c r="B90" s="95">
        <v>2031</v>
      </c>
      <c r="C90" s="95">
        <v>8</v>
      </c>
      <c r="D90" s="163">
        <v>0.44193619224166353</v>
      </c>
      <c r="E90" s="163" t="s">
        <v>133</v>
      </c>
      <c r="F90" s="163" t="s">
        <v>133</v>
      </c>
      <c r="G90" s="163" t="s">
        <v>133</v>
      </c>
      <c r="H90" s="163" t="s">
        <v>133</v>
      </c>
      <c r="J90" s="95">
        <v>2031</v>
      </c>
      <c r="K90" s="95">
        <v>8</v>
      </c>
      <c r="L90" s="163">
        <v>1.728585235126276</v>
      </c>
      <c r="M90" s="163">
        <v>1.135340738248416</v>
      </c>
      <c r="N90" s="163">
        <v>1.135340738248416</v>
      </c>
      <c r="O90" s="163">
        <v>0.22807375693604276</v>
      </c>
      <c r="P90" s="163" t="s">
        <v>134</v>
      </c>
      <c r="Q90" s="163">
        <v>0.13176424544527929</v>
      </c>
      <c r="R90" s="163">
        <v>8.2331820571043976E-2</v>
      </c>
      <c r="S90" s="163">
        <v>0.18366236603954972</v>
      </c>
      <c r="T90" s="163" t="s">
        <v>24</v>
      </c>
      <c r="U90" s="163">
        <v>0.77365401922968047</v>
      </c>
    </row>
    <row r="91" spans="2:21" x14ac:dyDescent="0.3">
      <c r="B91" s="95">
        <v>2031</v>
      </c>
      <c r="C91" s="95">
        <v>9</v>
      </c>
      <c r="D91" s="163">
        <v>0.44193619224166353</v>
      </c>
      <c r="E91" s="163" t="s">
        <v>133</v>
      </c>
      <c r="F91" s="163" t="s">
        <v>133</v>
      </c>
      <c r="G91" s="163" t="s">
        <v>133</v>
      </c>
      <c r="H91" s="163" t="s">
        <v>133</v>
      </c>
      <c r="J91" s="95">
        <v>2031</v>
      </c>
      <c r="K91" s="95">
        <v>9</v>
      </c>
      <c r="L91" s="163">
        <v>1.728585235126276</v>
      </c>
      <c r="M91" s="163">
        <v>1.135340738248416</v>
      </c>
      <c r="N91" s="163">
        <v>1.135340738248416</v>
      </c>
      <c r="O91" s="163">
        <v>0.22807375693604276</v>
      </c>
      <c r="P91" s="163" t="s">
        <v>134</v>
      </c>
      <c r="Q91" s="163">
        <v>0.13176424544527929</v>
      </c>
      <c r="R91" s="163">
        <v>8.2331820571043976E-2</v>
      </c>
      <c r="S91" s="163">
        <v>0.18366236603954972</v>
      </c>
      <c r="T91" s="163" t="s">
        <v>24</v>
      </c>
      <c r="U91" s="163">
        <v>0.77365401922968047</v>
      </c>
    </row>
    <row r="92" spans="2:21" x14ac:dyDescent="0.3">
      <c r="B92" s="95">
        <v>2031</v>
      </c>
      <c r="C92" s="95">
        <v>10</v>
      </c>
      <c r="D92" s="163">
        <v>0.44193619224166353</v>
      </c>
      <c r="E92" s="163" t="s">
        <v>133</v>
      </c>
      <c r="F92" s="163" t="s">
        <v>133</v>
      </c>
      <c r="G92" s="163" t="s">
        <v>133</v>
      </c>
      <c r="H92" s="163" t="s">
        <v>133</v>
      </c>
      <c r="J92" s="95">
        <v>2031</v>
      </c>
      <c r="K92" s="95">
        <v>10</v>
      </c>
      <c r="L92" s="163">
        <v>1.728585235126276</v>
      </c>
      <c r="M92" s="163">
        <v>1.135340738248416</v>
      </c>
      <c r="N92" s="163">
        <v>1.135340738248416</v>
      </c>
      <c r="O92" s="163">
        <v>0.22807375693604276</v>
      </c>
      <c r="P92" s="163" t="s">
        <v>134</v>
      </c>
      <c r="Q92" s="163">
        <v>0.13176424544527929</v>
      </c>
      <c r="R92" s="163">
        <v>8.2331820571043976E-2</v>
      </c>
      <c r="S92" s="163">
        <v>0.18366236603954972</v>
      </c>
      <c r="T92" s="163" t="s">
        <v>24</v>
      </c>
      <c r="U92" s="163">
        <v>0.77365401922968047</v>
      </c>
    </row>
    <row r="93" spans="2:21" x14ac:dyDescent="0.3">
      <c r="B93" s="95">
        <v>2031</v>
      </c>
      <c r="C93" s="95">
        <v>11</v>
      </c>
      <c r="D93" s="163">
        <v>0.44193619224166353</v>
      </c>
      <c r="E93" s="163" t="s">
        <v>133</v>
      </c>
      <c r="F93" s="163" t="s">
        <v>133</v>
      </c>
      <c r="G93" s="163" t="s">
        <v>133</v>
      </c>
      <c r="H93" s="163" t="s">
        <v>133</v>
      </c>
      <c r="J93" s="95">
        <v>2031</v>
      </c>
      <c r="K93" s="95">
        <v>11</v>
      </c>
      <c r="L93" s="163">
        <v>1.728585235126276</v>
      </c>
      <c r="M93" s="163">
        <v>1.135340738248416</v>
      </c>
      <c r="N93" s="163">
        <v>1.135340738248416</v>
      </c>
      <c r="O93" s="163">
        <v>0.22807375693604276</v>
      </c>
      <c r="P93" s="163" t="s">
        <v>134</v>
      </c>
      <c r="Q93" s="163">
        <v>0.13176424544527929</v>
      </c>
      <c r="R93" s="163">
        <v>8.2331820571043976E-2</v>
      </c>
      <c r="S93" s="163">
        <v>0.18366236603954972</v>
      </c>
      <c r="T93" s="163" t="s">
        <v>24</v>
      </c>
      <c r="U93" s="163">
        <v>0.77365401922968047</v>
      </c>
    </row>
    <row r="94" spans="2:21" x14ac:dyDescent="0.3">
      <c r="B94" s="95">
        <v>2031</v>
      </c>
      <c r="C94" s="95">
        <v>12</v>
      </c>
      <c r="D94" s="163">
        <v>0.44193619224166353</v>
      </c>
      <c r="E94" s="163" t="s">
        <v>133</v>
      </c>
      <c r="F94" s="163" t="s">
        <v>133</v>
      </c>
      <c r="G94" s="163" t="s">
        <v>133</v>
      </c>
      <c r="H94" s="163" t="s">
        <v>133</v>
      </c>
      <c r="J94" s="95">
        <v>2031</v>
      </c>
      <c r="K94" s="95">
        <v>12</v>
      </c>
      <c r="L94" s="163">
        <v>1.728585235126276</v>
      </c>
      <c r="M94" s="163">
        <v>1.135340738248416</v>
      </c>
      <c r="N94" s="163">
        <v>1.135340738248416</v>
      </c>
      <c r="O94" s="163">
        <v>0.22807375693604276</v>
      </c>
      <c r="P94" s="163" t="s">
        <v>134</v>
      </c>
      <c r="Q94" s="163">
        <v>0.13176424544527929</v>
      </c>
      <c r="R94" s="163">
        <v>8.2331820571043976E-2</v>
      </c>
      <c r="S94" s="163">
        <v>0.18366236603954972</v>
      </c>
      <c r="T94" s="163" t="s">
        <v>24</v>
      </c>
      <c r="U94" s="163">
        <v>0.77365401922968047</v>
      </c>
    </row>
    <row r="95" spans="2:21" x14ac:dyDescent="0.3">
      <c r="B95" s="95">
        <v>2032</v>
      </c>
      <c r="C95" s="95">
        <v>1</v>
      </c>
      <c r="D95" s="163">
        <v>0.4538684694321885</v>
      </c>
      <c r="E95" s="163" t="s">
        <v>133</v>
      </c>
      <c r="F95" s="163" t="s">
        <v>133</v>
      </c>
      <c r="G95" s="163" t="s">
        <v>133</v>
      </c>
      <c r="H95" s="163" t="s">
        <v>133</v>
      </c>
      <c r="J95" s="95">
        <v>2032</v>
      </c>
      <c r="K95" s="95">
        <v>1</v>
      </c>
      <c r="L95" s="163">
        <v>1.7735284512395593</v>
      </c>
      <c r="M95" s="163">
        <v>1.1648595974428748</v>
      </c>
      <c r="N95" s="163">
        <v>1.1648595974428748</v>
      </c>
      <c r="O95" s="163">
        <v>0.23400367461637989</v>
      </c>
      <c r="P95" s="163" t="s">
        <v>134</v>
      </c>
      <c r="Q95" s="163">
        <v>0.13519011582685656</v>
      </c>
      <c r="R95" s="163">
        <v>8.4472447905891118E-2</v>
      </c>
      <c r="S95" s="163">
        <v>0.18843758755657802</v>
      </c>
      <c r="T95" s="163" t="s">
        <v>24</v>
      </c>
      <c r="U95" s="163">
        <v>0.79376902372965219</v>
      </c>
    </row>
    <row r="96" spans="2:21" x14ac:dyDescent="0.3">
      <c r="B96" s="95">
        <v>2032</v>
      </c>
      <c r="C96" s="95">
        <v>2</v>
      </c>
      <c r="D96" s="163">
        <v>0.4538684694321885</v>
      </c>
      <c r="E96" s="163" t="s">
        <v>133</v>
      </c>
      <c r="F96" s="163" t="s">
        <v>133</v>
      </c>
      <c r="G96" s="163" t="s">
        <v>133</v>
      </c>
      <c r="H96" s="163" t="s">
        <v>133</v>
      </c>
      <c r="J96" s="95">
        <v>2032</v>
      </c>
      <c r="K96" s="95">
        <v>2</v>
      </c>
      <c r="L96" s="163">
        <v>1.7735284512395593</v>
      </c>
      <c r="M96" s="163">
        <v>1.1648595974428748</v>
      </c>
      <c r="N96" s="163">
        <v>1.1648595974428748</v>
      </c>
      <c r="O96" s="163">
        <v>0.23400367461637989</v>
      </c>
      <c r="P96" s="163" t="s">
        <v>134</v>
      </c>
      <c r="Q96" s="163">
        <v>0.13519011582685656</v>
      </c>
      <c r="R96" s="163">
        <v>8.4472447905891118E-2</v>
      </c>
      <c r="S96" s="163">
        <v>0.18843758755657802</v>
      </c>
      <c r="T96" s="163" t="s">
        <v>24</v>
      </c>
      <c r="U96" s="163">
        <v>0.79376902372965219</v>
      </c>
    </row>
    <row r="97" spans="2:21" x14ac:dyDescent="0.3">
      <c r="B97" s="95">
        <v>2032</v>
      </c>
      <c r="C97" s="95">
        <v>3</v>
      </c>
      <c r="D97" s="163">
        <v>0.4538684694321885</v>
      </c>
      <c r="E97" s="163" t="s">
        <v>133</v>
      </c>
      <c r="F97" s="163" t="s">
        <v>133</v>
      </c>
      <c r="G97" s="163" t="s">
        <v>133</v>
      </c>
      <c r="H97" s="163" t="s">
        <v>133</v>
      </c>
      <c r="J97" s="95">
        <v>2032</v>
      </c>
      <c r="K97" s="95">
        <v>3</v>
      </c>
      <c r="L97" s="163">
        <v>1.7735284512395593</v>
      </c>
      <c r="M97" s="163">
        <v>1.1648595974428748</v>
      </c>
      <c r="N97" s="163">
        <v>1.1648595974428748</v>
      </c>
      <c r="O97" s="163">
        <v>0.23400367461637989</v>
      </c>
      <c r="P97" s="163" t="s">
        <v>134</v>
      </c>
      <c r="Q97" s="163">
        <v>0.13519011582685656</v>
      </c>
      <c r="R97" s="163">
        <v>8.4472447905891118E-2</v>
      </c>
      <c r="S97" s="163">
        <v>0.18843758755657802</v>
      </c>
      <c r="T97" s="163" t="s">
        <v>24</v>
      </c>
      <c r="U97" s="163">
        <v>0.79376902372965219</v>
      </c>
    </row>
    <row r="98" spans="2:21" x14ac:dyDescent="0.3">
      <c r="B98" s="95">
        <v>2032</v>
      </c>
      <c r="C98" s="95">
        <v>4</v>
      </c>
      <c r="D98" s="163">
        <v>0.4538684694321885</v>
      </c>
      <c r="E98" s="163" t="s">
        <v>133</v>
      </c>
      <c r="F98" s="163" t="s">
        <v>133</v>
      </c>
      <c r="G98" s="163" t="s">
        <v>133</v>
      </c>
      <c r="H98" s="163" t="s">
        <v>133</v>
      </c>
      <c r="J98" s="95">
        <v>2032</v>
      </c>
      <c r="K98" s="95">
        <v>4</v>
      </c>
      <c r="L98" s="163">
        <v>1.7735284512395593</v>
      </c>
      <c r="M98" s="163">
        <v>1.1648595974428748</v>
      </c>
      <c r="N98" s="163">
        <v>1.1648595974428748</v>
      </c>
      <c r="O98" s="163">
        <v>0.23400367461637989</v>
      </c>
      <c r="P98" s="163" t="s">
        <v>134</v>
      </c>
      <c r="Q98" s="163">
        <v>0.13519011582685656</v>
      </c>
      <c r="R98" s="163">
        <v>8.4472447905891118E-2</v>
      </c>
      <c r="S98" s="163">
        <v>0.18843758755657802</v>
      </c>
      <c r="T98" s="163" t="s">
        <v>24</v>
      </c>
      <c r="U98" s="163">
        <v>0.79376902372965219</v>
      </c>
    </row>
    <row r="99" spans="2:21" x14ac:dyDescent="0.3">
      <c r="B99" s="95">
        <v>2032</v>
      </c>
      <c r="C99" s="95">
        <v>5</v>
      </c>
      <c r="D99" s="163">
        <v>0.4538684694321885</v>
      </c>
      <c r="E99" s="163" t="s">
        <v>133</v>
      </c>
      <c r="F99" s="163" t="s">
        <v>133</v>
      </c>
      <c r="G99" s="163" t="s">
        <v>133</v>
      </c>
      <c r="H99" s="163" t="s">
        <v>133</v>
      </c>
      <c r="J99" s="95">
        <v>2032</v>
      </c>
      <c r="K99" s="95">
        <v>5</v>
      </c>
      <c r="L99" s="163">
        <v>1.7735284512395593</v>
      </c>
      <c r="M99" s="163">
        <v>1.1648595974428748</v>
      </c>
      <c r="N99" s="163">
        <v>1.1648595974428748</v>
      </c>
      <c r="O99" s="163">
        <v>0.23400367461637989</v>
      </c>
      <c r="P99" s="163" t="s">
        <v>134</v>
      </c>
      <c r="Q99" s="163">
        <v>0.13519011582685656</v>
      </c>
      <c r="R99" s="163">
        <v>8.4472447905891118E-2</v>
      </c>
      <c r="S99" s="163">
        <v>0.18843758755657802</v>
      </c>
      <c r="T99" s="163" t="s">
        <v>24</v>
      </c>
      <c r="U99" s="163">
        <v>0.79376902372965219</v>
      </c>
    </row>
    <row r="100" spans="2:21" x14ac:dyDescent="0.3">
      <c r="B100" s="95">
        <v>2032</v>
      </c>
      <c r="C100" s="95">
        <v>6</v>
      </c>
      <c r="D100" s="163">
        <v>0.4538684694321885</v>
      </c>
      <c r="E100" s="163" t="s">
        <v>133</v>
      </c>
      <c r="F100" s="163" t="s">
        <v>133</v>
      </c>
      <c r="G100" s="163" t="s">
        <v>133</v>
      </c>
      <c r="H100" s="163" t="s">
        <v>133</v>
      </c>
      <c r="J100" s="95">
        <v>2032</v>
      </c>
      <c r="K100" s="95">
        <v>6</v>
      </c>
      <c r="L100" s="163">
        <v>1.7735284512395593</v>
      </c>
      <c r="M100" s="163">
        <v>1.1648595974428748</v>
      </c>
      <c r="N100" s="163">
        <v>1.1648595974428748</v>
      </c>
      <c r="O100" s="163">
        <v>0.23400367461637989</v>
      </c>
      <c r="P100" s="163" t="s">
        <v>134</v>
      </c>
      <c r="Q100" s="163">
        <v>0.13519011582685656</v>
      </c>
      <c r="R100" s="163">
        <v>8.4472447905891118E-2</v>
      </c>
      <c r="S100" s="163">
        <v>0.18843758755657802</v>
      </c>
      <c r="T100" s="163" t="s">
        <v>24</v>
      </c>
      <c r="U100" s="163">
        <v>0.79376902372965219</v>
      </c>
    </row>
    <row r="101" spans="2:21" x14ac:dyDescent="0.3">
      <c r="B101" s="95">
        <v>2032</v>
      </c>
      <c r="C101" s="95">
        <v>7</v>
      </c>
      <c r="D101" s="163">
        <v>0.4538684694321885</v>
      </c>
      <c r="E101" s="163" t="s">
        <v>133</v>
      </c>
      <c r="F101" s="163" t="s">
        <v>133</v>
      </c>
      <c r="G101" s="163" t="s">
        <v>133</v>
      </c>
      <c r="H101" s="163" t="s">
        <v>133</v>
      </c>
      <c r="J101" s="95">
        <v>2032</v>
      </c>
      <c r="K101" s="95">
        <v>7</v>
      </c>
      <c r="L101" s="163">
        <v>1.7735284512395593</v>
      </c>
      <c r="M101" s="163">
        <v>1.1648595974428748</v>
      </c>
      <c r="N101" s="163">
        <v>1.1648595974428748</v>
      </c>
      <c r="O101" s="163">
        <v>0.23400367461637989</v>
      </c>
      <c r="P101" s="163" t="s">
        <v>134</v>
      </c>
      <c r="Q101" s="163">
        <v>0.13519011582685656</v>
      </c>
      <c r="R101" s="163">
        <v>8.4472447905891118E-2</v>
      </c>
      <c r="S101" s="163">
        <v>0.18843758755657802</v>
      </c>
      <c r="T101" s="163" t="s">
        <v>24</v>
      </c>
      <c r="U101" s="163">
        <v>0.79376902372965219</v>
      </c>
    </row>
    <row r="102" spans="2:21" x14ac:dyDescent="0.3">
      <c r="B102" s="95">
        <v>2032</v>
      </c>
      <c r="C102" s="95">
        <v>8</v>
      </c>
      <c r="D102" s="163">
        <v>0.4538684694321885</v>
      </c>
      <c r="E102" s="163" t="s">
        <v>133</v>
      </c>
      <c r="F102" s="163" t="s">
        <v>133</v>
      </c>
      <c r="G102" s="163" t="s">
        <v>133</v>
      </c>
      <c r="H102" s="163" t="s">
        <v>133</v>
      </c>
      <c r="J102" s="95">
        <v>2032</v>
      </c>
      <c r="K102" s="95">
        <v>8</v>
      </c>
      <c r="L102" s="163">
        <v>1.7735284512395593</v>
      </c>
      <c r="M102" s="163">
        <v>1.1648595974428748</v>
      </c>
      <c r="N102" s="163">
        <v>1.1648595974428748</v>
      </c>
      <c r="O102" s="163">
        <v>0.23400367461637989</v>
      </c>
      <c r="P102" s="163" t="s">
        <v>134</v>
      </c>
      <c r="Q102" s="163">
        <v>0.13519011582685656</v>
      </c>
      <c r="R102" s="163">
        <v>8.4472447905891118E-2</v>
      </c>
      <c r="S102" s="163">
        <v>0.18843758755657802</v>
      </c>
      <c r="T102" s="163" t="s">
        <v>24</v>
      </c>
      <c r="U102" s="163">
        <v>0.79376902372965219</v>
      </c>
    </row>
    <row r="103" spans="2:21" x14ac:dyDescent="0.3">
      <c r="B103" s="95">
        <v>2032</v>
      </c>
      <c r="C103" s="95">
        <v>9</v>
      </c>
      <c r="D103" s="163">
        <v>0.4538684694321885</v>
      </c>
      <c r="E103" s="163" t="s">
        <v>133</v>
      </c>
      <c r="F103" s="163" t="s">
        <v>133</v>
      </c>
      <c r="G103" s="163" t="s">
        <v>133</v>
      </c>
      <c r="H103" s="163" t="s">
        <v>133</v>
      </c>
      <c r="J103" s="95">
        <v>2032</v>
      </c>
      <c r="K103" s="95">
        <v>9</v>
      </c>
      <c r="L103" s="163">
        <v>1.7735284512395593</v>
      </c>
      <c r="M103" s="163">
        <v>1.1648595974428748</v>
      </c>
      <c r="N103" s="163">
        <v>1.1648595974428748</v>
      </c>
      <c r="O103" s="163">
        <v>0.23400367461637989</v>
      </c>
      <c r="P103" s="163" t="s">
        <v>134</v>
      </c>
      <c r="Q103" s="163">
        <v>0.13519011582685656</v>
      </c>
      <c r="R103" s="163">
        <v>8.4472447905891118E-2</v>
      </c>
      <c r="S103" s="163">
        <v>0.18843758755657802</v>
      </c>
      <c r="T103" s="163" t="s">
        <v>24</v>
      </c>
      <c r="U103" s="163">
        <v>0.79376902372965219</v>
      </c>
    </row>
    <row r="104" spans="2:21" x14ac:dyDescent="0.3">
      <c r="B104" s="95">
        <v>2032</v>
      </c>
      <c r="C104" s="95">
        <v>10</v>
      </c>
      <c r="D104" s="163">
        <v>0.4538684694321885</v>
      </c>
      <c r="E104" s="163" t="s">
        <v>133</v>
      </c>
      <c r="F104" s="163" t="s">
        <v>133</v>
      </c>
      <c r="G104" s="163" t="s">
        <v>133</v>
      </c>
      <c r="H104" s="163" t="s">
        <v>133</v>
      </c>
      <c r="J104" s="95">
        <v>2032</v>
      </c>
      <c r="K104" s="95">
        <v>10</v>
      </c>
      <c r="L104" s="163">
        <v>1.7735284512395593</v>
      </c>
      <c r="M104" s="163">
        <v>1.1648595974428748</v>
      </c>
      <c r="N104" s="163">
        <v>1.1648595974428748</v>
      </c>
      <c r="O104" s="163">
        <v>0.23400367461637989</v>
      </c>
      <c r="P104" s="163" t="s">
        <v>134</v>
      </c>
      <c r="Q104" s="163">
        <v>0.13519011582685656</v>
      </c>
      <c r="R104" s="163">
        <v>8.4472447905891118E-2</v>
      </c>
      <c r="S104" s="163">
        <v>0.18843758755657802</v>
      </c>
      <c r="T104" s="163" t="s">
        <v>24</v>
      </c>
      <c r="U104" s="163">
        <v>0.79376902372965219</v>
      </c>
    </row>
    <row r="105" spans="2:21" x14ac:dyDescent="0.3">
      <c r="B105" s="95">
        <v>2032</v>
      </c>
      <c r="C105" s="95">
        <v>11</v>
      </c>
      <c r="D105" s="163">
        <v>0.4538684694321885</v>
      </c>
      <c r="E105" s="163" t="s">
        <v>133</v>
      </c>
      <c r="F105" s="163" t="s">
        <v>133</v>
      </c>
      <c r="G105" s="163" t="s">
        <v>133</v>
      </c>
      <c r="H105" s="163" t="s">
        <v>133</v>
      </c>
      <c r="J105" s="95">
        <v>2032</v>
      </c>
      <c r="K105" s="95">
        <v>11</v>
      </c>
      <c r="L105" s="163">
        <v>1.7735284512395593</v>
      </c>
      <c r="M105" s="163">
        <v>1.1648595974428748</v>
      </c>
      <c r="N105" s="163">
        <v>1.1648595974428748</v>
      </c>
      <c r="O105" s="163">
        <v>0.23400367461637989</v>
      </c>
      <c r="P105" s="163" t="s">
        <v>134</v>
      </c>
      <c r="Q105" s="163">
        <v>0.13519011582685656</v>
      </c>
      <c r="R105" s="163">
        <v>8.4472447905891118E-2</v>
      </c>
      <c r="S105" s="163">
        <v>0.18843758755657802</v>
      </c>
      <c r="T105" s="163" t="s">
        <v>24</v>
      </c>
      <c r="U105" s="163">
        <v>0.79376902372965219</v>
      </c>
    </row>
    <row r="106" spans="2:21" x14ac:dyDescent="0.3">
      <c r="B106" s="95">
        <v>2032</v>
      </c>
      <c r="C106" s="95">
        <v>12</v>
      </c>
      <c r="D106" s="163">
        <v>0.4538684694321885</v>
      </c>
      <c r="E106" s="163" t="s">
        <v>133</v>
      </c>
      <c r="F106" s="163" t="s">
        <v>133</v>
      </c>
      <c r="G106" s="163" t="s">
        <v>133</v>
      </c>
      <c r="H106" s="163" t="s">
        <v>133</v>
      </c>
      <c r="J106" s="95">
        <v>2032</v>
      </c>
      <c r="K106" s="95">
        <v>12</v>
      </c>
      <c r="L106" s="163">
        <v>1.7735284512395593</v>
      </c>
      <c r="M106" s="163">
        <v>1.1648595974428748</v>
      </c>
      <c r="N106" s="163">
        <v>1.1648595974428748</v>
      </c>
      <c r="O106" s="163">
        <v>0.23400367461637989</v>
      </c>
      <c r="P106" s="163" t="s">
        <v>134</v>
      </c>
      <c r="Q106" s="163">
        <v>0.13519011582685656</v>
      </c>
      <c r="R106" s="163">
        <v>8.4472447905891118E-2</v>
      </c>
      <c r="S106" s="163">
        <v>0.18843758755657802</v>
      </c>
      <c r="T106" s="163" t="s">
        <v>24</v>
      </c>
      <c r="U106" s="163">
        <v>0.79376902372965219</v>
      </c>
    </row>
    <row r="107" spans="2:21" x14ac:dyDescent="0.3">
      <c r="B107" s="19">
        <v>2033</v>
      </c>
      <c r="C107" s="19">
        <v>1</v>
      </c>
      <c r="D107" s="163">
        <v>0.46566904963742539</v>
      </c>
      <c r="E107" s="163" t="s">
        <v>133</v>
      </c>
      <c r="F107" s="163" t="s">
        <v>133</v>
      </c>
      <c r="G107" s="163" t="s">
        <v>133</v>
      </c>
      <c r="H107" s="163" t="s">
        <v>133</v>
      </c>
      <c r="J107" s="19">
        <v>2033</v>
      </c>
      <c r="K107" s="19">
        <v>1</v>
      </c>
      <c r="L107" s="163">
        <v>1.7735284512395593</v>
      </c>
      <c r="M107" s="163">
        <v>1.1648595974428748</v>
      </c>
      <c r="N107" s="163">
        <v>1.1648595974428748</v>
      </c>
      <c r="O107" s="163">
        <v>0.23400367461637989</v>
      </c>
      <c r="P107" s="163" t="s">
        <v>134</v>
      </c>
      <c r="Q107" s="163">
        <v>0.13519011582685656</v>
      </c>
      <c r="R107" s="163">
        <v>8.4472447905891118E-2</v>
      </c>
      <c r="S107" s="163">
        <v>0.18843758755657802</v>
      </c>
      <c r="T107" s="163" t="s">
        <v>24</v>
      </c>
      <c r="U107" s="163">
        <v>0.79376902372965219</v>
      </c>
    </row>
    <row r="108" spans="2:21" x14ac:dyDescent="0.3">
      <c r="B108" s="19">
        <v>2033</v>
      </c>
      <c r="C108" s="19">
        <v>2</v>
      </c>
      <c r="D108" s="163">
        <v>0.46566904963742539</v>
      </c>
      <c r="E108" s="163" t="s">
        <v>133</v>
      </c>
      <c r="F108" s="163" t="s">
        <v>133</v>
      </c>
      <c r="G108" s="163" t="s">
        <v>133</v>
      </c>
      <c r="H108" s="163" t="s">
        <v>133</v>
      </c>
      <c r="J108" s="19">
        <v>2033</v>
      </c>
      <c r="K108" s="19">
        <v>2</v>
      </c>
      <c r="L108" s="163">
        <v>1.8214137194230275</v>
      </c>
      <c r="M108" s="163">
        <v>1.1963108065738326</v>
      </c>
      <c r="N108" s="163">
        <v>1.1963108065738326</v>
      </c>
      <c r="O108" s="163">
        <v>0.24032177383102218</v>
      </c>
      <c r="P108" s="163" t="s">
        <v>134</v>
      </c>
      <c r="Q108" s="163">
        <v>0.13884024895418171</v>
      </c>
      <c r="R108" s="163">
        <v>8.6753203999350187E-2</v>
      </c>
      <c r="S108" s="163">
        <v>0.19352540242060565</v>
      </c>
      <c r="T108" s="163" t="s">
        <v>24</v>
      </c>
      <c r="U108" s="163">
        <v>0.81520078737035295</v>
      </c>
    </row>
    <row r="109" spans="2:21" x14ac:dyDescent="0.3">
      <c r="B109" s="19">
        <v>2033</v>
      </c>
      <c r="C109" s="19">
        <v>3</v>
      </c>
      <c r="D109" s="163">
        <v>0.46566904963742539</v>
      </c>
      <c r="E109" s="163" t="s">
        <v>133</v>
      </c>
      <c r="F109" s="163" t="s">
        <v>133</v>
      </c>
      <c r="G109" s="163" t="s">
        <v>133</v>
      </c>
      <c r="H109" s="163" t="s">
        <v>133</v>
      </c>
      <c r="J109" s="19">
        <v>2033</v>
      </c>
      <c r="K109" s="19">
        <v>3</v>
      </c>
      <c r="L109" s="163">
        <v>1.8214137194230275</v>
      </c>
      <c r="M109" s="163">
        <v>1.1963108065738326</v>
      </c>
      <c r="N109" s="163">
        <v>1.1963108065738326</v>
      </c>
      <c r="O109" s="163">
        <v>0.24032177383102218</v>
      </c>
      <c r="P109" s="163" t="s">
        <v>134</v>
      </c>
      <c r="Q109" s="163">
        <v>0.13884024895418171</v>
      </c>
      <c r="R109" s="163">
        <v>8.6753203999350187E-2</v>
      </c>
      <c r="S109" s="163">
        <v>0.19352540242060565</v>
      </c>
      <c r="T109" s="163" t="s">
        <v>24</v>
      </c>
      <c r="U109" s="163">
        <v>0.81520078737035295</v>
      </c>
    </row>
    <row r="110" spans="2:21" x14ac:dyDescent="0.3">
      <c r="B110" s="19">
        <v>2033</v>
      </c>
      <c r="C110" s="19">
        <v>4</v>
      </c>
      <c r="D110" s="163">
        <v>0.46566904963742539</v>
      </c>
      <c r="E110" s="163" t="s">
        <v>133</v>
      </c>
      <c r="F110" s="163" t="s">
        <v>133</v>
      </c>
      <c r="G110" s="163" t="s">
        <v>133</v>
      </c>
      <c r="H110" s="163" t="s">
        <v>133</v>
      </c>
      <c r="J110" s="19">
        <v>2033</v>
      </c>
      <c r="K110" s="19">
        <v>4</v>
      </c>
      <c r="L110" s="163">
        <v>1.8214137194230275</v>
      </c>
      <c r="M110" s="163">
        <v>1.1963108065738326</v>
      </c>
      <c r="N110" s="163">
        <v>1.1963108065738326</v>
      </c>
      <c r="O110" s="163">
        <v>0.24032177383102218</v>
      </c>
      <c r="P110" s="163" t="s">
        <v>134</v>
      </c>
      <c r="Q110" s="163">
        <v>0.13884024895418171</v>
      </c>
      <c r="R110" s="163">
        <v>8.6753203999350187E-2</v>
      </c>
      <c r="S110" s="163">
        <v>0.19352540242060565</v>
      </c>
      <c r="T110" s="163" t="s">
        <v>24</v>
      </c>
      <c r="U110" s="163">
        <v>0.81520078737035295</v>
      </c>
    </row>
    <row r="111" spans="2:21" x14ac:dyDescent="0.3">
      <c r="B111" s="19">
        <v>2033</v>
      </c>
      <c r="C111" s="19">
        <v>5</v>
      </c>
      <c r="D111" s="163">
        <v>0.46566904963742539</v>
      </c>
      <c r="E111" s="163" t="s">
        <v>133</v>
      </c>
      <c r="F111" s="163" t="s">
        <v>133</v>
      </c>
      <c r="G111" s="163" t="s">
        <v>133</v>
      </c>
      <c r="H111" s="163" t="s">
        <v>133</v>
      </c>
      <c r="J111" s="19">
        <v>2033</v>
      </c>
      <c r="K111" s="19">
        <v>5</v>
      </c>
      <c r="L111" s="163">
        <v>1.8214137194230275</v>
      </c>
      <c r="M111" s="163">
        <v>1.1963108065738326</v>
      </c>
      <c r="N111" s="163">
        <v>1.1963108065738326</v>
      </c>
      <c r="O111" s="163">
        <v>0.24032177383102218</v>
      </c>
      <c r="P111" s="163" t="s">
        <v>134</v>
      </c>
      <c r="Q111" s="163">
        <v>0.13884024895418171</v>
      </c>
      <c r="R111" s="163">
        <v>8.6753203999350187E-2</v>
      </c>
      <c r="S111" s="163">
        <v>0.19352540242060565</v>
      </c>
      <c r="T111" s="163" t="s">
        <v>24</v>
      </c>
      <c r="U111" s="163">
        <v>0.81520078737035295</v>
      </c>
    </row>
    <row r="112" spans="2:21" x14ac:dyDescent="0.3">
      <c r="B112" s="19">
        <v>2033</v>
      </c>
      <c r="C112" s="19">
        <v>6</v>
      </c>
      <c r="D112" s="163">
        <v>0.46566904963742539</v>
      </c>
      <c r="E112" s="163" t="s">
        <v>133</v>
      </c>
      <c r="F112" s="163" t="s">
        <v>133</v>
      </c>
      <c r="G112" s="163" t="s">
        <v>133</v>
      </c>
      <c r="H112" s="163" t="s">
        <v>133</v>
      </c>
      <c r="J112" s="19">
        <v>2033</v>
      </c>
      <c r="K112" s="19">
        <v>6</v>
      </c>
      <c r="L112" s="163">
        <v>1.8214137194230275</v>
      </c>
      <c r="M112" s="163">
        <v>1.1963108065738326</v>
      </c>
      <c r="N112" s="163">
        <v>1.1963108065738326</v>
      </c>
      <c r="O112" s="163">
        <v>0.24032177383102218</v>
      </c>
      <c r="P112" s="163" t="s">
        <v>134</v>
      </c>
      <c r="Q112" s="163">
        <v>0.13884024895418171</v>
      </c>
      <c r="R112" s="163">
        <v>8.6753203999350187E-2</v>
      </c>
      <c r="S112" s="163">
        <v>0.19352540242060565</v>
      </c>
      <c r="T112" s="163" t="s">
        <v>24</v>
      </c>
      <c r="U112" s="163">
        <v>0.81520078737035295</v>
      </c>
    </row>
    <row r="113" spans="2:21" x14ac:dyDescent="0.3">
      <c r="B113" s="19">
        <v>2033</v>
      </c>
      <c r="C113" s="19">
        <v>7</v>
      </c>
      <c r="D113" s="163">
        <v>0.46566904963742539</v>
      </c>
      <c r="E113" s="163" t="s">
        <v>133</v>
      </c>
      <c r="F113" s="163" t="s">
        <v>133</v>
      </c>
      <c r="G113" s="163" t="s">
        <v>133</v>
      </c>
      <c r="H113" s="163" t="s">
        <v>133</v>
      </c>
      <c r="J113" s="19">
        <v>2033</v>
      </c>
      <c r="K113" s="19">
        <v>7</v>
      </c>
      <c r="L113" s="163">
        <v>1.8214137194230275</v>
      </c>
      <c r="M113" s="163">
        <v>1.1963108065738326</v>
      </c>
      <c r="N113" s="163">
        <v>1.1963108065738326</v>
      </c>
      <c r="O113" s="163">
        <v>0.24032177383102218</v>
      </c>
      <c r="P113" s="163" t="s">
        <v>134</v>
      </c>
      <c r="Q113" s="163">
        <v>0.13884024895418171</v>
      </c>
      <c r="R113" s="163">
        <v>8.6753203999350187E-2</v>
      </c>
      <c r="S113" s="163">
        <v>0.19352540242060565</v>
      </c>
      <c r="T113" s="163" t="s">
        <v>24</v>
      </c>
      <c r="U113" s="163">
        <v>0.81520078737035295</v>
      </c>
    </row>
    <row r="114" spans="2:21" x14ac:dyDescent="0.3">
      <c r="B114" s="19">
        <v>2033</v>
      </c>
      <c r="C114" s="19">
        <v>8</v>
      </c>
      <c r="D114" s="163">
        <v>0.46566904963742539</v>
      </c>
      <c r="E114" s="163" t="s">
        <v>133</v>
      </c>
      <c r="F114" s="163" t="s">
        <v>133</v>
      </c>
      <c r="G114" s="163" t="s">
        <v>133</v>
      </c>
      <c r="H114" s="163" t="s">
        <v>133</v>
      </c>
      <c r="J114" s="19">
        <v>2033</v>
      </c>
      <c r="K114" s="19">
        <v>8</v>
      </c>
      <c r="L114" s="163">
        <v>1.8214137194230275</v>
      </c>
      <c r="M114" s="163">
        <v>1.1963108065738326</v>
      </c>
      <c r="N114" s="163">
        <v>1.1963108065738326</v>
      </c>
      <c r="O114" s="163">
        <v>0.24032177383102218</v>
      </c>
      <c r="P114" s="163" t="s">
        <v>134</v>
      </c>
      <c r="Q114" s="163">
        <v>0.13884024895418171</v>
      </c>
      <c r="R114" s="163">
        <v>8.6753203999350187E-2</v>
      </c>
      <c r="S114" s="163">
        <v>0.19352540242060565</v>
      </c>
      <c r="T114" s="163" t="s">
        <v>24</v>
      </c>
      <c r="U114" s="163">
        <v>0.81520078737035295</v>
      </c>
    </row>
    <row r="115" spans="2:21" x14ac:dyDescent="0.3">
      <c r="B115" s="19">
        <v>2033</v>
      </c>
      <c r="C115" s="19">
        <v>9</v>
      </c>
      <c r="D115" s="163">
        <v>0.46566904963742539</v>
      </c>
      <c r="E115" s="163" t="s">
        <v>133</v>
      </c>
      <c r="F115" s="163" t="s">
        <v>133</v>
      </c>
      <c r="G115" s="163" t="s">
        <v>133</v>
      </c>
      <c r="H115" s="163" t="s">
        <v>133</v>
      </c>
      <c r="J115" s="19">
        <v>2033</v>
      </c>
      <c r="K115" s="19">
        <v>9</v>
      </c>
      <c r="L115" s="163">
        <v>1.8214137194230275</v>
      </c>
      <c r="M115" s="163">
        <v>1.1963108065738326</v>
      </c>
      <c r="N115" s="163">
        <v>1.1963108065738326</v>
      </c>
      <c r="O115" s="163">
        <v>0.24032177383102218</v>
      </c>
      <c r="P115" s="163" t="s">
        <v>134</v>
      </c>
      <c r="Q115" s="163">
        <v>0.13884024895418171</v>
      </c>
      <c r="R115" s="163">
        <v>8.6753203999350187E-2</v>
      </c>
      <c r="S115" s="163">
        <v>0.19352540242060565</v>
      </c>
      <c r="T115" s="163" t="s">
        <v>24</v>
      </c>
      <c r="U115" s="163">
        <v>0.81520078737035295</v>
      </c>
    </row>
    <row r="116" spans="2:21" x14ac:dyDescent="0.3">
      <c r="B116" s="19">
        <v>2033</v>
      </c>
      <c r="C116" s="19">
        <v>10</v>
      </c>
      <c r="D116" s="163">
        <v>0.46566904963742539</v>
      </c>
      <c r="E116" s="163" t="s">
        <v>133</v>
      </c>
      <c r="F116" s="163" t="s">
        <v>133</v>
      </c>
      <c r="G116" s="163" t="s">
        <v>133</v>
      </c>
      <c r="H116" s="163" t="s">
        <v>133</v>
      </c>
      <c r="J116" s="19">
        <v>2033</v>
      </c>
      <c r="K116" s="19">
        <v>10</v>
      </c>
      <c r="L116" s="163">
        <v>1.8214137194230275</v>
      </c>
      <c r="M116" s="163">
        <v>1.1963108065738326</v>
      </c>
      <c r="N116" s="163">
        <v>1.1963108065738326</v>
      </c>
      <c r="O116" s="163">
        <v>0.24032177383102218</v>
      </c>
      <c r="P116" s="163" t="s">
        <v>134</v>
      </c>
      <c r="Q116" s="163">
        <v>0.13884024895418171</v>
      </c>
      <c r="R116" s="163">
        <v>8.6753203999350187E-2</v>
      </c>
      <c r="S116" s="163">
        <v>0.19352540242060565</v>
      </c>
      <c r="T116" s="163" t="s">
        <v>24</v>
      </c>
      <c r="U116" s="163">
        <v>0.81520078737035295</v>
      </c>
    </row>
    <row r="117" spans="2:21" x14ac:dyDescent="0.3">
      <c r="B117" s="19">
        <v>2033</v>
      </c>
      <c r="C117" s="19">
        <v>11</v>
      </c>
      <c r="D117" s="163">
        <v>0.46566904963742539</v>
      </c>
      <c r="E117" s="163" t="s">
        <v>133</v>
      </c>
      <c r="F117" s="163" t="s">
        <v>133</v>
      </c>
      <c r="G117" s="163" t="s">
        <v>133</v>
      </c>
      <c r="H117" s="163" t="s">
        <v>133</v>
      </c>
      <c r="J117" s="19">
        <v>2033</v>
      </c>
      <c r="K117" s="19">
        <v>11</v>
      </c>
      <c r="L117" s="163">
        <v>1.8214137194230275</v>
      </c>
      <c r="M117" s="163">
        <v>1.1963108065738326</v>
      </c>
      <c r="N117" s="163">
        <v>1.1963108065738326</v>
      </c>
      <c r="O117" s="163">
        <v>0.24032177383102218</v>
      </c>
      <c r="P117" s="163" t="s">
        <v>134</v>
      </c>
      <c r="Q117" s="163">
        <v>0.13884024895418171</v>
      </c>
      <c r="R117" s="163">
        <v>8.6753203999350187E-2</v>
      </c>
      <c r="S117" s="163">
        <v>0.19352540242060565</v>
      </c>
      <c r="T117" s="163" t="s">
        <v>24</v>
      </c>
      <c r="U117" s="163">
        <v>0.81520078737035295</v>
      </c>
    </row>
    <row r="118" spans="2:21" x14ac:dyDescent="0.3">
      <c r="B118" s="19">
        <v>2033</v>
      </c>
      <c r="C118" s="19">
        <v>12</v>
      </c>
      <c r="D118" s="163">
        <v>0.46566904963742539</v>
      </c>
      <c r="E118" s="163" t="s">
        <v>133</v>
      </c>
      <c r="F118" s="163" t="s">
        <v>133</v>
      </c>
      <c r="G118" s="163" t="s">
        <v>133</v>
      </c>
      <c r="H118" s="163" t="s">
        <v>133</v>
      </c>
      <c r="J118" s="19">
        <v>2033</v>
      </c>
      <c r="K118" s="19">
        <v>12</v>
      </c>
      <c r="L118" s="163">
        <v>1.8214137194230275</v>
      </c>
      <c r="M118" s="163">
        <v>1.1963108065738326</v>
      </c>
      <c r="N118" s="163">
        <v>1.1963108065738326</v>
      </c>
      <c r="O118" s="163">
        <v>0.24032177383102218</v>
      </c>
      <c r="P118" s="163" t="s">
        <v>134</v>
      </c>
      <c r="Q118" s="163">
        <v>0.13884024895418171</v>
      </c>
      <c r="R118" s="163">
        <v>8.6753203999350187E-2</v>
      </c>
      <c r="S118" s="163">
        <v>0.19352540242060565</v>
      </c>
      <c r="T118" s="163" t="s">
        <v>24</v>
      </c>
      <c r="U118" s="163">
        <v>0.81520078737035295</v>
      </c>
    </row>
    <row r="119" spans="2:21" x14ac:dyDescent="0.3">
      <c r="B119" s="19">
        <v>2034</v>
      </c>
      <c r="C119" s="19">
        <v>1</v>
      </c>
      <c r="D119" s="163">
        <v>0.47777644492799848</v>
      </c>
      <c r="E119" s="163" t="s">
        <v>133</v>
      </c>
      <c r="F119" s="163" t="s">
        <v>133</v>
      </c>
      <c r="G119" s="163" t="s">
        <v>133</v>
      </c>
      <c r="H119" s="163" t="s">
        <v>133</v>
      </c>
      <c r="J119" s="19">
        <v>2034</v>
      </c>
      <c r="K119" s="19">
        <v>1</v>
      </c>
      <c r="L119" s="163">
        <v>1.8687704761280264</v>
      </c>
      <c r="M119" s="163">
        <v>1.2274148875447524</v>
      </c>
      <c r="N119" s="163">
        <v>1.2274148875447524</v>
      </c>
      <c r="O119" s="163">
        <v>0.24657013995062876</v>
      </c>
      <c r="P119" s="163" t="s">
        <v>134</v>
      </c>
      <c r="Q119" s="163">
        <v>0.14245009542699044</v>
      </c>
      <c r="R119" s="163">
        <v>8.9008787303333295E-2</v>
      </c>
      <c r="S119" s="163">
        <v>0.19855706288354139</v>
      </c>
      <c r="T119" s="163" t="s">
        <v>24</v>
      </c>
      <c r="U119" s="163">
        <v>0.8363960078419822</v>
      </c>
    </row>
    <row r="120" spans="2:21" x14ac:dyDescent="0.3">
      <c r="B120" s="19">
        <v>2034</v>
      </c>
      <c r="C120" s="19">
        <v>2</v>
      </c>
      <c r="D120" s="163">
        <v>0.47777644492799848</v>
      </c>
      <c r="E120" s="163" t="s">
        <v>133</v>
      </c>
      <c r="F120" s="163" t="s">
        <v>133</v>
      </c>
      <c r="G120" s="163" t="s">
        <v>133</v>
      </c>
      <c r="H120" s="163" t="s">
        <v>133</v>
      </c>
      <c r="J120" s="19">
        <v>2034</v>
      </c>
      <c r="K120" s="19">
        <v>2</v>
      </c>
      <c r="L120" s="163">
        <v>1.8687704761280264</v>
      </c>
      <c r="M120" s="163">
        <v>1.2274148875447524</v>
      </c>
      <c r="N120" s="163">
        <v>1.2274148875447524</v>
      </c>
      <c r="O120" s="163">
        <v>0.24657013995062876</v>
      </c>
      <c r="P120" s="163" t="s">
        <v>134</v>
      </c>
      <c r="Q120" s="163">
        <v>0.14245009542699044</v>
      </c>
      <c r="R120" s="163">
        <v>8.9008787303333295E-2</v>
      </c>
      <c r="S120" s="163">
        <v>0.19855706288354139</v>
      </c>
      <c r="T120" s="163" t="s">
        <v>24</v>
      </c>
      <c r="U120" s="163">
        <v>0.8363960078419822</v>
      </c>
    </row>
    <row r="121" spans="2:21" x14ac:dyDescent="0.3">
      <c r="B121" s="19">
        <v>2034</v>
      </c>
      <c r="C121" s="19">
        <v>3</v>
      </c>
      <c r="D121" s="163">
        <v>0.47777644492799848</v>
      </c>
      <c r="E121" s="163" t="s">
        <v>133</v>
      </c>
      <c r="F121" s="163" t="s">
        <v>133</v>
      </c>
      <c r="G121" s="163" t="s">
        <v>133</v>
      </c>
      <c r="H121" s="163" t="s">
        <v>133</v>
      </c>
      <c r="J121" s="19">
        <v>2034</v>
      </c>
      <c r="K121" s="19">
        <v>3</v>
      </c>
      <c r="L121" s="163">
        <v>1.8687704761280264</v>
      </c>
      <c r="M121" s="163">
        <v>1.2274148875447524</v>
      </c>
      <c r="N121" s="163">
        <v>1.2274148875447524</v>
      </c>
      <c r="O121" s="163">
        <v>0.24657013995062876</v>
      </c>
      <c r="P121" s="163" t="s">
        <v>134</v>
      </c>
      <c r="Q121" s="163">
        <v>0.14245009542699044</v>
      </c>
      <c r="R121" s="163">
        <v>8.9008787303333295E-2</v>
      </c>
      <c r="S121" s="163">
        <v>0.19855706288354139</v>
      </c>
      <c r="T121" s="163" t="s">
        <v>24</v>
      </c>
      <c r="U121" s="163">
        <v>0.8363960078419822</v>
      </c>
    </row>
    <row r="122" spans="2:21" x14ac:dyDescent="0.3">
      <c r="B122" s="19">
        <v>2034</v>
      </c>
      <c r="C122" s="19">
        <v>4</v>
      </c>
      <c r="D122" s="163">
        <v>0.47777644492799848</v>
      </c>
      <c r="E122" s="163" t="s">
        <v>133</v>
      </c>
      <c r="F122" s="163" t="s">
        <v>133</v>
      </c>
      <c r="G122" s="163" t="s">
        <v>133</v>
      </c>
      <c r="H122" s="163" t="s">
        <v>133</v>
      </c>
      <c r="J122" s="19">
        <v>2034</v>
      </c>
      <c r="K122" s="19">
        <v>4</v>
      </c>
      <c r="L122" s="163">
        <v>1.8687704761280264</v>
      </c>
      <c r="M122" s="163">
        <v>1.2274148875447524</v>
      </c>
      <c r="N122" s="163">
        <v>1.2274148875447524</v>
      </c>
      <c r="O122" s="163">
        <v>0.24657013995062876</v>
      </c>
      <c r="P122" s="163" t="s">
        <v>134</v>
      </c>
      <c r="Q122" s="163">
        <v>0.14245009542699044</v>
      </c>
      <c r="R122" s="163">
        <v>8.9008787303333295E-2</v>
      </c>
      <c r="S122" s="163">
        <v>0.19855706288354139</v>
      </c>
      <c r="T122" s="163" t="s">
        <v>24</v>
      </c>
      <c r="U122" s="163">
        <v>0.8363960078419822</v>
      </c>
    </row>
    <row r="123" spans="2:21" x14ac:dyDescent="0.3">
      <c r="B123" s="19">
        <v>2034</v>
      </c>
      <c r="C123" s="19">
        <v>5</v>
      </c>
      <c r="D123" s="163">
        <v>0.47777644492799848</v>
      </c>
      <c r="E123" s="163" t="s">
        <v>133</v>
      </c>
      <c r="F123" s="163" t="s">
        <v>133</v>
      </c>
      <c r="G123" s="163" t="s">
        <v>133</v>
      </c>
      <c r="H123" s="163" t="s">
        <v>133</v>
      </c>
      <c r="J123" s="19">
        <v>2034</v>
      </c>
      <c r="K123" s="19">
        <v>5</v>
      </c>
      <c r="L123" s="163">
        <v>1.8687704761280264</v>
      </c>
      <c r="M123" s="163">
        <v>1.2274148875447524</v>
      </c>
      <c r="N123" s="163">
        <v>1.2274148875447524</v>
      </c>
      <c r="O123" s="163">
        <v>0.24657013995062876</v>
      </c>
      <c r="P123" s="163" t="s">
        <v>134</v>
      </c>
      <c r="Q123" s="163">
        <v>0.14245009542699044</v>
      </c>
      <c r="R123" s="163">
        <v>8.9008787303333295E-2</v>
      </c>
      <c r="S123" s="163">
        <v>0.19855706288354139</v>
      </c>
      <c r="T123" s="163" t="s">
        <v>24</v>
      </c>
      <c r="U123" s="163">
        <v>0.8363960078419822</v>
      </c>
    </row>
    <row r="124" spans="2:21" x14ac:dyDescent="0.3">
      <c r="B124" s="19">
        <v>2034</v>
      </c>
      <c r="C124" s="19">
        <v>6</v>
      </c>
      <c r="D124" s="163">
        <v>0.47777644492799848</v>
      </c>
      <c r="E124" s="163" t="s">
        <v>133</v>
      </c>
      <c r="F124" s="163" t="s">
        <v>133</v>
      </c>
      <c r="G124" s="163" t="s">
        <v>133</v>
      </c>
      <c r="H124" s="163" t="s">
        <v>133</v>
      </c>
      <c r="J124" s="19">
        <v>2034</v>
      </c>
      <c r="K124" s="19">
        <v>6</v>
      </c>
      <c r="L124" s="163">
        <v>1.8687704761280264</v>
      </c>
      <c r="M124" s="163">
        <v>1.2274148875447524</v>
      </c>
      <c r="N124" s="163">
        <v>1.2274148875447524</v>
      </c>
      <c r="O124" s="163">
        <v>0.24657013995062876</v>
      </c>
      <c r="P124" s="163" t="s">
        <v>134</v>
      </c>
      <c r="Q124" s="163">
        <v>0.14245009542699044</v>
      </c>
      <c r="R124" s="163">
        <v>8.9008787303333295E-2</v>
      </c>
      <c r="S124" s="163">
        <v>0.19855706288354139</v>
      </c>
      <c r="T124" s="163" t="s">
        <v>24</v>
      </c>
      <c r="U124" s="163">
        <v>0.8363960078419822</v>
      </c>
    </row>
    <row r="125" spans="2:21" x14ac:dyDescent="0.3">
      <c r="B125" s="19">
        <v>2034</v>
      </c>
      <c r="C125" s="19">
        <v>7</v>
      </c>
      <c r="D125" s="163">
        <v>0.47777644492799848</v>
      </c>
      <c r="E125" s="163" t="s">
        <v>133</v>
      </c>
      <c r="F125" s="163" t="s">
        <v>133</v>
      </c>
      <c r="G125" s="163" t="s">
        <v>133</v>
      </c>
      <c r="H125" s="163" t="s">
        <v>133</v>
      </c>
      <c r="J125" s="19">
        <v>2034</v>
      </c>
      <c r="K125" s="19">
        <v>7</v>
      </c>
      <c r="L125" s="163">
        <v>1.8687704761280264</v>
      </c>
      <c r="M125" s="163">
        <v>1.2274148875447524</v>
      </c>
      <c r="N125" s="163">
        <v>1.2274148875447524</v>
      </c>
      <c r="O125" s="163">
        <v>0.24657013995062876</v>
      </c>
      <c r="P125" s="163" t="s">
        <v>134</v>
      </c>
      <c r="Q125" s="163">
        <v>0.14245009542699044</v>
      </c>
      <c r="R125" s="163">
        <v>8.9008787303333295E-2</v>
      </c>
      <c r="S125" s="163">
        <v>0.19855706288354139</v>
      </c>
      <c r="T125" s="163" t="s">
        <v>24</v>
      </c>
      <c r="U125" s="163">
        <v>0.8363960078419822</v>
      </c>
    </row>
    <row r="126" spans="2:21" x14ac:dyDescent="0.3">
      <c r="B126" s="19">
        <v>2034</v>
      </c>
      <c r="C126" s="19">
        <v>8</v>
      </c>
      <c r="D126" s="163">
        <v>0.47777644492799848</v>
      </c>
      <c r="E126" s="163" t="s">
        <v>133</v>
      </c>
      <c r="F126" s="163" t="s">
        <v>133</v>
      </c>
      <c r="G126" s="163" t="s">
        <v>133</v>
      </c>
      <c r="H126" s="163" t="s">
        <v>133</v>
      </c>
      <c r="J126" s="19">
        <v>2034</v>
      </c>
      <c r="K126" s="19">
        <v>8</v>
      </c>
      <c r="L126" s="163">
        <v>1.8687704761280264</v>
      </c>
      <c r="M126" s="163">
        <v>1.2274148875447524</v>
      </c>
      <c r="N126" s="163">
        <v>1.2274148875447524</v>
      </c>
      <c r="O126" s="163">
        <v>0.24657013995062876</v>
      </c>
      <c r="P126" s="163" t="s">
        <v>134</v>
      </c>
      <c r="Q126" s="163">
        <v>0.14245009542699044</v>
      </c>
      <c r="R126" s="163">
        <v>8.9008787303333295E-2</v>
      </c>
      <c r="S126" s="163">
        <v>0.19855706288354139</v>
      </c>
      <c r="T126" s="163" t="s">
        <v>24</v>
      </c>
      <c r="U126" s="163">
        <v>0.8363960078419822</v>
      </c>
    </row>
    <row r="127" spans="2:21" x14ac:dyDescent="0.3">
      <c r="B127" s="19">
        <v>2034</v>
      </c>
      <c r="C127" s="19">
        <v>9</v>
      </c>
      <c r="D127" s="163">
        <v>0.47777644492799848</v>
      </c>
      <c r="E127" s="163" t="s">
        <v>133</v>
      </c>
      <c r="F127" s="163" t="s">
        <v>133</v>
      </c>
      <c r="G127" s="163" t="s">
        <v>133</v>
      </c>
      <c r="H127" s="163" t="s">
        <v>133</v>
      </c>
      <c r="J127" s="19">
        <v>2034</v>
      </c>
      <c r="K127" s="19">
        <v>9</v>
      </c>
      <c r="L127" s="163">
        <v>1.8687704761280264</v>
      </c>
      <c r="M127" s="163">
        <v>1.2274148875447524</v>
      </c>
      <c r="N127" s="163">
        <v>1.2274148875447524</v>
      </c>
      <c r="O127" s="163">
        <v>0.24657013995062876</v>
      </c>
      <c r="P127" s="163" t="s">
        <v>134</v>
      </c>
      <c r="Q127" s="163">
        <v>0.14245009542699044</v>
      </c>
      <c r="R127" s="163">
        <v>8.9008787303333295E-2</v>
      </c>
      <c r="S127" s="163">
        <v>0.19855706288354139</v>
      </c>
      <c r="T127" s="163" t="s">
        <v>24</v>
      </c>
      <c r="U127" s="163">
        <v>0.8363960078419822</v>
      </c>
    </row>
    <row r="128" spans="2:21" x14ac:dyDescent="0.3">
      <c r="B128" s="19">
        <v>2034</v>
      </c>
      <c r="C128" s="19">
        <v>10</v>
      </c>
      <c r="D128" s="163">
        <v>0.47777644492799848</v>
      </c>
      <c r="E128" s="163" t="s">
        <v>133</v>
      </c>
      <c r="F128" s="163" t="s">
        <v>133</v>
      </c>
      <c r="G128" s="163" t="s">
        <v>133</v>
      </c>
      <c r="H128" s="163" t="s">
        <v>133</v>
      </c>
      <c r="J128" s="19">
        <v>2034</v>
      </c>
      <c r="K128" s="19">
        <v>10</v>
      </c>
      <c r="L128" s="163">
        <v>1.8687704761280264</v>
      </c>
      <c r="M128" s="163">
        <v>1.2274148875447524</v>
      </c>
      <c r="N128" s="163">
        <v>1.2274148875447524</v>
      </c>
      <c r="O128" s="163">
        <v>0.24657013995062876</v>
      </c>
      <c r="P128" s="163" t="s">
        <v>134</v>
      </c>
      <c r="Q128" s="163">
        <v>0.14245009542699044</v>
      </c>
      <c r="R128" s="163">
        <v>8.9008787303333295E-2</v>
      </c>
      <c r="S128" s="163">
        <v>0.19855706288354139</v>
      </c>
      <c r="T128" s="163" t="s">
        <v>24</v>
      </c>
      <c r="U128" s="163">
        <v>0.8363960078419822</v>
      </c>
    </row>
    <row r="129" spans="2:21" x14ac:dyDescent="0.3">
      <c r="B129" s="19">
        <v>2034</v>
      </c>
      <c r="C129" s="19">
        <v>11</v>
      </c>
      <c r="D129" s="163">
        <v>0.47777644492799848</v>
      </c>
      <c r="E129" s="163" t="s">
        <v>133</v>
      </c>
      <c r="F129" s="163" t="s">
        <v>133</v>
      </c>
      <c r="G129" s="163" t="s">
        <v>133</v>
      </c>
      <c r="H129" s="163" t="s">
        <v>133</v>
      </c>
      <c r="J129" s="19">
        <v>2034</v>
      </c>
      <c r="K129" s="19">
        <v>11</v>
      </c>
      <c r="L129" s="163">
        <v>1.8687704761280264</v>
      </c>
      <c r="M129" s="163">
        <v>1.2274148875447524</v>
      </c>
      <c r="N129" s="163">
        <v>1.2274148875447524</v>
      </c>
      <c r="O129" s="163">
        <v>0.24657013995062876</v>
      </c>
      <c r="P129" s="163" t="s">
        <v>134</v>
      </c>
      <c r="Q129" s="163">
        <v>0.14245009542699044</v>
      </c>
      <c r="R129" s="163">
        <v>8.9008787303333295E-2</v>
      </c>
      <c r="S129" s="163">
        <v>0.19855706288354139</v>
      </c>
      <c r="T129" s="163" t="s">
        <v>24</v>
      </c>
      <c r="U129" s="163">
        <v>0.8363960078419822</v>
      </c>
    </row>
    <row r="130" spans="2:21" x14ac:dyDescent="0.3">
      <c r="B130" s="19">
        <v>2034</v>
      </c>
      <c r="C130" s="19">
        <v>12</v>
      </c>
      <c r="D130" s="163">
        <v>0.47777644492799848</v>
      </c>
      <c r="E130" s="163" t="s">
        <v>133</v>
      </c>
      <c r="F130" s="163" t="s">
        <v>133</v>
      </c>
      <c r="G130" s="163" t="s">
        <v>133</v>
      </c>
      <c r="H130" s="163" t="s">
        <v>133</v>
      </c>
      <c r="J130" s="19">
        <v>2034</v>
      </c>
      <c r="K130" s="19">
        <v>12</v>
      </c>
      <c r="L130" s="163">
        <v>1.8687704761280264</v>
      </c>
      <c r="M130" s="163">
        <v>1.2274148875447524</v>
      </c>
      <c r="N130" s="163">
        <v>1.2274148875447524</v>
      </c>
      <c r="O130" s="163">
        <v>0.24657013995062876</v>
      </c>
      <c r="P130" s="163" t="s">
        <v>134</v>
      </c>
      <c r="Q130" s="163">
        <v>0.14245009542699044</v>
      </c>
      <c r="R130" s="163">
        <v>8.9008787303333295E-2</v>
      </c>
      <c r="S130" s="163">
        <v>0.19855706288354139</v>
      </c>
      <c r="T130" s="163" t="s">
        <v>24</v>
      </c>
      <c r="U130" s="163">
        <v>0.8363960078419822</v>
      </c>
    </row>
    <row r="131" spans="2:21" x14ac:dyDescent="0.3">
      <c r="B131" s="19">
        <v>2035</v>
      </c>
      <c r="C131" s="19">
        <v>1</v>
      </c>
      <c r="D131" s="163">
        <v>0.49067640894105452</v>
      </c>
      <c r="E131" s="163" t="s">
        <v>133</v>
      </c>
      <c r="F131" s="163" t="s">
        <v>133</v>
      </c>
      <c r="G131" s="163" t="s">
        <v>133</v>
      </c>
      <c r="H131" s="163" t="s">
        <v>133</v>
      </c>
      <c r="J131" s="19">
        <v>2035</v>
      </c>
      <c r="K131" s="19">
        <v>1</v>
      </c>
      <c r="L131" s="163">
        <v>1.9192272789834834</v>
      </c>
      <c r="M131" s="163">
        <v>1.2605550895084607</v>
      </c>
      <c r="N131" s="163">
        <v>1.2605550895084607</v>
      </c>
      <c r="O131" s="163">
        <v>0.2532275337292958</v>
      </c>
      <c r="P131" s="163" t="s">
        <v>134</v>
      </c>
      <c r="Q131" s="163">
        <v>0.1462962480035192</v>
      </c>
      <c r="R131" s="163">
        <v>9.1412024560523303E-2</v>
      </c>
      <c r="S131" s="163">
        <v>0.20391810358139703</v>
      </c>
      <c r="T131" s="163" t="s">
        <v>24</v>
      </c>
      <c r="U131" s="163">
        <v>0.85897870005371579</v>
      </c>
    </row>
    <row r="132" spans="2:21" x14ac:dyDescent="0.3">
      <c r="B132" s="19">
        <v>2035</v>
      </c>
      <c r="C132" s="19">
        <v>2</v>
      </c>
      <c r="D132" s="163">
        <v>0.49067640894105452</v>
      </c>
      <c r="E132" s="163" t="s">
        <v>133</v>
      </c>
      <c r="F132" s="163" t="s">
        <v>133</v>
      </c>
      <c r="G132" s="163" t="s">
        <v>133</v>
      </c>
      <c r="H132" s="163" t="s">
        <v>133</v>
      </c>
      <c r="J132" s="19">
        <v>2035</v>
      </c>
      <c r="K132" s="19">
        <v>2</v>
      </c>
      <c r="L132" s="163">
        <v>1.9192272789834834</v>
      </c>
      <c r="M132" s="163">
        <v>1.2605550895084607</v>
      </c>
      <c r="N132" s="163">
        <v>1.2605550895084607</v>
      </c>
      <c r="O132" s="163">
        <v>0.2532275337292958</v>
      </c>
      <c r="P132" s="163" t="s">
        <v>134</v>
      </c>
      <c r="Q132" s="163">
        <v>0.1462962480035192</v>
      </c>
      <c r="R132" s="163">
        <v>9.1412024560523303E-2</v>
      </c>
      <c r="S132" s="163">
        <v>0.20391810358139703</v>
      </c>
      <c r="T132" s="163" t="s">
        <v>24</v>
      </c>
      <c r="U132" s="163">
        <v>0.85897870005371579</v>
      </c>
    </row>
    <row r="133" spans="2:21" x14ac:dyDescent="0.3">
      <c r="B133" s="19">
        <v>2035</v>
      </c>
      <c r="C133" s="19">
        <v>3</v>
      </c>
      <c r="D133" s="163">
        <v>0.49067640894105452</v>
      </c>
      <c r="E133" s="163" t="s">
        <v>133</v>
      </c>
      <c r="F133" s="163" t="s">
        <v>133</v>
      </c>
      <c r="G133" s="163" t="s">
        <v>133</v>
      </c>
      <c r="H133" s="163" t="s">
        <v>133</v>
      </c>
      <c r="J133" s="19">
        <v>2035</v>
      </c>
      <c r="K133" s="19">
        <v>3</v>
      </c>
      <c r="L133" s="163">
        <v>1.9192272789834834</v>
      </c>
      <c r="M133" s="163">
        <v>1.2605550895084607</v>
      </c>
      <c r="N133" s="163">
        <v>1.2605550895084607</v>
      </c>
      <c r="O133" s="163">
        <v>0.2532275337292958</v>
      </c>
      <c r="P133" s="163" t="s">
        <v>134</v>
      </c>
      <c r="Q133" s="163">
        <v>0.1462962480035192</v>
      </c>
      <c r="R133" s="163">
        <v>9.1412024560523303E-2</v>
      </c>
      <c r="S133" s="163">
        <v>0.20391810358139703</v>
      </c>
      <c r="T133" s="163" t="s">
        <v>24</v>
      </c>
      <c r="U133" s="163">
        <v>0.85897870005371579</v>
      </c>
    </row>
    <row r="134" spans="2:21" x14ac:dyDescent="0.3">
      <c r="B134" s="19">
        <v>2035</v>
      </c>
      <c r="C134" s="19">
        <v>4</v>
      </c>
      <c r="D134" s="163">
        <v>0.49067640894105452</v>
      </c>
      <c r="E134" s="163" t="s">
        <v>133</v>
      </c>
      <c r="F134" s="163" t="s">
        <v>133</v>
      </c>
      <c r="G134" s="163" t="s">
        <v>133</v>
      </c>
      <c r="H134" s="163" t="s">
        <v>133</v>
      </c>
      <c r="J134" s="19">
        <v>2035</v>
      </c>
      <c r="K134" s="19">
        <v>4</v>
      </c>
      <c r="L134" s="163">
        <v>1.9192272789834834</v>
      </c>
      <c r="M134" s="163">
        <v>1.2605550895084607</v>
      </c>
      <c r="N134" s="163">
        <v>1.2605550895084607</v>
      </c>
      <c r="O134" s="163">
        <v>0.2532275337292958</v>
      </c>
      <c r="P134" s="163" t="s">
        <v>134</v>
      </c>
      <c r="Q134" s="163">
        <v>0.1462962480035192</v>
      </c>
      <c r="R134" s="163">
        <v>9.1412024560523303E-2</v>
      </c>
      <c r="S134" s="163">
        <v>0.20391810358139703</v>
      </c>
      <c r="T134" s="163" t="s">
        <v>24</v>
      </c>
      <c r="U134" s="163">
        <v>0.85897870005371579</v>
      </c>
    </row>
    <row r="135" spans="2:21" x14ac:dyDescent="0.3">
      <c r="B135" s="19">
        <v>2035</v>
      </c>
      <c r="C135" s="19">
        <v>5</v>
      </c>
      <c r="D135" s="163">
        <v>0.49067640894105452</v>
      </c>
      <c r="E135" s="163" t="s">
        <v>133</v>
      </c>
      <c r="F135" s="163" t="s">
        <v>133</v>
      </c>
      <c r="G135" s="163" t="s">
        <v>133</v>
      </c>
      <c r="H135" s="163" t="s">
        <v>133</v>
      </c>
      <c r="J135" s="19">
        <v>2035</v>
      </c>
      <c r="K135" s="19">
        <v>5</v>
      </c>
      <c r="L135" s="163">
        <v>1.9192272789834834</v>
      </c>
      <c r="M135" s="163">
        <v>1.2605550895084607</v>
      </c>
      <c r="N135" s="163">
        <v>1.2605550895084607</v>
      </c>
      <c r="O135" s="163">
        <v>0.2532275337292958</v>
      </c>
      <c r="P135" s="163" t="s">
        <v>134</v>
      </c>
      <c r="Q135" s="163">
        <v>0.1462962480035192</v>
      </c>
      <c r="R135" s="163">
        <v>9.1412024560523303E-2</v>
      </c>
      <c r="S135" s="163">
        <v>0.20391810358139703</v>
      </c>
      <c r="T135" s="163" t="s">
        <v>24</v>
      </c>
      <c r="U135" s="163">
        <v>0.85897870005371579</v>
      </c>
    </row>
    <row r="136" spans="2:21" x14ac:dyDescent="0.3">
      <c r="B136" s="19">
        <v>2035</v>
      </c>
      <c r="C136" s="19">
        <v>6</v>
      </c>
      <c r="D136" s="163">
        <v>0.49067640894105452</v>
      </c>
      <c r="E136" s="163" t="s">
        <v>133</v>
      </c>
      <c r="F136" s="163" t="s">
        <v>133</v>
      </c>
      <c r="G136" s="163" t="s">
        <v>133</v>
      </c>
      <c r="H136" s="163" t="s">
        <v>133</v>
      </c>
      <c r="J136" s="19">
        <v>2035</v>
      </c>
      <c r="K136" s="19">
        <v>6</v>
      </c>
      <c r="L136" s="163">
        <v>1.9192272789834834</v>
      </c>
      <c r="M136" s="163">
        <v>1.2605550895084607</v>
      </c>
      <c r="N136" s="163">
        <v>1.2605550895084607</v>
      </c>
      <c r="O136" s="163">
        <v>0.2532275337292958</v>
      </c>
      <c r="P136" s="163" t="s">
        <v>134</v>
      </c>
      <c r="Q136" s="163">
        <v>0.1462962480035192</v>
      </c>
      <c r="R136" s="163">
        <v>9.1412024560523303E-2</v>
      </c>
      <c r="S136" s="163">
        <v>0.20391810358139703</v>
      </c>
      <c r="T136" s="163" t="s">
        <v>24</v>
      </c>
      <c r="U136" s="163">
        <v>0.85897870005371579</v>
      </c>
    </row>
    <row r="137" spans="2:21" x14ac:dyDescent="0.3">
      <c r="B137" s="19">
        <v>2035</v>
      </c>
      <c r="C137" s="19">
        <v>7</v>
      </c>
      <c r="D137" s="163">
        <v>0.49067640894105452</v>
      </c>
      <c r="E137" s="163" t="s">
        <v>133</v>
      </c>
      <c r="F137" s="163" t="s">
        <v>133</v>
      </c>
      <c r="G137" s="163" t="s">
        <v>133</v>
      </c>
      <c r="H137" s="163" t="s">
        <v>133</v>
      </c>
      <c r="J137" s="19">
        <v>2035</v>
      </c>
      <c r="K137" s="19">
        <v>7</v>
      </c>
      <c r="L137" s="163">
        <v>1.9192272789834834</v>
      </c>
      <c r="M137" s="163">
        <v>1.2605550895084607</v>
      </c>
      <c r="N137" s="163">
        <v>1.2605550895084607</v>
      </c>
      <c r="O137" s="163">
        <v>0.2532275337292958</v>
      </c>
      <c r="P137" s="163" t="s">
        <v>134</v>
      </c>
      <c r="Q137" s="163">
        <v>0.1462962480035192</v>
      </c>
      <c r="R137" s="163">
        <v>9.1412024560523303E-2</v>
      </c>
      <c r="S137" s="163">
        <v>0.20391810358139703</v>
      </c>
      <c r="T137" s="163" t="s">
        <v>24</v>
      </c>
      <c r="U137" s="163">
        <v>0.85897870005371579</v>
      </c>
    </row>
    <row r="138" spans="2:21" x14ac:dyDescent="0.3">
      <c r="B138" s="19">
        <v>2035</v>
      </c>
      <c r="C138" s="19">
        <v>8</v>
      </c>
      <c r="D138" s="163">
        <v>0.49067640894105452</v>
      </c>
      <c r="E138" s="163" t="s">
        <v>133</v>
      </c>
      <c r="F138" s="163" t="s">
        <v>133</v>
      </c>
      <c r="G138" s="163" t="s">
        <v>133</v>
      </c>
      <c r="H138" s="163" t="s">
        <v>133</v>
      </c>
      <c r="J138" s="19">
        <v>2035</v>
      </c>
      <c r="K138" s="19">
        <v>8</v>
      </c>
      <c r="L138" s="163">
        <v>1.9192272789834834</v>
      </c>
      <c r="M138" s="163">
        <v>1.2605550895084607</v>
      </c>
      <c r="N138" s="163">
        <v>1.2605550895084607</v>
      </c>
      <c r="O138" s="163">
        <v>0.2532275337292958</v>
      </c>
      <c r="P138" s="163" t="s">
        <v>134</v>
      </c>
      <c r="Q138" s="163">
        <v>0.1462962480035192</v>
      </c>
      <c r="R138" s="163">
        <v>9.1412024560523303E-2</v>
      </c>
      <c r="S138" s="163">
        <v>0.20391810358139703</v>
      </c>
      <c r="T138" s="163" t="s">
        <v>24</v>
      </c>
      <c r="U138" s="163">
        <v>0.85897870005371579</v>
      </c>
    </row>
    <row r="139" spans="2:21" x14ac:dyDescent="0.3">
      <c r="B139" s="19">
        <v>2035</v>
      </c>
      <c r="C139" s="19">
        <v>9</v>
      </c>
      <c r="D139" s="163">
        <v>0.49067640894105452</v>
      </c>
      <c r="E139" s="163" t="s">
        <v>133</v>
      </c>
      <c r="F139" s="163" t="s">
        <v>133</v>
      </c>
      <c r="G139" s="163" t="s">
        <v>133</v>
      </c>
      <c r="H139" s="163" t="s">
        <v>133</v>
      </c>
      <c r="J139" s="19">
        <v>2035</v>
      </c>
      <c r="K139" s="19">
        <v>9</v>
      </c>
      <c r="L139" s="163">
        <v>1.9192272789834834</v>
      </c>
      <c r="M139" s="163">
        <v>1.2605550895084607</v>
      </c>
      <c r="N139" s="163">
        <v>1.2605550895084607</v>
      </c>
      <c r="O139" s="163">
        <v>0.2532275337292958</v>
      </c>
      <c r="P139" s="163" t="s">
        <v>134</v>
      </c>
      <c r="Q139" s="163">
        <v>0.1462962480035192</v>
      </c>
      <c r="R139" s="163">
        <v>9.1412024560523303E-2</v>
      </c>
      <c r="S139" s="163">
        <v>0.20391810358139703</v>
      </c>
      <c r="T139" s="163" t="s">
        <v>24</v>
      </c>
      <c r="U139" s="163">
        <v>0.85897870005371579</v>
      </c>
    </row>
    <row r="140" spans="2:21" x14ac:dyDescent="0.3">
      <c r="B140" s="19">
        <v>2035</v>
      </c>
      <c r="C140" s="19">
        <v>10</v>
      </c>
      <c r="D140" s="163">
        <v>0.49067640894105452</v>
      </c>
      <c r="E140" s="163" t="s">
        <v>133</v>
      </c>
      <c r="F140" s="163" t="s">
        <v>133</v>
      </c>
      <c r="G140" s="163" t="s">
        <v>133</v>
      </c>
      <c r="H140" s="163" t="s">
        <v>133</v>
      </c>
      <c r="J140" s="19">
        <v>2035</v>
      </c>
      <c r="K140" s="19">
        <v>10</v>
      </c>
      <c r="L140" s="163">
        <v>1.9192272789834834</v>
      </c>
      <c r="M140" s="163">
        <v>1.2605550895084607</v>
      </c>
      <c r="N140" s="163">
        <v>1.2605550895084607</v>
      </c>
      <c r="O140" s="163">
        <v>0.2532275337292958</v>
      </c>
      <c r="P140" s="163" t="s">
        <v>134</v>
      </c>
      <c r="Q140" s="163">
        <v>0.1462962480035192</v>
      </c>
      <c r="R140" s="163">
        <v>9.1412024560523303E-2</v>
      </c>
      <c r="S140" s="163">
        <v>0.20391810358139703</v>
      </c>
      <c r="T140" s="163" t="s">
        <v>24</v>
      </c>
      <c r="U140" s="163">
        <v>0.85897870005371579</v>
      </c>
    </row>
    <row r="141" spans="2:21" x14ac:dyDescent="0.3">
      <c r="B141" s="19">
        <v>2035</v>
      </c>
      <c r="C141" s="19">
        <v>11</v>
      </c>
      <c r="D141" s="163">
        <v>0.49067640894105452</v>
      </c>
      <c r="E141" s="163" t="s">
        <v>133</v>
      </c>
      <c r="F141" s="163" t="s">
        <v>133</v>
      </c>
      <c r="G141" s="163" t="s">
        <v>133</v>
      </c>
      <c r="H141" s="163" t="s">
        <v>133</v>
      </c>
      <c r="J141" s="19">
        <v>2035</v>
      </c>
      <c r="K141" s="19">
        <v>11</v>
      </c>
      <c r="L141" s="163">
        <v>1.9192272789834834</v>
      </c>
      <c r="M141" s="163">
        <v>1.2605550895084607</v>
      </c>
      <c r="N141" s="163">
        <v>1.2605550895084607</v>
      </c>
      <c r="O141" s="163">
        <v>0.2532275337292958</v>
      </c>
      <c r="P141" s="163" t="s">
        <v>134</v>
      </c>
      <c r="Q141" s="163">
        <v>0.1462962480035192</v>
      </c>
      <c r="R141" s="163">
        <v>9.1412024560523303E-2</v>
      </c>
      <c r="S141" s="163">
        <v>0.20391810358139703</v>
      </c>
      <c r="T141" s="163" t="s">
        <v>24</v>
      </c>
      <c r="U141" s="163">
        <v>0.85897870005371579</v>
      </c>
    </row>
    <row r="142" spans="2:21" x14ac:dyDescent="0.3">
      <c r="B142" s="19">
        <v>2035</v>
      </c>
      <c r="C142" s="19">
        <v>12</v>
      </c>
      <c r="D142" s="163">
        <v>0.49067640894105452</v>
      </c>
      <c r="E142" s="163" t="s">
        <v>133</v>
      </c>
      <c r="F142" s="163" t="s">
        <v>133</v>
      </c>
      <c r="G142" s="163" t="s">
        <v>133</v>
      </c>
      <c r="H142" s="163" t="s">
        <v>133</v>
      </c>
      <c r="J142" s="19">
        <v>2035</v>
      </c>
      <c r="K142" s="19">
        <v>12</v>
      </c>
      <c r="L142" s="163">
        <v>1.9192272789834834</v>
      </c>
      <c r="M142" s="163">
        <v>1.2605550895084607</v>
      </c>
      <c r="N142" s="163">
        <v>1.2605550895084607</v>
      </c>
      <c r="O142" s="163">
        <v>0.2532275337292958</v>
      </c>
      <c r="P142" s="163" t="s">
        <v>134</v>
      </c>
      <c r="Q142" s="163">
        <v>0.1462962480035192</v>
      </c>
      <c r="R142" s="163">
        <v>9.1412024560523303E-2</v>
      </c>
      <c r="S142" s="163">
        <v>0.20391810358139703</v>
      </c>
      <c r="T142" s="163" t="s">
        <v>24</v>
      </c>
      <c r="U142" s="163">
        <v>0.85897870005371579</v>
      </c>
    </row>
    <row r="143" spans="2:21" x14ac:dyDescent="0.3">
      <c r="B143" s="19">
        <v>2036</v>
      </c>
      <c r="C143" s="19">
        <v>1</v>
      </c>
      <c r="D143" s="163">
        <v>0.50392467198246305</v>
      </c>
      <c r="E143" s="163" t="s">
        <v>133</v>
      </c>
      <c r="F143" s="163" t="s">
        <v>133</v>
      </c>
      <c r="G143" s="163" t="s">
        <v>133</v>
      </c>
      <c r="H143" s="163" t="s">
        <v>133</v>
      </c>
      <c r="J143" s="19">
        <v>2036</v>
      </c>
      <c r="K143" s="19">
        <v>1</v>
      </c>
      <c r="L143" s="163">
        <v>1.9710464155160377</v>
      </c>
      <c r="M143" s="163">
        <v>1.2945900769251892</v>
      </c>
      <c r="N143" s="163">
        <v>1.2945900769251892</v>
      </c>
      <c r="O143" s="163">
        <v>0.26006467713998682</v>
      </c>
      <c r="P143" s="163" t="s">
        <v>134</v>
      </c>
      <c r="Q143" s="163">
        <v>0.15024624669961423</v>
      </c>
      <c r="R143" s="163">
        <v>9.388014922365745E-2</v>
      </c>
      <c r="S143" s="163">
        <v>0.20942389237809478</v>
      </c>
      <c r="T143" s="163" t="s">
        <v>24</v>
      </c>
      <c r="U143" s="163">
        <v>0.88217112495516625</v>
      </c>
    </row>
    <row r="144" spans="2:21" x14ac:dyDescent="0.3">
      <c r="B144" s="19">
        <v>2036</v>
      </c>
      <c r="C144" s="19">
        <v>2</v>
      </c>
      <c r="D144" s="163">
        <v>0.50392467198246305</v>
      </c>
      <c r="E144" s="163" t="s">
        <v>133</v>
      </c>
      <c r="F144" s="163" t="s">
        <v>133</v>
      </c>
      <c r="G144" s="163" t="s">
        <v>133</v>
      </c>
      <c r="H144" s="163" t="s">
        <v>133</v>
      </c>
      <c r="J144" s="19">
        <v>2036</v>
      </c>
      <c r="K144" s="19">
        <v>2</v>
      </c>
      <c r="L144" s="163">
        <v>1.9710464155160377</v>
      </c>
      <c r="M144" s="163">
        <v>1.2945900769251892</v>
      </c>
      <c r="N144" s="163">
        <v>1.2945900769251892</v>
      </c>
      <c r="O144" s="163">
        <v>0.26006467713998682</v>
      </c>
      <c r="P144" s="163" t="s">
        <v>134</v>
      </c>
      <c r="Q144" s="163">
        <v>0.15024624669961423</v>
      </c>
      <c r="R144" s="163">
        <v>9.388014922365745E-2</v>
      </c>
      <c r="S144" s="163">
        <v>0.20942389237809478</v>
      </c>
      <c r="T144" s="163" t="s">
        <v>24</v>
      </c>
      <c r="U144" s="163">
        <v>0.88217112495516625</v>
      </c>
    </row>
    <row r="145" spans="2:21" x14ac:dyDescent="0.3">
      <c r="B145" s="19">
        <v>2036</v>
      </c>
      <c r="C145" s="19">
        <v>3</v>
      </c>
      <c r="D145" s="163">
        <v>0.50392467198246305</v>
      </c>
      <c r="E145" s="163" t="s">
        <v>133</v>
      </c>
      <c r="F145" s="163" t="s">
        <v>133</v>
      </c>
      <c r="G145" s="163" t="s">
        <v>133</v>
      </c>
      <c r="H145" s="163" t="s">
        <v>133</v>
      </c>
      <c r="J145" s="19">
        <v>2036</v>
      </c>
      <c r="K145" s="19">
        <v>3</v>
      </c>
      <c r="L145" s="163">
        <v>1.9710464155160377</v>
      </c>
      <c r="M145" s="163">
        <v>1.2945900769251892</v>
      </c>
      <c r="N145" s="163">
        <v>1.2945900769251892</v>
      </c>
      <c r="O145" s="163">
        <v>0.26006467713998682</v>
      </c>
      <c r="P145" s="163" t="s">
        <v>134</v>
      </c>
      <c r="Q145" s="163">
        <v>0.15024624669961423</v>
      </c>
      <c r="R145" s="163">
        <v>9.388014922365745E-2</v>
      </c>
      <c r="S145" s="163">
        <v>0.20942389237809478</v>
      </c>
      <c r="T145" s="163" t="s">
        <v>24</v>
      </c>
      <c r="U145" s="163">
        <v>0.88217112495516625</v>
      </c>
    </row>
    <row r="146" spans="2:21" x14ac:dyDescent="0.3">
      <c r="B146" s="19">
        <v>2036</v>
      </c>
      <c r="C146" s="19">
        <v>4</v>
      </c>
      <c r="D146" s="163">
        <v>0.50392467198246305</v>
      </c>
      <c r="E146" s="163" t="s">
        <v>133</v>
      </c>
      <c r="F146" s="163" t="s">
        <v>133</v>
      </c>
      <c r="G146" s="163" t="s">
        <v>133</v>
      </c>
      <c r="H146" s="163" t="s">
        <v>133</v>
      </c>
      <c r="J146" s="19">
        <v>2036</v>
      </c>
      <c r="K146" s="19">
        <v>4</v>
      </c>
      <c r="L146" s="163">
        <v>1.9710464155160377</v>
      </c>
      <c r="M146" s="163">
        <v>1.2945900769251892</v>
      </c>
      <c r="N146" s="163">
        <v>1.2945900769251892</v>
      </c>
      <c r="O146" s="163">
        <v>0.26006467713998682</v>
      </c>
      <c r="P146" s="163" t="s">
        <v>134</v>
      </c>
      <c r="Q146" s="163">
        <v>0.15024624669961423</v>
      </c>
      <c r="R146" s="163">
        <v>9.388014922365745E-2</v>
      </c>
      <c r="S146" s="163">
        <v>0.20942389237809478</v>
      </c>
      <c r="T146" s="163" t="s">
        <v>24</v>
      </c>
      <c r="U146" s="163">
        <v>0.88217112495516625</v>
      </c>
    </row>
    <row r="147" spans="2:21" x14ac:dyDescent="0.3">
      <c r="B147" s="19">
        <v>2036</v>
      </c>
      <c r="C147" s="19">
        <v>5</v>
      </c>
      <c r="D147" s="163">
        <v>0.50392467198246305</v>
      </c>
      <c r="E147" s="163" t="s">
        <v>133</v>
      </c>
      <c r="F147" s="163" t="s">
        <v>133</v>
      </c>
      <c r="G147" s="163" t="s">
        <v>133</v>
      </c>
      <c r="H147" s="163" t="s">
        <v>133</v>
      </c>
      <c r="J147" s="19">
        <v>2036</v>
      </c>
      <c r="K147" s="19">
        <v>5</v>
      </c>
      <c r="L147" s="163">
        <v>1.9710464155160377</v>
      </c>
      <c r="M147" s="163">
        <v>1.2945900769251892</v>
      </c>
      <c r="N147" s="163">
        <v>1.2945900769251892</v>
      </c>
      <c r="O147" s="163">
        <v>0.26006467713998682</v>
      </c>
      <c r="P147" s="163" t="s">
        <v>134</v>
      </c>
      <c r="Q147" s="163">
        <v>0.15024624669961423</v>
      </c>
      <c r="R147" s="163">
        <v>9.388014922365745E-2</v>
      </c>
      <c r="S147" s="163">
        <v>0.20942389237809478</v>
      </c>
      <c r="T147" s="163" t="s">
        <v>24</v>
      </c>
      <c r="U147" s="163">
        <v>0.88217112495516625</v>
      </c>
    </row>
    <row r="148" spans="2:21" x14ac:dyDescent="0.3">
      <c r="B148" s="19">
        <v>2036</v>
      </c>
      <c r="C148" s="19">
        <v>6</v>
      </c>
      <c r="D148" s="163">
        <v>0.50392467198246305</v>
      </c>
      <c r="E148" s="163" t="s">
        <v>133</v>
      </c>
      <c r="F148" s="163" t="s">
        <v>133</v>
      </c>
      <c r="G148" s="163" t="s">
        <v>133</v>
      </c>
      <c r="H148" s="163" t="s">
        <v>133</v>
      </c>
      <c r="J148" s="19">
        <v>2036</v>
      </c>
      <c r="K148" s="19">
        <v>6</v>
      </c>
      <c r="L148" s="163">
        <v>1.9710464155160377</v>
      </c>
      <c r="M148" s="163">
        <v>1.2945900769251892</v>
      </c>
      <c r="N148" s="163">
        <v>1.2945900769251892</v>
      </c>
      <c r="O148" s="163">
        <v>0.26006467713998682</v>
      </c>
      <c r="P148" s="163" t="s">
        <v>134</v>
      </c>
      <c r="Q148" s="163">
        <v>0.15024624669961423</v>
      </c>
      <c r="R148" s="163">
        <v>9.388014922365745E-2</v>
      </c>
      <c r="S148" s="163">
        <v>0.20942389237809478</v>
      </c>
      <c r="T148" s="163" t="s">
        <v>24</v>
      </c>
      <c r="U148" s="163">
        <v>0.88217112495516625</v>
      </c>
    </row>
    <row r="149" spans="2:21" x14ac:dyDescent="0.3">
      <c r="B149" s="19">
        <v>2036</v>
      </c>
      <c r="C149" s="19">
        <v>7</v>
      </c>
      <c r="D149" s="163">
        <v>0.50392467198246305</v>
      </c>
      <c r="E149" s="163" t="s">
        <v>133</v>
      </c>
      <c r="F149" s="163" t="s">
        <v>133</v>
      </c>
      <c r="G149" s="163" t="s">
        <v>133</v>
      </c>
      <c r="H149" s="163" t="s">
        <v>133</v>
      </c>
      <c r="J149" s="19">
        <v>2036</v>
      </c>
      <c r="K149" s="19">
        <v>7</v>
      </c>
      <c r="L149" s="163">
        <v>1.9710464155160377</v>
      </c>
      <c r="M149" s="163">
        <v>1.2945900769251892</v>
      </c>
      <c r="N149" s="163">
        <v>1.2945900769251892</v>
      </c>
      <c r="O149" s="163">
        <v>0.26006467713998682</v>
      </c>
      <c r="P149" s="163" t="s">
        <v>134</v>
      </c>
      <c r="Q149" s="163">
        <v>0.15024624669961423</v>
      </c>
      <c r="R149" s="163">
        <v>9.388014922365745E-2</v>
      </c>
      <c r="S149" s="163">
        <v>0.20942389237809478</v>
      </c>
      <c r="T149" s="163" t="s">
        <v>24</v>
      </c>
      <c r="U149" s="163">
        <v>0.88217112495516625</v>
      </c>
    </row>
    <row r="150" spans="2:21" x14ac:dyDescent="0.3">
      <c r="B150" s="19">
        <v>2036</v>
      </c>
      <c r="C150" s="19">
        <v>8</v>
      </c>
      <c r="D150" s="163">
        <v>0.50392467198246305</v>
      </c>
      <c r="E150" s="163" t="s">
        <v>133</v>
      </c>
      <c r="F150" s="163" t="s">
        <v>133</v>
      </c>
      <c r="G150" s="163" t="s">
        <v>133</v>
      </c>
      <c r="H150" s="163" t="s">
        <v>133</v>
      </c>
      <c r="J150" s="19">
        <v>2036</v>
      </c>
      <c r="K150" s="19">
        <v>8</v>
      </c>
      <c r="L150" s="163">
        <v>1.9710464155160377</v>
      </c>
      <c r="M150" s="163">
        <v>1.2945900769251892</v>
      </c>
      <c r="N150" s="163">
        <v>1.2945900769251892</v>
      </c>
      <c r="O150" s="163">
        <v>0.26006467713998682</v>
      </c>
      <c r="P150" s="163" t="s">
        <v>134</v>
      </c>
      <c r="Q150" s="163">
        <v>0.15024624669961423</v>
      </c>
      <c r="R150" s="163">
        <v>9.388014922365745E-2</v>
      </c>
      <c r="S150" s="163">
        <v>0.20942389237809478</v>
      </c>
      <c r="T150" s="163" t="s">
        <v>24</v>
      </c>
      <c r="U150" s="163">
        <v>0.88217112495516625</v>
      </c>
    </row>
    <row r="151" spans="2:21" x14ac:dyDescent="0.3">
      <c r="B151" s="19">
        <v>2036</v>
      </c>
      <c r="C151" s="19">
        <v>9</v>
      </c>
      <c r="D151" s="163">
        <v>0.50392467198246305</v>
      </c>
      <c r="E151" s="163" t="s">
        <v>133</v>
      </c>
      <c r="F151" s="163" t="s">
        <v>133</v>
      </c>
      <c r="G151" s="163" t="s">
        <v>133</v>
      </c>
      <c r="H151" s="163" t="s">
        <v>133</v>
      </c>
      <c r="J151" s="19">
        <v>2036</v>
      </c>
      <c r="K151" s="19">
        <v>9</v>
      </c>
      <c r="L151" s="163">
        <v>1.9710464155160377</v>
      </c>
      <c r="M151" s="163">
        <v>1.2945900769251892</v>
      </c>
      <c r="N151" s="163">
        <v>1.2945900769251892</v>
      </c>
      <c r="O151" s="163">
        <v>0.26006467713998682</v>
      </c>
      <c r="P151" s="163" t="s">
        <v>134</v>
      </c>
      <c r="Q151" s="163">
        <v>0.15024624669961423</v>
      </c>
      <c r="R151" s="163">
        <v>9.388014922365745E-2</v>
      </c>
      <c r="S151" s="163">
        <v>0.20942389237809478</v>
      </c>
      <c r="T151" s="163" t="s">
        <v>24</v>
      </c>
      <c r="U151" s="163">
        <v>0.88217112495516625</v>
      </c>
    </row>
    <row r="152" spans="2:21" x14ac:dyDescent="0.3">
      <c r="B152" s="19">
        <v>2036</v>
      </c>
      <c r="C152" s="19">
        <v>10</v>
      </c>
      <c r="D152" s="163">
        <v>0.50392467198246305</v>
      </c>
      <c r="E152" s="163" t="s">
        <v>133</v>
      </c>
      <c r="F152" s="163" t="s">
        <v>133</v>
      </c>
      <c r="G152" s="163" t="s">
        <v>133</v>
      </c>
      <c r="H152" s="163" t="s">
        <v>133</v>
      </c>
      <c r="J152" s="19">
        <v>2036</v>
      </c>
      <c r="K152" s="19">
        <v>10</v>
      </c>
      <c r="L152" s="163">
        <v>1.9710464155160377</v>
      </c>
      <c r="M152" s="163">
        <v>1.2945900769251892</v>
      </c>
      <c r="N152" s="163">
        <v>1.2945900769251892</v>
      </c>
      <c r="O152" s="163">
        <v>0.26006467713998682</v>
      </c>
      <c r="P152" s="163" t="s">
        <v>134</v>
      </c>
      <c r="Q152" s="163">
        <v>0.15024624669961423</v>
      </c>
      <c r="R152" s="163">
        <v>9.388014922365745E-2</v>
      </c>
      <c r="S152" s="163">
        <v>0.20942389237809478</v>
      </c>
      <c r="T152" s="163" t="s">
        <v>24</v>
      </c>
      <c r="U152" s="163">
        <v>0.88217112495516625</v>
      </c>
    </row>
    <row r="153" spans="2:21" x14ac:dyDescent="0.3">
      <c r="B153" s="19">
        <v>2036</v>
      </c>
      <c r="C153" s="19">
        <v>11</v>
      </c>
      <c r="D153" s="163">
        <v>0.50392467198246305</v>
      </c>
      <c r="E153" s="163" t="s">
        <v>133</v>
      </c>
      <c r="F153" s="163" t="s">
        <v>133</v>
      </c>
      <c r="G153" s="163" t="s">
        <v>133</v>
      </c>
      <c r="H153" s="163" t="s">
        <v>133</v>
      </c>
      <c r="J153" s="19">
        <v>2036</v>
      </c>
      <c r="K153" s="19">
        <v>11</v>
      </c>
      <c r="L153" s="163">
        <v>1.9710464155160377</v>
      </c>
      <c r="M153" s="163">
        <v>1.2945900769251892</v>
      </c>
      <c r="N153" s="163">
        <v>1.2945900769251892</v>
      </c>
      <c r="O153" s="163">
        <v>0.26006467713998682</v>
      </c>
      <c r="P153" s="163" t="s">
        <v>134</v>
      </c>
      <c r="Q153" s="163">
        <v>0.15024624669961423</v>
      </c>
      <c r="R153" s="163">
        <v>9.388014922365745E-2</v>
      </c>
      <c r="S153" s="163">
        <v>0.20942389237809478</v>
      </c>
      <c r="T153" s="163" t="s">
        <v>24</v>
      </c>
      <c r="U153" s="163">
        <v>0.88217112495516625</v>
      </c>
    </row>
    <row r="154" spans="2:21" x14ac:dyDescent="0.3">
      <c r="B154" s="47">
        <v>2036</v>
      </c>
      <c r="C154" s="47">
        <v>12</v>
      </c>
      <c r="D154" s="163">
        <v>0.50392467198246305</v>
      </c>
      <c r="E154" s="163" t="s">
        <v>133</v>
      </c>
      <c r="F154" s="163" t="s">
        <v>133</v>
      </c>
      <c r="G154" s="163" t="s">
        <v>133</v>
      </c>
      <c r="H154" s="163" t="s">
        <v>133</v>
      </c>
      <c r="J154" s="47">
        <v>2036</v>
      </c>
      <c r="K154" s="47">
        <v>12</v>
      </c>
      <c r="L154" s="163">
        <v>1.9710464155160377</v>
      </c>
      <c r="M154" s="163">
        <v>1.2945900769251892</v>
      </c>
      <c r="N154" s="163">
        <v>1.2945900769251892</v>
      </c>
      <c r="O154" s="163">
        <v>0.26006467713998682</v>
      </c>
      <c r="P154" s="163" t="s">
        <v>134</v>
      </c>
      <c r="Q154" s="163">
        <v>0.15024624669961423</v>
      </c>
      <c r="R154" s="163">
        <v>9.388014922365745E-2</v>
      </c>
      <c r="S154" s="163">
        <v>0.20942389237809478</v>
      </c>
      <c r="T154" s="163" t="s">
        <v>24</v>
      </c>
      <c r="U154" s="163">
        <v>0.88217112495516625</v>
      </c>
    </row>
    <row r="155" spans="2:21" x14ac:dyDescent="0.3">
      <c r="B155" s="19">
        <v>2037</v>
      </c>
      <c r="C155" s="19">
        <v>1</v>
      </c>
      <c r="D155" s="163">
        <v>0.518034562797972</v>
      </c>
      <c r="E155" s="163" t="s">
        <v>133</v>
      </c>
      <c r="F155" s="163" t="s">
        <v>133</v>
      </c>
      <c r="G155" s="163" t="s">
        <v>133</v>
      </c>
      <c r="H155" s="163" t="s">
        <v>133</v>
      </c>
      <c r="J155" s="19">
        <v>2037</v>
      </c>
      <c r="K155" s="19">
        <v>1</v>
      </c>
      <c r="L155" s="163">
        <v>2.0262357151504866</v>
      </c>
      <c r="M155" s="163">
        <v>1.3308385990790945</v>
      </c>
      <c r="N155" s="163">
        <v>1.3308385990790945</v>
      </c>
      <c r="O155" s="163">
        <v>0.26734648809990647</v>
      </c>
      <c r="P155" s="163" t="s">
        <v>134</v>
      </c>
      <c r="Q155" s="163">
        <v>0.15445314160720344</v>
      </c>
      <c r="R155" s="163">
        <v>9.6508793401919854E-2</v>
      </c>
      <c r="S155" s="163">
        <v>0.21528776136468145</v>
      </c>
      <c r="T155" s="163" t="s">
        <v>24</v>
      </c>
      <c r="U155" s="163">
        <v>0.90687191645391096</v>
      </c>
    </row>
    <row r="156" spans="2:21" x14ac:dyDescent="0.3">
      <c r="B156" s="19">
        <v>2037</v>
      </c>
      <c r="C156" s="19">
        <v>2</v>
      </c>
      <c r="D156" s="163">
        <v>0.518034562797972</v>
      </c>
      <c r="E156" s="163" t="s">
        <v>133</v>
      </c>
      <c r="F156" s="163" t="s">
        <v>133</v>
      </c>
      <c r="G156" s="163" t="s">
        <v>133</v>
      </c>
      <c r="H156" s="163" t="s">
        <v>133</v>
      </c>
      <c r="J156" s="19">
        <v>2037</v>
      </c>
      <c r="K156" s="19">
        <v>2</v>
      </c>
      <c r="L156" s="163">
        <v>2.0262357151504866</v>
      </c>
      <c r="M156" s="163">
        <v>1.3308385990790945</v>
      </c>
      <c r="N156" s="163">
        <v>1.3308385990790945</v>
      </c>
      <c r="O156" s="163">
        <v>0.26734648809990647</v>
      </c>
      <c r="P156" s="163" t="s">
        <v>134</v>
      </c>
      <c r="Q156" s="163">
        <v>0.15445314160720344</v>
      </c>
      <c r="R156" s="163">
        <v>9.6508793401919854E-2</v>
      </c>
      <c r="S156" s="163">
        <v>0.21528776136468145</v>
      </c>
      <c r="T156" s="163" t="s">
        <v>24</v>
      </c>
      <c r="U156" s="163">
        <v>0.90687191645391096</v>
      </c>
    </row>
    <row r="157" spans="2:21" x14ac:dyDescent="0.3">
      <c r="B157" s="19">
        <v>2037</v>
      </c>
      <c r="C157" s="19">
        <v>3</v>
      </c>
      <c r="D157" s="163">
        <v>0.518034562797972</v>
      </c>
      <c r="E157" s="163" t="s">
        <v>133</v>
      </c>
      <c r="F157" s="163" t="s">
        <v>133</v>
      </c>
      <c r="G157" s="163" t="s">
        <v>133</v>
      </c>
      <c r="H157" s="163" t="s">
        <v>133</v>
      </c>
      <c r="J157" s="19">
        <v>2037</v>
      </c>
      <c r="K157" s="19">
        <v>3</v>
      </c>
      <c r="L157" s="163">
        <v>2.0262357151504866</v>
      </c>
      <c r="M157" s="163">
        <v>1.3308385990790945</v>
      </c>
      <c r="N157" s="163">
        <v>1.3308385990790945</v>
      </c>
      <c r="O157" s="163">
        <v>0.26734648809990647</v>
      </c>
      <c r="P157" s="163" t="s">
        <v>134</v>
      </c>
      <c r="Q157" s="163">
        <v>0.15445314160720344</v>
      </c>
      <c r="R157" s="163">
        <v>9.6508793401919854E-2</v>
      </c>
      <c r="S157" s="163">
        <v>0.21528776136468145</v>
      </c>
      <c r="T157" s="163" t="s">
        <v>24</v>
      </c>
      <c r="U157" s="163">
        <v>0.90687191645391096</v>
      </c>
    </row>
    <row r="158" spans="2:21" x14ac:dyDescent="0.3">
      <c r="B158" s="19">
        <v>2037</v>
      </c>
      <c r="C158" s="19">
        <v>4</v>
      </c>
      <c r="D158" s="163">
        <v>0.518034562797972</v>
      </c>
      <c r="E158" s="163" t="s">
        <v>133</v>
      </c>
      <c r="F158" s="163" t="s">
        <v>133</v>
      </c>
      <c r="G158" s="163" t="s">
        <v>133</v>
      </c>
      <c r="H158" s="163" t="s">
        <v>133</v>
      </c>
      <c r="J158" s="19">
        <v>2037</v>
      </c>
      <c r="K158" s="19">
        <v>4</v>
      </c>
      <c r="L158" s="163">
        <v>2.0262357151504866</v>
      </c>
      <c r="M158" s="163">
        <v>1.3308385990790945</v>
      </c>
      <c r="N158" s="163">
        <v>1.3308385990790945</v>
      </c>
      <c r="O158" s="163">
        <v>0.26734648809990647</v>
      </c>
      <c r="P158" s="163" t="s">
        <v>134</v>
      </c>
      <c r="Q158" s="163">
        <v>0.15445314160720344</v>
      </c>
      <c r="R158" s="163">
        <v>9.6508793401919854E-2</v>
      </c>
      <c r="S158" s="163">
        <v>0.21528776136468145</v>
      </c>
      <c r="T158" s="163" t="s">
        <v>24</v>
      </c>
      <c r="U158" s="163">
        <v>0.90687191645391096</v>
      </c>
    </row>
    <row r="159" spans="2:21" x14ac:dyDescent="0.3">
      <c r="B159" s="19">
        <v>2037</v>
      </c>
      <c r="C159" s="19">
        <v>5</v>
      </c>
      <c r="D159" s="163">
        <v>0.518034562797972</v>
      </c>
      <c r="E159" s="163" t="s">
        <v>133</v>
      </c>
      <c r="F159" s="163" t="s">
        <v>133</v>
      </c>
      <c r="G159" s="163" t="s">
        <v>133</v>
      </c>
      <c r="H159" s="163" t="s">
        <v>133</v>
      </c>
      <c r="J159" s="19">
        <v>2037</v>
      </c>
      <c r="K159" s="19">
        <v>5</v>
      </c>
      <c r="L159" s="163">
        <v>2.0262357151504866</v>
      </c>
      <c r="M159" s="163">
        <v>1.3308385990790945</v>
      </c>
      <c r="N159" s="163">
        <v>1.3308385990790945</v>
      </c>
      <c r="O159" s="163">
        <v>0.26734648809990647</v>
      </c>
      <c r="P159" s="163" t="s">
        <v>134</v>
      </c>
      <c r="Q159" s="163">
        <v>0.15445314160720344</v>
      </c>
      <c r="R159" s="163">
        <v>9.6508793401919854E-2</v>
      </c>
      <c r="S159" s="163">
        <v>0.21528776136468145</v>
      </c>
      <c r="T159" s="163" t="s">
        <v>24</v>
      </c>
      <c r="U159" s="163">
        <v>0.90687191645391096</v>
      </c>
    </row>
    <row r="160" spans="2:21" x14ac:dyDescent="0.3">
      <c r="B160" s="19">
        <v>2037</v>
      </c>
      <c r="C160" s="19">
        <v>6</v>
      </c>
      <c r="D160" s="163">
        <v>0.518034562797972</v>
      </c>
      <c r="E160" s="163" t="s">
        <v>133</v>
      </c>
      <c r="F160" s="163" t="s">
        <v>133</v>
      </c>
      <c r="G160" s="163" t="s">
        <v>133</v>
      </c>
      <c r="H160" s="163" t="s">
        <v>133</v>
      </c>
      <c r="J160" s="19">
        <v>2037</v>
      </c>
      <c r="K160" s="19">
        <v>6</v>
      </c>
      <c r="L160" s="163">
        <v>2.0262357151504866</v>
      </c>
      <c r="M160" s="163">
        <v>1.3308385990790945</v>
      </c>
      <c r="N160" s="163">
        <v>1.3308385990790945</v>
      </c>
      <c r="O160" s="163">
        <v>0.26734648809990647</v>
      </c>
      <c r="P160" s="163" t="s">
        <v>134</v>
      </c>
      <c r="Q160" s="163">
        <v>0.15445314160720344</v>
      </c>
      <c r="R160" s="163">
        <v>9.6508793401919854E-2</v>
      </c>
      <c r="S160" s="163">
        <v>0.21528776136468145</v>
      </c>
      <c r="T160" s="163" t="s">
        <v>24</v>
      </c>
      <c r="U160" s="163">
        <v>0.90687191645391096</v>
      </c>
    </row>
    <row r="161" spans="2:21" x14ac:dyDescent="0.3">
      <c r="B161" s="19">
        <v>2037</v>
      </c>
      <c r="C161" s="19">
        <v>7</v>
      </c>
      <c r="D161" s="163">
        <v>0.518034562797972</v>
      </c>
      <c r="E161" s="163" t="s">
        <v>133</v>
      </c>
      <c r="F161" s="163" t="s">
        <v>133</v>
      </c>
      <c r="G161" s="163" t="s">
        <v>133</v>
      </c>
      <c r="H161" s="163" t="s">
        <v>133</v>
      </c>
      <c r="J161" s="19">
        <v>2037</v>
      </c>
      <c r="K161" s="19">
        <v>7</v>
      </c>
      <c r="L161" s="163">
        <v>2.0262357151504866</v>
      </c>
      <c r="M161" s="163">
        <v>1.3308385990790945</v>
      </c>
      <c r="N161" s="163">
        <v>1.3308385990790945</v>
      </c>
      <c r="O161" s="163">
        <v>0.26734648809990647</v>
      </c>
      <c r="P161" s="163" t="s">
        <v>134</v>
      </c>
      <c r="Q161" s="163">
        <v>0.15445314160720344</v>
      </c>
      <c r="R161" s="163">
        <v>9.6508793401919854E-2</v>
      </c>
      <c r="S161" s="163">
        <v>0.21528776136468145</v>
      </c>
      <c r="T161" s="163" t="s">
        <v>24</v>
      </c>
      <c r="U161" s="163">
        <v>0.90687191645391096</v>
      </c>
    </row>
    <row r="162" spans="2:21" x14ac:dyDescent="0.3">
      <c r="B162" s="19">
        <v>2037</v>
      </c>
      <c r="C162" s="19">
        <v>8</v>
      </c>
      <c r="D162" s="163">
        <v>0.518034562797972</v>
      </c>
      <c r="E162" s="163" t="s">
        <v>133</v>
      </c>
      <c r="F162" s="163" t="s">
        <v>133</v>
      </c>
      <c r="G162" s="163" t="s">
        <v>133</v>
      </c>
      <c r="H162" s="163" t="s">
        <v>133</v>
      </c>
      <c r="J162" s="19">
        <v>2037</v>
      </c>
      <c r="K162" s="19">
        <v>8</v>
      </c>
      <c r="L162" s="163">
        <v>2.0262357151504866</v>
      </c>
      <c r="M162" s="163">
        <v>1.3308385990790945</v>
      </c>
      <c r="N162" s="163">
        <v>1.3308385990790945</v>
      </c>
      <c r="O162" s="163">
        <v>0.26734648809990647</v>
      </c>
      <c r="P162" s="163" t="s">
        <v>134</v>
      </c>
      <c r="Q162" s="163">
        <v>0.15445314160720344</v>
      </c>
      <c r="R162" s="163">
        <v>9.6508793401919854E-2</v>
      </c>
      <c r="S162" s="163">
        <v>0.21528776136468145</v>
      </c>
      <c r="T162" s="163" t="s">
        <v>24</v>
      </c>
      <c r="U162" s="163">
        <v>0.90687191645391096</v>
      </c>
    </row>
    <row r="163" spans="2:21" x14ac:dyDescent="0.3">
      <c r="B163" s="19">
        <v>2037</v>
      </c>
      <c r="C163" s="19">
        <v>9</v>
      </c>
      <c r="D163" s="163">
        <v>0.518034562797972</v>
      </c>
      <c r="E163" s="163" t="s">
        <v>133</v>
      </c>
      <c r="F163" s="163" t="s">
        <v>133</v>
      </c>
      <c r="G163" s="163" t="s">
        <v>133</v>
      </c>
      <c r="H163" s="163" t="s">
        <v>133</v>
      </c>
      <c r="J163" s="19">
        <v>2037</v>
      </c>
      <c r="K163" s="19">
        <v>9</v>
      </c>
      <c r="L163" s="163">
        <v>2.0262357151504866</v>
      </c>
      <c r="M163" s="163">
        <v>1.3308385990790945</v>
      </c>
      <c r="N163" s="163">
        <v>1.3308385990790945</v>
      </c>
      <c r="O163" s="163">
        <v>0.26734648809990647</v>
      </c>
      <c r="P163" s="163" t="s">
        <v>134</v>
      </c>
      <c r="Q163" s="163">
        <v>0.15445314160720344</v>
      </c>
      <c r="R163" s="163">
        <v>9.6508793401919854E-2</v>
      </c>
      <c r="S163" s="163">
        <v>0.21528776136468145</v>
      </c>
      <c r="T163" s="163" t="s">
        <v>24</v>
      </c>
      <c r="U163" s="163">
        <v>0.90687191645391096</v>
      </c>
    </row>
    <row r="164" spans="2:21" x14ac:dyDescent="0.3">
      <c r="B164" s="19">
        <v>2037</v>
      </c>
      <c r="C164" s="19">
        <v>10</v>
      </c>
      <c r="D164" s="163">
        <v>0.518034562797972</v>
      </c>
      <c r="E164" s="163" t="s">
        <v>133</v>
      </c>
      <c r="F164" s="163" t="s">
        <v>133</v>
      </c>
      <c r="G164" s="163" t="s">
        <v>133</v>
      </c>
      <c r="H164" s="163" t="s">
        <v>133</v>
      </c>
      <c r="J164" s="19">
        <v>2037</v>
      </c>
      <c r="K164" s="19">
        <v>10</v>
      </c>
      <c r="L164" s="163">
        <v>2.0262357151504866</v>
      </c>
      <c r="M164" s="163">
        <v>1.3308385990790945</v>
      </c>
      <c r="N164" s="163">
        <v>1.3308385990790945</v>
      </c>
      <c r="O164" s="163">
        <v>0.26734648809990647</v>
      </c>
      <c r="P164" s="163" t="s">
        <v>134</v>
      </c>
      <c r="Q164" s="163">
        <v>0.15445314160720344</v>
      </c>
      <c r="R164" s="163">
        <v>9.6508793401919854E-2</v>
      </c>
      <c r="S164" s="163">
        <v>0.21528776136468145</v>
      </c>
      <c r="T164" s="163" t="s">
        <v>24</v>
      </c>
      <c r="U164" s="163">
        <v>0.90687191645391096</v>
      </c>
    </row>
    <row r="165" spans="2:21" x14ac:dyDescent="0.3">
      <c r="B165" s="19">
        <v>2037</v>
      </c>
      <c r="C165" s="19">
        <v>11</v>
      </c>
      <c r="D165" s="163">
        <v>0.518034562797972</v>
      </c>
      <c r="E165" s="163" t="s">
        <v>133</v>
      </c>
      <c r="F165" s="163" t="s">
        <v>133</v>
      </c>
      <c r="G165" s="163" t="s">
        <v>133</v>
      </c>
      <c r="H165" s="163" t="s">
        <v>133</v>
      </c>
      <c r="J165" s="19">
        <v>2037</v>
      </c>
      <c r="K165" s="19">
        <v>11</v>
      </c>
      <c r="L165" s="163">
        <v>2.0262357151504866</v>
      </c>
      <c r="M165" s="163">
        <v>1.3308385990790945</v>
      </c>
      <c r="N165" s="163">
        <v>1.3308385990790945</v>
      </c>
      <c r="O165" s="163">
        <v>0.26734648809990647</v>
      </c>
      <c r="P165" s="163" t="s">
        <v>134</v>
      </c>
      <c r="Q165" s="163">
        <v>0.15445314160720344</v>
      </c>
      <c r="R165" s="163">
        <v>9.6508793401919854E-2</v>
      </c>
      <c r="S165" s="163">
        <v>0.21528776136468145</v>
      </c>
      <c r="T165" s="163" t="s">
        <v>24</v>
      </c>
      <c r="U165" s="163">
        <v>0.90687191645391096</v>
      </c>
    </row>
    <row r="166" spans="2:21" x14ac:dyDescent="0.3">
      <c r="B166" s="19">
        <v>2037</v>
      </c>
      <c r="C166" s="19">
        <v>12</v>
      </c>
      <c r="D166" s="163">
        <v>0.518034562797972</v>
      </c>
      <c r="E166" s="163" t="s">
        <v>133</v>
      </c>
      <c r="F166" s="163" t="s">
        <v>133</v>
      </c>
      <c r="G166" s="163" t="s">
        <v>133</v>
      </c>
      <c r="H166" s="163" t="s">
        <v>133</v>
      </c>
      <c r="J166" s="19">
        <v>2037</v>
      </c>
      <c r="K166" s="19">
        <v>12</v>
      </c>
      <c r="L166" s="163">
        <v>2.0262357151504866</v>
      </c>
      <c r="M166" s="163">
        <v>1.3308385990790945</v>
      </c>
      <c r="N166" s="163">
        <v>1.3308385990790945</v>
      </c>
      <c r="O166" s="163">
        <v>0.26734648809990647</v>
      </c>
      <c r="P166" s="163" t="s">
        <v>134</v>
      </c>
      <c r="Q166" s="163">
        <v>0.15445314160720344</v>
      </c>
      <c r="R166" s="163">
        <v>9.6508793401919854E-2</v>
      </c>
      <c r="S166" s="163">
        <v>0.21528776136468145</v>
      </c>
      <c r="T166" s="163" t="s">
        <v>24</v>
      </c>
      <c r="U166" s="163">
        <v>0.90687191645391096</v>
      </c>
    </row>
    <row r="167" spans="2:21" x14ac:dyDescent="0.3">
      <c r="B167" s="19">
        <v>2038</v>
      </c>
      <c r="C167" s="19">
        <v>1</v>
      </c>
      <c r="D167" s="163">
        <v>0.5325395305563152</v>
      </c>
      <c r="E167" s="163" t="s">
        <v>133</v>
      </c>
      <c r="F167" s="163" t="s">
        <v>133</v>
      </c>
      <c r="G167" s="163" t="s">
        <v>133</v>
      </c>
      <c r="H167" s="163" t="s">
        <v>133</v>
      </c>
      <c r="J167" s="19">
        <v>2038</v>
      </c>
      <c r="K167" s="19">
        <v>1</v>
      </c>
      <c r="L167" s="163">
        <v>2.0829703151747001</v>
      </c>
      <c r="M167" s="163">
        <v>1.3681020798533092</v>
      </c>
      <c r="N167" s="163">
        <v>1.3681020798533092</v>
      </c>
      <c r="O167" s="163">
        <v>0.27483218976670387</v>
      </c>
      <c r="P167" s="163" t="s">
        <v>134</v>
      </c>
      <c r="Q167" s="163">
        <v>0.15877782957220515</v>
      </c>
      <c r="R167" s="163">
        <v>9.9211039617173619E-2</v>
      </c>
      <c r="S167" s="163">
        <v>0.22131581868289255</v>
      </c>
      <c r="T167" s="163" t="s">
        <v>24</v>
      </c>
      <c r="U167" s="163">
        <v>0.93226433011462051</v>
      </c>
    </row>
    <row r="168" spans="2:21" x14ac:dyDescent="0.3">
      <c r="B168" s="19">
        <v>2038</v>
      </c>
      <c r="C168" s="19">
        <v>2</v>
      </c>
      <c r="D168" s="163">
        <v>0.5325395305563152</v>
      </c>
      <c r="E168" s="163" t="s">
        <v>133</v>
      </c>
      <c r="F168" s="163" t="s">
        <v>133</v>
      </c>
      <c r="G168" s="163" t="s">
        <v>133</v>
      </c>
      <c r="H168" s="163" t="s">
        <v>133</v>
      </c>
      <c r="J168" s="19">
        <v>2038</v>
      </c>
      <c r="K168" s="19">
        <v>2</v>
      </c>
      <c r="L168" s="163">
        <v>2.0829703151747001</v>
      </c>
      <c r="M168" s="163">
        <v>1.3681020798533092</v>
      </c>
      <c r="N168" s="163">
        <v>1.3681020798533092</v>
      </c>
      <c r="O168" s="163">
        <v>0.27483218976670387</v>
      </c>
      <c r="P168" s="163" t="s">
        <v>134</v>
      </c>
      <c r="Q168" s="163">
        <v>0.15877782957220515</v>
      </c>
      <c r="R168" s="163">
        <v>9.9211039617173619E-2</v>
      </c>
      <c r="S168" s="163">
        <v>0.22131581868289255</v>
      </c>
      <c r="T168" s="163" t="s">
        <v>24</v>
      </c>
      <c r="U168" s="163">
        <v>0.93226433011462051</v>
      </c>
    </row>
    <row r="169" spans="2:21" x14ac:dyDescent="0.3">
      <c r="B169" s="19">
        <v>2038</v>
      </c>
      <c r="C169" s="19">
        <v>3</v>
      </c>
      <c r="D169" s="163">
        <v>0.5325395305563152</v>
      </c>
      <c r="E169" s="163" t="s">
        <v>133</v>
      </c>
      <c r="F169" s="163" t="s">
        <v>133</v>
      </c>
      <c r="G169" s="163" t="s">
        <v>133</v>
      </c>
      <c r="H169" s="163" t="s">
        <v>133</v>
      </c>
      <c r="J169" s="19">
        <v>2038</v>
      </c>
      <c r="K169" s="19">
        <v>3</v>
      </c>
      <c r="L169" s="163">
        <v>2.0829703151747001</v>
      </c>
      <c r="M169" s="163">
        <v>1.3681020798533092</v>
      </c>
      <c r="N169" s="163">
        <v>1.3681020798533092</v>
      </c>
      <c r="O169" s="163">
        <v>0.27483218976670387</v>
      </c>
      <c r="P169" s="163" t="s">
        <v>134</v>
      </c>
      <c r="Q169" s="163">
        <v>0.15877782957220515</v>
      </c>
      <c r="R169" s="163">
        <v>9.9211039617173619E-2</v>
      </c>
      <c r="S169" s="163">
        <v>0.22131581868289255</v>
      </c>
      <c r="T169" s="163" t="s">
        <v>24</v>
      </c>
      <c r="U169" s="163">
        <v>0.93226433011462051</v>
      </c>
    </row>
    <row r="170" spans="2:21" x14ac:dyDescent="0.3">
      <c r="B170" s="19">
        <v>2038</v>
      </c>
      <c r="C170" s="19">
        <v>4</v>
      </c>
      <c r="D170" s="163">
        <v>0.5325395305563152</v>
      </c>
      <c r="E170" s="163" t="s">
        <v>133</v>
      </c>
      <c r="F170" s="163" t="s">
        <v>133</v>
      </c>
      <c r="G170" s="163" t="s">
        <v>133</v>
      </c>
      <c r="H170" s="163" t="s">
        <v>133</v>
      </c>
      <c r="J170" s="19">
        <v>2038</v>
      </c>
      <c r="K170" s="19">
        <v>4</v>
      </c>
      <c r="L170" s="163">
        <v>2.0829703151747001</v>
      </c>
      <c r="M170" s="163">
        <v>1.3681020798533092</v>
      </c>
      <c r="N170" s="163">
        <v>1.3681020798533092</v>
      </c>
      <c r="O170" s="163">
        <v>0.27483218976670387</v>
      </c>
      <c r="P170" s="163" t="s">
        <v>134</v>
      </c>
      <c r="Q170" s="163">
        <v>0.15877782957220515</v>
      </c>
      <c r="R170" s="163">
        <v>9.9211039617173619E-2</v>
      </c>
      <c r="S170" s="163">
        <v>0.22131581868289255</v>
      </c>
      <c r="T170" s="163" t="s">
        <v>24</v>
      </c>
      <c r="U170" s="163">
        <v>0.93226433011462051</v>
      </c>
    </row>
    <row r="171" spans="2:21" x14ac:dyDescent="0.3">
      <c r="B171" s="19">
        <v>2038</v>
      </c>
      <c r="C171" s="19">
        <v>5</v>
      </c>
      <c r="D171" s="163">
        <v>0.5325395305563152</v>
      </c>
      <c r="E171" s="163" t="s">
        <v>133</v>
      </c>
      <c r="F171" s="163" t="s">
        <v>133</v>
      </c>
      <c r="G171" s="163" t="s">
        <v>133</v>
      </c>
      <c r="H171" s="163" t="s">
        <v>133</v>
      </c>
      <c r="J171" s="19">
        <v>2038</v>
      </c>
      <c r="K171" s="19">
        <v>5</v>
      </c>
      <c r="L171" s="163">
        <v>2.0829703151747001</v>
      </c>
      <c r="M171" s="163">
        <v>1.3681020798533092</v>
      </c>
      <c r="N171" s="163">
        <v>1.3681020798533092</v>
      </c>
      <c r="O171" s="163">
        <v>0.27483218976670387</v>
      </c>
      <c r="P171" s="163" t="s">
        <v>134</v>
      </c>
      <c r="Q171" s="163">
        <v>0.15877782957220515</v>
      </c>
      <c r="R171" s="163">
        <v>9.9211039617173619E-2</v>
      </c>
      <c r="S171" s="163">
        <v>0.22131581868289255</v>
      </c>
      <c r="T171" s="163" t="s">
        <v>24</v>
      </c>
      <c r="U171" s="163">
        <v>0.93226433011462051</v>
      </c>
    </row>
    <row r="172" spans="2:21" x14ac:dyDescent="0.3">
      <c r="B172" s="19">
        <v>2038</v>
      </c>
      <c r="C172" s="19">
        <v>6</v>
      </c>
      <c r="D172" s="163">
        <v>0.5325395305563152</v>
      </c>
      <c r="E172" s="163" t="s">
        <v>133</v>
      </c>
      <c r="F172" s="163" t="s">
        <v>133</v>
      </c>
      <c r="G172" s="163" t="s">
        <v>133</v>
      </c>
      <c r="H172" s="163" t="s">
        <v>133</v>
      </c>
      <c r="J172" s="19">
        <v>2038</v>
      </c>
      <c r="K172" s="19">
        <v>6</v>
      </c>
      <c r="L172" s="163">
        <v>2.0829703151747001</v>
      </c>
      <c r="M172" s="163">
        <v>1.3681020798533092</v>
      </c>
      <c r="N172" s="163">
        <v>1.3681020798533092</v>
      </c>
      <c r="O172" s="163">
        <v>0.27483218976670387</v>
      </c>
      <c r="P172" s="163" t="s">
        <v>134</v>
      </c>
      <c r="Q172" s="163">
        <v>0.15877782957220515</v>
      </c>
      <c r="R172" s="163">
        <v>9.9211039617173619E-2</v>
      </c>
      <c r="S172" s="163">
        <v>0.22131581868289255</v>
      </c>
      <c r="T172" s="163" t="s">
        <v>24</v>
      </c>
      <c r="U172" s="163">
        <v>0.93226433011462051</v>
      </c>
    </row>
    <row r="173" spans="2:21" x14ac:dyDescent="0.3">
      <c r="B173" s="19">
        <v>2038</v>
      </c>
      <c r="C173" s="19">
        <v>7</v>
      </c>
      <c r="D173" s="163">
        <v>0.5325395305563152</v>
      </c>
      <c r="E173" s="163" t="s">
        <v>133</v>
      </c>
      <c r="F173" s="163" t="s">
        <v>133</v>
      </c>
      <c r="G173" s="163" t="s">
        <v>133</v>
      </c>
      <c r="H173" s="163" t="s">
        <v>133</v>
      </c>
      <c r="J173" s="19">
        <v>2038</v>
      </c>
      <c r="K173" s="19">
        <v>7</v>
      </c>
      <c r="L173" s="163">
        <v>2.0829703151747001</v>
      </c>
      <c r="M173" s="163">
        <v>1.3681020798533092</v>
      </c>
      <c r="N173" s="163">
        <v>1.3681020798533092</v>
      </c>
      <c r="O173" s="163">
        <v>0.27483218976670387</v>
      </c>
      <c r="P173" s="163" t="s">
        <v>134</v>
      </c>
      <c r="Q173" s="163">
        <v>0.15877782957220515</v>
      </c>
      <c r="R173" s="163">
        <v>9.9211039617173619E-2</v>
      </c>
      <c r="S173" s="163">
        <v>0.22131581868289255</v>
      </c>
      <c r="T173" s="163" t="s">
        <v>24</v>
      </c>
      <c r="U173" s="163">
        <v>0.93226433011462051</v>
      </c>
    </row>
    <row r="174" spans="2:21" x14ac:dyDescent="0.3">
      <c r="B174" s="19">
        <v>2038</v>
      </c>
      <c r="C174" s="19">
        <v>8</v>
      </c>
      <c r="D174" s="163">
        <v>0.5325395305563152</v>
      </c>
      <c r="E174" s="163" t="s">
        <v>133</v>
      </c>
      <c r="F174" s="163" t="s">
        <v>133</v>
      </c>
      <c r="G174" s="163" t="s">
        <v>133</v>
      </c>
      <c r="H174" s="163" t="s">
        <v>133</v>
      </c>
      <c r="J174" s="19">
        <v>2038</v>
      </c>
      <c r="K174" s="19">
        <v>8</v>
      </c>
      <c r="L174" s="163">
        <v>2.0829703151747001</v>
      </c>
      <c r="M174" s="163">
        <v>1.3681020798533092</v>
      </c>
      <c r="N174" s="163">
        <v>1.3681020798533092</v>
      </c>
      <c r="O174" s="163">
        <v>0.27483218976670387</v>
      </c>
      <c r="P174" s="163" t="s">
        <v>134</v>
      </c>
      <c r="Q174" s="163">
        <v>0.15877782957220515</v>
      </c>
      <c r="R174" s="163">
        <v>9.9211039617173619E-2</v>
      </c>
      <c r="S174" s="163">
        <v>0.22131581868289255</v>
      </c>
      <c r="T174" s="163" t="s">
        <v>24</v>
      </c>
      <c r="U174" s="163">
        <v>0.93226433011462051</v>
      </c>
    </row>
    <row r="175" spans="2:21" x14ac:dyDescent="0.3">
      <c r="B175" s="19">
        <v>2038</v>
      </c>
      <c r="C175" s="19">
        <v>9</v>
      </c>
      <c r="D175" s="163">
        <v>0.5325395305563152</v>
      </c>
      <c r="E175" s="163" t="s">
        <v>133</v>
      </c>
      <c r="F175" s="163" t="s">
        <v>133</v>
      </c>
      <c r="G175" s="163" t="s">
        <v>133</v>
      </c>
      <c r="H175" s="163" t="s">
        <v>133</v>
      </c>
      <c r="J175" s="19">
        <v>2038</v>
      </c>
      <c r="K175" s="19">
        <v>9</v>
      </c>
      <c r="L175" s="163">
        <v>2.0829703151747001</v>
      </c>
      <c r="M175" s="163">
        <v>1.3681020798533092</v>
      </c>
      <c r="N175" s="163">
        <v>1.3681020798533092</v>
      </c>
      <c r="O175" s="163">
        <v>0.27483218976670387</v>
      </c>
      <c r="P175" s="163" t="s">
        <v>134</v>
      </c>
      <c r="Q175" s="163">
        <v>0.15877782957220515</v>
      </c>
      <c r="R175" s="163">
        <v>9.9211039617173619E-2</v>
      </c>
      <c r="S175" s="163">
        <v>0.22131581868289255</v>
      </c>
      <c r="T175" s="163" t="s">
        <v>24</v>
      </c>
      <c r="U175" s="163">
        <v>0.93226433011462051</v>
      </c>
    </row>
    <row r="176" spans="2:21" x14ac:dyDescent="0.3">
      <c r="B176" s="19">
        <v>2038</v>
      </c>
      <c r="C176" s="19">
        <v>10</v>
      </c>
      <c r="D176" s="163">
        <v>0.5325395305563152</v>
      </c>
      <c r="E176" s="163" t="s">
        <v>133</v>
      </c>
      <c r="F176" s="163" t="s">
        <v>133</v>
      </c>
      <c r="G176" s="163" t="s">
        <v>133</v>
      </c>
      <c r="H176" s="163" t="s">
        <v>133</v>
      </c>
      <c r="J176" s="19">
        <v>2038</v>
      </c>
      <c r="K176" s="19">
        <v>10</v>
      </c>
      <c r="L176" s="163">
        <v>2.0829703151747001</v>
      </c>
      <c r="M176" s="163">
        <v>1.3681020798533092</v>
      </c>
      <c r="N176" s="163">
        <v>1.3681020798533092</v>
      </c>
      <c r="O176" s="163">
        <v>0.27483218976670387</v>
      </c>
      <c r="P176" s="163" t="s">
        <v>134</v>
      </c>
      <c r="Q176" s="163">
        <v>0.15877782957220515</v>
      </c>
      <c r="R176" s="163">
        <v>9.9211039617173619E-2</v>
      </c>
      <c r="S176" s="163">
        <v>0.22131581868289255</v>
      </c>
      <c r="T176" s="163" t="s">
        <v>24</v>
      </c>
      <c r="U176" s="163">
        <v>0.93226433011462051</v>
      </c>
    </row>
    <row r="177" spans="2:21" x14ac:dyDescent="0.3">
      <c r="B177" s="19">
        <v>2038</v>
      </c>
      <c r="C177" s="19">
        <v>11</v>
      </c>
      <c r="D177" s="163">
        <v>0.5325395305563152</v>
      </c>
      <c r="E177" s="163" t="s">
        <v>133</v>
      </c>
      <c r="F177" s="163" t="s">
        <v>133</v>
      </c>
      <c r="G177" s="163" t="s">
        <v>133</v>
      </c>
      <c r="H177" s="163" t="s">
        <v>133</v>
      </c>
      <c r="J177" s="19">
        <v>2038</v>
      </c>
      <c r="K177" s="19">
        <v>11</v>
      </c>
      <c r="L177" s="163">
        <v>2.0829703151747001</v>
      </c>
      <c r="M177" s="163">
        <v>1.3681020798533092</v>
      </c>
      <c r="N177" s="163">
        <v>1.3681020798533092</v>
      </c>
      <c r="O177" s="163">
        <v>0.27483218976670387</v>
      </c>
      <c r="P177" s="163" t="s">
        <v>134</v>
      </c>
      <c r="Q177" s="163">
        <v>0.15877782957220515</v>
      </c>
      <c r="R177" s="163">
        <v>9.9211039617173619E-2</v>
      </c>
      <c r="S177" s="163">
        <v>0.22131581868289255</v>
      </c>
      <c r="T177" s="163" t="s">
        <v>24</v>
      </c>
      <c r="U177" s="163">
        <v>0.93226433011462051</v>
      </c>
    </row>
    <row r="178" spans="2:21" x14ac:dyDescent="0.3">
      <c r="B178" s="19">
        <v>2038</v>
      </c>
      <c r="C178" s="19">
        <v>12</v>
      </c>
      <c r="D178" s="163">
        <v>0.5325395305563152</v>
      </c>
      <c r="E178" s="163" t="s">
        <v>133</v>
      </c>
      <c r="F178" s="163" t="s">
        <v>133</v>
      </c>
      <c r="G178" s="163" t="s">
        <v>133</v>
      </c>
      <c r="H178" s="163" t="s">
        <v>133</v>
      </c>
      <c r="J178" s="19">
        <v>2038</v>
      </c>
      <c r="K178" s="19">
        <v>12</v>
      </c>
      <c r="L178" s="163">
        <v>2.0829703151747001</v>
      </c>
      <c r="M178" s="163">
        <v>1.3681020798533092</v>
      </c>
      <c r="N178" s="163">
        <v>1.3681020798533092</v>
      </c>
      <c r="O178" s="163">
        <v>0.27483218976670387</v>
      </c>
      <c r="P178" s="163" t="s">
        <v>134</v>
      </c>
      <c r="Q178" s="163">
        <v>0.15877782957220515</v>
      </c>
      <c r="R178" s="163">
        <v>9.9211039617173619E-2</v>
      </c>
      <c r="S178" s="163">
        <v>0.22131581868289255</v>
      </c>
      <c r="T178" s="163" t="s">
        <v>24</v>
      </c>
      <c r="U178" s="163">
        <v>0.93226433011462051</v>
      </c>
    </row>
    <row r="179" spans="2:21" x14ac:dyDescent="0.3">
      <c r="B179" s="19">
        <v>2039</v>
      </c>
      <c r="C179" s="19">
        <v>1</v>
      </c>
      <c r="D179" s="163">
        <v>0.54745063741189204</v>
      </c>
      <c r="E179" s="163" t="s">
        <v>133</v>
      </c>
      <c r="F179" s="163" t="s">
        <v>133</v>
      </c>
      <c r="G179" s="163" t="s">
        <v>133</v>
      </c>
      <c r="H179" s="163" t="s">
        <v>133</v>
      </c>
      <c r="J179" s="19">
        <v>2039</v>
      </c>
      <c r="K179" s="19">
        <v>1</v>
      </c>
      <c r="L179" s="163">
        <v>2.1412934839995916</v>
      </c>
      <c r="M179" s="163">
        <v>1.406408938089202</v>
      </c>
      <c r="N179" s="163">
        <v>1.406408938089202</v>
      </c>
      <c r="O179" s="163">
        <v>0.28252749108017161</v>
      </c>
      <c r="P179" s="163" t="s">
        <v>134</v>
      </c>
      <c r="Q179" s="163">
        <v>0.1632236088002269</v>
      </c>
      <c r="R179" s="163">
        <v>0.10198894872645448</v>
      </c>
      <c r="S179" s="163">
        <v>0.22751266160601355</v>
      </c>
      <c r="T179" s="163" t="s">
        <v>24</v>
      </c>
      <c r="U179" s="163">
        <v>0.95836773135782993</v>
      </c>
    </row>
    <row r="180" spans="2:21" x14ac:dyDescent="0.3">
      <c r="B180" s="19">
        <v>2039</v>
      </c>
      <c r="C180" s="19">
        <v>2</v>
      </c>
      <c r="D180" s="163">
        <v>0.54745063741189204</v>
      </c>
      <c r="E180" s="163" t="s">
        <v>133</v>
      </c>
      <c r="F180" s="163" t="s">
        <v>133</v>
      </c>
      <c r="G180" s="163" t="s">
        <v>133</v>
      </c>
      <c r="H180" s="163" t="s">
        <v>133</v>
      </c>
      <c r="J180" s="19">
        <v>2039</v>
      </c>
      <c r="K180" s="19">
        <v>2</v>
      </c>
      <c r="L180" s="163">
        <v>2.1412934839995916</v>
      </c>
      <c r="M180" s="163">
        <v>1.406408938089202</v>
      </c>
      <c r="N180" s="163">
        <v>1.406408938089202</v>
      </c>
      <c r="O180" s="163">
        <v>0.28252749108017161</v>
      </c>
      <c r="P180" s="163" t="s">
        <v>134</v>
      </c>
      <c r="Q180" s="163">
        <v>0.1632236088002269</v>
      </c>
      <c r="R180" s="163">
        <v>0.10198894872645448</v>
      </c>
      <c r="S180" s="163">
        <v>0.22751266160601355</v>
      </c>
      <c r="T180" s="163" t="s">
        <v>24</v>
      </c>
      <c r="U180" s="163">
        <v>0.95836773135782993</v>
      </c>
    </row>
    <row r="181" spans="2:21" x14ac:dyDescent="0.3">
      <c r="B181" s="19">
        <v>2039</v>
      </c>
      <c r="C181" s="19">
        <v>3</v>
      </c>
      <c r="D181" s="163">
        <v>0.54745063741189204</v>
      </c>
      <c r="E181" s="163" t="s">
        <v>133</v>
      </c>
      <c r="F181" s="163" t="s">
        <v>133</v>
      </c>
      <c r="G181" s="163" t="s">
        <v>133</v>
      </c>
      <c r="H181" s="163" t="s">
        <v>133</v>
      </c>
      <c r="J181" s="19">
        <v>2039</v>
      </c>
      <c r="K181" s="19">
        <v>3</v>
      </c>
      <c r="L181" s="163">
        <v>2.1412934839995916</v>
      </c>
      <c r="M181" s="163">
        <v>1.406408938089202</v>
      </c>
      <c r="N181" s="163">
        <v>1.406408938089202</v>
      </c>
      <c r="O181" s="163">
        <v>0.28252749108017161</v>
      </c>
      <c r="P181" s="163" t="s">
        <v>134</v>
      </c>
      <c r="Q181" s="163">
        <v>0.1632236088002269</v>
      </c>
      <c r="R181" s="163">
        <v>0.10198894872645448</v>
      </c>
      <c r="S181" s="163">
        <v>0.22751266160601355</v>
      </c>
      <c r="T181" s="163" t="s">
        <v>24</v>
      </c>
      <c r="U181" s="163">
        <v>0.95836773135782993</v>
      </c>
    </row>
    <row r="182" spans="2:21" x14ac:dyDescent="0.3">
      <c r="B182" s="19">
        <v>2039</v>
      </c>
      <c r="C182" s="19">
        <v>4</v>
      </c>
      <c r="D182" s="163">
        <v>0.54745063741189204</v>
      </c>
      <c r="E182" s="163" t="s">
        <v>133</v>
      </c>
      <c r="F182" s="163" t="s">
        <v>133</v>
      </c>
      <c r="G182" s="163" t="s">
        <v>133</v>
      </c>
      <c r="H182" s="163" t="s">
        <v>133</v>
      </c>
      <c r="J182" s="19">
        <v>2039</v>
      </c>
      <c r="K182" s="19">
        <v>4</v>
      </c>
      <c r="L182" s="163">
        <v>2.1412934839995916</v>
      </c>
      <c r="M182" s="163">
        <v>1.406408938089202</v>
      </c>
      <c r="N182" s="163">
        <v>1.406408938089202</v>
      </c>
      <c r="O182" s="163">
        <v>0.28252749108017161</v>
      </c>
      <c r="P182" s="163" t="s">
        <v>134</v>
      </c>
      <c r="Q182" s="163">
        <v>0.1632236088002269</v>
      </c>
      <c r="R182" s="163">
        <v>0.10198894872645448</v>
      </c>
      <c r="S182" s="163">
        <v>0.22751266160601355</v>
      </c>
      <c r="T182" s="163" t="s">
        <v>24</v>
      </c>
      <c r="U182" s="163">
        <v>0.95836773135782993</v>
      </c>
    </row>
    <row r="183" spans="2:21" x14ac:dyDescent="0.3">
      <c r="B183" s="19">
        <v>2039</v>
      </c>
      <c r="C183" s="19">
        <v>5</v>
      </c>
      <c r="D183" s="163">
        <v>0.54745063741189204</v>
      </c>
      <c r="E183" s="163" t="s">
        <v>133</v>
      </c>
      <c r="F183" s="163" t="s">
        <v>133</v>
      </c>
      <c r="G183" s="163" t="s">
        <v>133</v>
      </c>
      <c r="H183" s="163" t="s">
        <v>133</v>
      </c>
      <c r="J183" s="19">
        <v>2039</v>
      </c>
      <c r="K183" s="19">
        <v>5</v>
      </c>
      <c r="L183" s="163">
        <v>2.1412934839995916</v>
      </c>
      <c r="M183" s="163">
        <v>1.406408938089202</v>
      </c>
      <c r="N183" s="163">
        <v>1.406408938089202</v>
      </c>
      <c r="O183" s="163">
        <v>0.28252749108017161</v>
      </c>
      <c r="P183" s="163" t="s">
        <v>134</v>
      </c>
      <c r="Q183" s="163">
        <v>0.1632236088002269</v>
      </c>
      <c r="R183" s="163">
        <v>0.10198894872645448</v>
      </c>
      <c r="S183" s="163">
        <v>0.22751266160601355</v>
      </c>
      <c r="T183" s="163" t="s">
        <v>24</v>
      </c>
      <c r="U183" s="163">
        <v>0.95836773135782993</v>
      </c>
    </row>
    <row r="184" spans="2:21" x14ac:dyDescent="0.3">
      <c r="B184" s="19">
        <v>2039</v>
      </c>
      <c r="C184" s="19">
        <v>6</v>
      </c>
      <c r="D184" s="163">
        <v>0.54745063741189204</v>
      </c>
      <c r="E184" s="163" t="s">
        <v>133</v>
      </c>
      <c r="F184" s="163" t="s">
        <v>133</v>
      </c>
      <c r="G184" s="163" t="s">
        <v>133</v>
      </c>
      <c r="H184" s="163" t="s">
        <v>133</v>
      </c>
      <c r="J184" s="19">
        <v>2039</v>
      </c>
      <c r="K184" s="19">
        <v>6</v>
      </c>
      <c r="L184" s="163">
        <v>2.1412934839995916</v>
      </c>
      <c r="M184" s="163">
        <v>1.406408938089202</v>
      </c>
      <c r="N184" s="163">
        <v>1.406408938089202</v>
      </c>
      <c r="O184" s="163">
        <v>0.28252749108017161</v>
      </c>
      <c r="P184" s="163" t="s">
        <v>134</v>
      </c>
      <c r="Q184" s="163">
        <v>0.1632236088002269</v>
      </c>
      <c r="R184" s="163">
        <v>0.10198894872645448</v>
      </c>
      <c r="S184" s="163">
        <v>0.22751266160601355</v>
      </c>
      <c r="T184" s="163" t="s">
        <v>24</v>
      </c>
      <c r="U184" s="163">
        <v>0.95836773135782993</v>
      </c>
    </row>
    <row r="185" spans="2:21" x14ac:dyDescent="0.3">
      <c r="B185" s="19">
        <v>2039</v>
      </c>
      <c r="C185" s="19">
        <v>7</v>
      </c>
      <c r="D185" s="163">
        <v>0.54745063741189204</v>
      </c>
      <c r="E185" s="163" t="s">
        <v>133</v>
      </c>
      <c r="F185" s="163" t="s">
        <v>133</v>
      </c>
      <c r="G185" s="163" t="s">
        <v>133</v>
      </c>
      <c r="H185" s="163" t="s">
        <v>133</v>
      </c>
      <c r="J185" s="19">
        <v>2039</v>
      </c>
      <c r="K185" s="19">
        <v>7</v>
      </c>
      <c r="L185" s="163">
        <v>2.1412934839995916</v>
      </c>
      <c r="M185" s="163">
        <v>1.406408938089202</v>
      </c>
      <c r="N185" s="163">
        <v>1.406408938089202</v>
      </c>
      <c r="O185" s="163">
        <v>0.28252749108017161</v>
      </c>
      <c r="P185" s="163" t="s">
        <v>134</v>
      </c>
      <c r="Q185" s="163">
        <v>0.1632236088002269</v>
      </c>
      <c r="R185" s="163">
        <v>0.10198894872645448</v>
      </c>
      <c r="S185" s="163">
        <v>0.22751266160601355</v>
      </c>
      <c r="T185" s="163" t="s">
        <v>24</v>
      </c>
      <c r="U185" s="163">
        <v>0.95836773135782993</v>
      </c>
    </row>
    <row r="186" spans="2:21" x14ac:dyDescent="0.3">
      <c r="B186" s="19">
        <v>2039</v>
      </c>
      <c r="C186" s="19">
        <v>8</v>
      </c>
      <c r="D186" s="163">
        <v>0.54745063741189204</v>
      </c>
      <c r="E186" s="163" t="s">
        <v>133</v>
      </c>
      <c r="F186" s="163" t="s">
        <v>133</v>
      </c>
      <c r="G186" s="163" t="s">
        <v>133</v>
      </c>
      <c r="H186" s="163" t="s">
        <v>133</v>
      </c>
      <c r="J186" s="19">
        <v>2039</v>
      </c>
      <c r="K186" s="19">
        <v>8</v>
      </c>
      <c r="L186" s="163">
        <v>2.1412934839995916</v>
      </c>
      <c r="M186" s="163">
        <v>1.406408938089202</v>
      </c>
      <c r="N186" s="163">
        <v>1.406408938089202</v>
      </c>
      <c r="O186" s="163">
        <v>0.28252749108017161</v>
      </c>
      <c r="P186" s="163" t="s">
        <v>134</v>
      </c>
      <c r="Q186" s="163">
        <v>0.1632236088002269</v>
      </c>
      <c r="R186" s="163">
        <v>0.10198894872645448</v>
      </c>
      <c r="S186" s="163">
        <v>0.22751266160601355</v>
      </c>
      <c r="T186" s="163" t="s">
        <v>24</v>
      </c>
      <c r="U186" s="163">
        <v>0.95836773135782993</v>
      </c>
    </row>
    <row r="187" spans="2:21" x14ac:dyDescent="0.3">
      <c r="B187" s="19">
        <v>2039</v>
      </c>
      <c r="C187" s="19">
        <v>9</v>
      </c>
      <c r="D187" s="163">
        <v>0.54745063741189204</v>
      </c>
      <c r="E187" s="163" t="s">
        <v>133</v>
      </c>
      <c r="F187" s="163" t="s">
        <v>133</v>
      </c>
      <c r="G187" s="163" t="s">
        <v>133</v>
      </c>
      <c r="H187" s="163" t="s">
        <v>133</v>
      </c>
      <c r="J187" s="19">
        <v>2039</v>
      </c>
      <c r="K187" s="19">
        <v>9</v>
      </c>
      <c r="L187" s="163">
        <v>2.1412934839995916</v>
      </c>
      <c r="M187" s="163">
        <v>1.406408938089202</v>
      </c>
      <c r="N187" s="163">
        <v>1.406408938089202</v>
      </c>
      <c r="O187" s="163">
        <v>0.28252749108017161</v>
      </c>
      <c r="P187" s="163" t="s">
        <v>134</v>
      </c>
      <c r="Q187" s="163">
        <v>0.1632236088002269</v>
      </c>
      <c r="R187" s="163">
        <v>0.10198894872645448</v>
      </c>
      <c r="S187" s="163">
        <v>0.22751266160601355</v>
      </c>
      <c r="T187" s="163" t="s">
        <v>24</v>
      </c>
      <c r="U187" s="163">
        <v>0.95836773135782993</v>
      </c>
    </row>
    <row r="188" spans="2:21" x14ac:dyDescent="0.3">
      <c r="B188" s="19">
        <v>2039</v>
      </c>
      <c r="C188" s="19">
        <v>10</v>
      </c>
      <c r="D188" s="163">
        <v>0.54745063741189204</v>
      </c>
      <c r="E188" s="163" t="s">
        <v>133</v>
      </c>
      <c r="F188" s="163" t="s">
        <v>133</v>
      </c>
      <c r="G188" s="163" t="s">
        <v>133</v>
      </c>
      <c r="H188" s="163" t="s">
        <v>133</v>
      </c>
      <c r="J188" s="19">
        <v>2039</v>
      </c>
      <c r="K188" s="19">
        <v>10</v>
      </c>
      <c r="L188" s="163">
        <v>2.1412934839995916</v>
      </c>
      <c r="M188" s="163">
        <v>1.406408938089202</v>
      </c>
      <c r="N188" s="163">
        <v>1.406408938089202</v>
      </c>
      <c r="O188" s="163">
        <v>0.28252749108017161</v>
      </c>
      <c r="P188" s="163" t="s">
        <v>134</v>
      </c>
      <c r="Q188" s="163">
        <v>0.1632236088002269</v>
      </c>
      <c r="R188" s="163">
        <v>0.10198894872645448</v>
      </c>
      <c r="S188" s="163">
        <v>0.22751266160601355</v>
      </c>
      <c r="T188" s="163" t="s">
        <v>24</v>
      </c>
      <c r="U188" s="163">
        <v>0.95836773135782993</v>
      </c>
    </row>
    <row r="189" spans="2:21" x14ac:dyDescent="0.3">
      <c r="B189" s="19">
        <v>2039</v>
      </c>
      <c r="C189" s="19">
        <v>11</v>
      </c>
      <c r="D189" s="163">
        <v>0.54745063741189204</v>
      </c>
      <c r="E189" s="163" t="s">
        <v>133</v>
      </c>
      <c r="F189" s="163" t="s">
        <v>133</v>
      </c>
      <c r="G189" s="163" t="s">
        <v>133</v>
      </c>
      <c r="H189" s="163" t="s">
        <v>133</v>
      </c>
      <c r="J189" s="19">
        <v>2039</v>
      </c>
      <c r="K189" s="19">
        <v>11</v>
      </c>
      <c r="L189" s="163">
        <v>2.1412934839995916</v>
      </c>
      <c r="M189" s="163">
        <v>1.406408938089202</v>
      </c>
      <c r="N189" s="163">
        <v>1.406408938089202</v>
      </c>
      <c r="O189" s="163">
        <v>0.28252749108017161</v>
      </c>
      <c r="P189" s="163" t="s">
        <v>134</v>
      </c>
      <c r="Q189" s="163">
        <v>0.1632236088002269</v>
      </c>
      <c r="R189" s="163">
        <v>0.10198894872645448</v>
      </c>
      <c r="S189" s="163">
        <v>0.22751266160601355</v>
      </c>
      <c r="T189" s="163" t="s">
        <v>24</v>
      </c>
      <c r="U189" s="163">
        <v>0.95836773135782993</v>
      </c>
    </row>
    <row r="190" spans="2:21" x14ac:dyDescent="0.3">
      <c r="B190" s="19">
        <v>2039</v>
      </c>
      <c r="C190" s="19">
        <v>12</v>
      </c>
      <c r="D190" s="163">
        <v>0.54745063741189204</v>
      </c>
      <c r="E190" s="163" t="s">
        <v>133</v>
      </c>
      <c r="F190" s="163" t="s">
        <v>133</v>
      </c>
      <c r="G190" s="163" t="s">
        <v>133</v>
      </c>
      <c r="H190" s="163" t="s">
        <v>133</v>
      </c>
      <c r="J190" s="19">
        <v>2039</v>
      </c>
      <c r="K190" s="19">
        <v>12</v>
      </c>
      <c r="L190" s="163">
        <v>2.1412934839995916</v>
      </c>
      <c r="M190" s="163">
        <v>1.406408938089202</v>
      </c>
      <c r="N190" s="163">
        <v>1.406408938089202</v>
      </c>
      <c r="O190" s="163">
        <v>0.28252749108017161</v>
      </c>
      <c r="P190" s="163" t="s">
        <v>134</v>
      </c>
      <c r="Q190" s="163">
        <v>0.1632236088002269</v>
      </c>
      <c r="R190" s="163">
        <v>0.10198894872645448</v>
      </c>
      <c r="S190" s="163">
        <v>0.22751266160601355</v>
      </c>
      <c r="T190" s="163" t="s">
        <v>24</v>
      </c>
      <c r="U190" s="163">
        <v>0.95836773135782993</v>
      </c>
    </row>
    <row r="191" spans="2:21" x14ac:dyDescent="0.3">
      <c r="B191" s="19">
        <v>2040</v>
      </c>
      <c r="C191" s="19">
        <v>1</v>
      </c>
      <c r="D191" s="163">
        <v>0.56332670589683698</v>
      </c>
      <c r="E191" s="163" t="s">
        <v>133</v>
      </c>
      <c r="F191" s="163" t="s">
        <v>133</v>
      </c>
      <c r="G191" s="163" t="s">
        <v>133</v>
      </c>
      <c r="H191" s="163" t="s">
        <v>133</v>
      </c>
      <c r="J191" s="19">
        <v>2040</v>
      </c>
      <c r="K191" s="19">
        <v>1</v>
      </c>
      <c r="L191" s="163">
        <v>2.2033909950355799</v>
      </c>
      <c r="M191" s="163">
        <v>1.4471947972937891</v>
      </c>
      <c r="N191" s="163">
        <v>1.4471947972937891</v>
      </c>
      <c r="O191" s="163">
        <v>0.29072078832149661</v>
      </c>
      <c r="P191" s="163" t="s">
        <v>134</v>
      </c>
      <c r="Q191" s="163">
        <v>0.1679570934554335</v>
      </c>
      <c r="R191" s="163">
        <v>0.10494662823952167</v>
      </c>
      <c r="S191" s="163">
        <v>0.23411052879258798</v>
      </c>
      <c r="T191" s="163" t="s">
        <v>24</v>
      </c>
      <c r="U191" s="163">
        <v>0.98616039556720714</v>
      </c>
    </row>
    <row r="192" spans="2:21" x14ac:dyDescent="0.3">
      <c r="B192" s="19">
        <v>2040</v>
      </c>
      <c r="C192" s="19">
        <v>2</v>
      </c>
      <c r="D192" s="163">
        <v>0.56332670589683698</v>
      </c>
      <c r="E192" s="163" t="s">
        <v>133</v>
      </c>
      <c r="F192" s="163" t="s">
        <v>133</v>
      </c>
      <c r="G192" s="163" t="s">
        <v>133</v>
      </c>
      <c r="H192" s="163" t="s">
        <v>133</v>
      </c>
      <c r="J192" s="19">
        <v>2040</v>
      </c>
      <c r="K192" s="19">
        <v>2</v>
      </c>
      <c r="L192" s="163">
        <v>2.2033909950355799</v>
      </c>
      <c r="M192" s="163">
        <v>1.4471947972937891</v>
      </c>
      <c r="N192" s="163">
        <v>1.4471947972937891</v>
      </c>
      <c r="O192" s="163">
        <v>0.29072078832149661</v>
      </c>
      <c r="P192" s="163" t="s">
        <v>134</v>
      </c>
      <c r="Q192" s="163">
        <v>0.1679570934554335</v>
      </c>
      <c r="R192" s="163">
        <v>0.10494662823952167</v>
      </c>
      <c r="S192" s="163">
        <v>0.23411052879258798</v>
      </c>
      <c r="T192" s="163" t="s">
        <v>24</v>
      </c>
      <c r="U192" s="163">
        <v>0.98616039556720714</v>
      </c>
    </row>
    <row r="193" spans="2:21" x14ac:dyDescent="0.3">
      <c r="B193" s="19">
        <v>2040</v>
      </c>
      <c r="C193" s="19">
        <v>3</v>
      </c>
      <c r="D193" s="163">
        <v>0.56332670589683698</v>
      </c>
      <c r="E193" s="163" t="s">
        <v>133</v>
      </c>
      <c r="F193" s="163" t="s">
        <v>133</v>
      </c>
      <c r="G193" s="163" t="s">
        <v>133</v>
      </c>
      <c r="H193" s="163" t="s">
        <v>133</v>
      </c>
      <c r="J193" s="19">
        <v>2040</v>
      </c>
      <c r="K193" s="19">
        <v>3</v>
      </c>
      <c r="L193" s="163">
        <v>2.2033909950355799</v>
      </c>
      <c r="M193" s="163">
        <v>1.4471947972937891</v>
      </c>
      <c r="N193" s="163">
        <v>1.4471947972937891</v>
      </c>
      <c r="O193" s="163">
        <v>0.29072078832149661</v>
      </c>
      <c r="P193" s="163" t="s">
        <v>134</v>
      </c>
      <c r="Q193" s="163">
        <v>0.1679570934554335</v>
      </c>
      <c r="R193" s="163">
        <v>0.10494662823952167</v>
      </c>
      <c r="S193" s="163">
        <v>0.23411052879258798</v>
      </c>
      <c r="T193" s="163" t="s">
        <v>24</v>
      </c>
      <c r="U193" s="163">
        <v>0.98616039556720714</v>
      </c>
    </row>
    <row r="194" spans="2:21" x14ac:dyDescent="0.3">
      <c r="B194" s="19">
        <v>2040</v>
      </c>
      <c r="C194" s="19">
        <v>4</v>
      </c>
      <c r="D194" s="163">
        <v>0.56332670589683698</v>
      </c>
      <c r="E194" s="163" t="s">
        <v>133</v>
      </c>
      <c r="F194" s="163" t="s">
        <v>133</v>
      </c>
      <c r="G194" s="163" t="s">
        <v>133</v>
      </c>
      <c r="H194" s="163" t="s">
        <v>133</v>
      </c>
      <c r="J194" s="19">
        <v>2040</v>
      </c>
      <c r="K194" s="19">
        <v>4</v>
      </c>
      <c r="L194" s="163">
        <v>2.2033909950355799</v>
      </c>
      <c r="M194" s="163">
        <v>1.4471947972937891</v>
      </c>
      <c r="N194" s="163">
        <v>1.4471947972937891</v>
      </c>
      <c r="O194" s="163">
        <v>0.29072078832149661</v>
      </c>
      <c r="P194" s="163" t="s">
        <v>134</v>
      </c>
      <c r="Q194" s="163">
        <v>0.1679570934554335</v>
      </c>
      <c r="R194" s="163">
        <v>0.10494662823952167</v>
      </c>
      <c r="S194" s="163">
        <v>0.23411052879258798</v>
      </c>
      <c r="T194" s="163" t="s">
        <v>24</v>
      </c>
      <c r="U194" s="163">
        <v>0.98616039556720714</v>
      </c>
    </row>
    <row r="195" spans="2:21" x14ac:dyDescent="0.3">
      <c r="B195" s="19">
        <v>2040</v>
      </c>
      <c r="C195" s="19">
        <v>5</v>
      </c>
      <c r="D195" s="163">
        <v>0.56332670589683698</v>
      </c>
      <c r="E195" s="163" t="s">
        <v>133</v>
      </c>
      <c r="F195" s="163" t="s">
        <v>133</v>
      </c>
      <c r="G195" s="163" t="s">
        <v>133</v>
      </c>
      <c r="H195" s="163" t="s">
        <v>133</v>
      </c>
      <c r="J195" s="19">
        <v>2040</v>
      </c>
      <c r="K195" s="19">
        <v>5</v>
      </c>
      <c r="L195" s="163">
        <v>2.2033909950355799</v>
      </c>
      <c r="M195" s="163">
        <v>1.4471947972937891</v>
      </c>
      <c r="N195" s="163">
        <v>1.4471947972937891</v>
      </c>
      <c r="O195" s="163">
        <v>0.29072078832149661</v>
      </c>
      <c r="P195" s="163" t="s">
        <v>134</v>
      </c>
      <c r="Q195" s="163">
        <v>0.1679570934554335</v>
      </c>
      <c r="R195" s="163">
        <v>0.10494662823952167</v>
      </c>
      <c r="S195" s="163">
        <v>0.23411052879258798</v>
      </c>
      <c r="T195" s="163" t="s">
        <v>24</v>
      </c>
      <c r="U195" s="163">
        <v>0.98616039556720714</v>
      </c>
    </row>
    <row r="196" spans="2:21" x14ac:dyDescent="0.3">
      <c r="B196" s="19">
        <v>2040</v>
      </c>
      <c r="C196" s="19">
        <v>6</v>
      </c>
      <c r="D196" s="163">
        <v>0.56332670589683698</v>
      </c>
      <c r="E196" s="163" t="s">
        <v>133</v>
      </c>
      <c r="F196" s="163" t="s">
        <v>133</v>
      </c>
      <c r="G196" s="163" t="s">
        <v>133</v>
      </c>
      <c r="H196" s="163" t="s">
        <v>133</v>
      </c>
      <c r="J196" s="19">
        <v>2040</v>
      </c>
      <c r="K196" s="19">
        <v>6</v>
      </c>
      <c r="L196" s="163">
        <v>2.2033909950355799</v>
      </c>
      <c r="M196" s="163">
        <v>1.4471947972937891</v>
      </c>
      <c r="N196" s="163">
        <v>1.4471947972937891</v>
      </c>
      <c r="O196" s="163">
        <v>0.29072078832149661</v>
      </c>
      <c r="P196" s="163" t="s">
        <v>134</v>
      </c>
      <c r="Q196" s="163">
        <v>0.1679570934554335</v>
      </c>
      <c r="R196" s="163">
        <v>0.10494662823952167</v>
      </c>
      <c r="S196" s="163">
        <v>0.23411052879258798</v>
      </c>
      <c r="T196" s="163" t="s">
        <v>24</v>
      </c>
      <c r="U196" s="163">
        <v>0.98616039556720714</v>
      </c>
    </row>
    <row r="197" spans="2:21" x14ac:dyDescent="0.3">
      <c r="B197" s="19">
        <v>2040</v>
      </c>
      <c r="C197" s="19">
        <v>7</v>
      </c>
      <c r="D197" s="163">
        <v>0.56332670589683698</v>
      </c>
      <c r="E197" s="163" t="s">
        <v>133</v>
      </c>
      <c r="F197" s="163" t="s">
        <v>133</v>
      </c>
      <c r="G197" s="163" t="s">
        <v>133</v>
      </c>
      <c r="H197" s="163" t="s">
        <v>133</v>
      </c>
      <c r="J197" s="19">
        <v>2040</v>
      </c>
      <c r="K197" s="19">
        <v>7</v>
      </c>
      <c r="L197" s="163">
        <v>2.2033909950355799</v>
      </c>
      <c r="M197" s="163">
        <v>1.4471947972937891</v>
      </c>
      <c r="N197" s="163">
        <v>1.4471947972937891</v>
      </c>
      <c r="O197" s="163">
        <v>0.29072078832149661</v>
      </c>
      <c r="P197" s="163" t="s">
        <v>134</v>
      </c>
      <c r="Q197" s="163">
        <v>0.1679570934554335</v>
      </c>
      <c r="R197" s="163">
        <v>0.10494662823952167</v>
      </c>
      <c r="S197" s="163">
        <v>0.23411052879258798</v>
      </c>
      <c r="T197" s="163" t="s">
        <v>24</v>
      </c>
      <c r="U197" s="163">
        <v>0.98616039556720714</v>
      </c>
    </row>
    <row r="198" spans="2:21" x14ac:dyDescent="0.3">
      <c r="B198" s="19">
        <v>2040</v>
      </c>
      <c r="C198" s="19">
        <v>8</v>
      </c>
      <c r="D198" s="163">
        <v>0.56332670589683698</v>
      </c>
      <c r="E198" s="163" t="s">
        <v>133</v>
      </c>
      <c r="F198" s="163" t="s">
        <v>133</v>
      </c>
      <c r="G198" s="163" t="s">
        <v>133</v>
      </c>
      <c r="H198" s="163" t="s">
        <v>133</v>
      </c>
      <c r="J198" s="19">
        <v>2040</v>
      </c>
      <c r="K198" s="19">
        <v>8</v>
      </c>
      <c r="L198" s="163">
        <v>2.2033909950355799</v>
      </c>
      <c r="M198" s="163">
        <v>1.4471947972937891</v>
      </c>
      <c r="N198" s="163">
        <v>1.4471947972937891</v>
      </c>
      <c r="O198" s="163">
        <v>0.29072078832149661</v>
      </c>
      <c r="P198" s="163" t="s">
        <v>134</v>
      </c>
      <c r="Q198" s="163">
        <v>0.1679570934554335</v>
      </c>
      <c r="R198" s="163">
        <v>0.10494662823952167</v>
      </c>
      <c r="S198" s="163">
        <v>0.23411052879258798</v>
      </c>
      <c r="T198" s="163" t="s">
        <v>24</v>
      </c>
      <c r="U198" s="163">
        <v>0.98616039556720714</v>
      </c>
    </row>
    <row r="199" spans="2:21" x14ac:dyDescent="0.3">
      <c r="B199" s="19">
        <v>2040</v>
      </c>
      <c r="C199" s="19">
        <v>9</v>
      </c>
      <c r="D199" s="163">
        <v>0.56332670589683698</v>
      </c>
      <c r="E199" s="163" t="s">
        <v>133</v>
      </c>
      <c r="F199" s="163" t="s">
        <v>133</v>
      </c>
      <c r="G199" s="163" t="s">
        <v>133</v>
      </c>
      <c r="H199" s="163" t="s">
        <v>133</v>
      </c>
      <c r="J199" s="19">
        <v>2040</v>
      </c>
      <c r="K199" s="19">
        <v>9</v>
      </c>
      <c r="L199" s="163">
        <v>2.2033909950355799</v>
      </c>
      <c r="M199" s="163">
        <v>1.4471947972937891</v>
      </c>
      <c r="N199" s="163">
        <v>1.4471947972937891</v>
      </c>
      <c r="O199" s="163">
        <v>0.29072078832149661</v>
      </c>
      <c r="P199" s="163" t="s">
        <v>134</v>
      </c>
      <c r="Q199" s="163">
        <v>0.1679570934554335</v>
      </c>
      <c r="R199" s="163">
        <v>0.10494662823952167</v>
      </c>
      <c r="S199" s="163">
        <v>0.23411052879258798</v>
      </c>
      <c r="T199" s="163" t="s">
        <v>24</v>
      </c>
      <c r="U199" s="163">
        <v>0.98616039556720714</v>
      </c>
    </row>
    <row r="200" spans="2:21" x14ac:dyDescent="0.3">
      <c r="B200" s="19">
        <v>2040</v>
      </c>
      <c r="C200" s="19">
        <v>10</v>
      </c>
      <c r="D200" s="163">
        <v>0.56332670589683698</v>
      </c>
      <c r="E200" s="163" t="s">
        <v>133</v>
      </c>
      <c r="F200" s="163" t="s">
        <v>133</v>
      </c>
      <c r="G200" s="163" t="s">
        <v>133</v>
      </c>
      <c r="H200" s="163" t="s">
        <v>133</v>
      </c>
      <c r="J200" s="19">
        <v>2040</v>
      </c>
      <c r="K200" s="19">
        <v>10</v>
      </c>
      <c r="L200" s="163">
        <v>2.2033909950355799</v>
      </c>
      <c r="M200" s="163">
        <v>1.4471947972937891</v>
      </c>
      <c r="N200" s="163">
        <v>1.4471947972937891</v>
      </c>
      <c r="O200" s="163">
        <v>0.29072078832149661</v>
      </c>
      <c r="P200" s="163" t="s">
        <v>134</v>
      </c>
      <c r="Q200" s="163">
        <v>0.1679570934554335</v>
      </c>
      <c r="R200" s="163">
        <v>0.10494662823952167</v>
      </c>
      <c r="S200" s="163">
        <v>0.23411052879258798</v>
      </c>
      <c r="T200" s="163" t="s">
        <v>24</v>
      </c>
      <c r="U200" s="163">
        <v>0.98616039556720714</v>
      </c>
    </row>
    <row r="201" spans="2:21" x14ac:dyDescent="0.3">
      <c r="B201" s="19">
        <v>2040</v>
      </c>
      <c r="C201" s="19">
        <v>11</v>
      </c>
      <c r="D201" s="163">
        <v>0.56332670589683698</v>
      </c>
      <c r="E201" s="163" t="s">
        <v>133</v>
      </c>
      <c r="F201" s="163" t="s">
        <v>133</v>
      </c>
      <c r="G201" s="163" t="s">
        <v>133</v>
      </c>
      <c r="H201" s="163" t="s">
        <v>133</v>
      </c>
      <c r="J201" s="19">
        <v>2040</v>
      </c>
      <c r="K201" s="19">
        <v>11</v>
      </c>
      <c r="L201" s="163">
        <v>2.2033909950355799</v>
      </c>
      <c r="M201" s="163">
        <v>1.4471947972937891</v>
      </c>
      <c r="N201" s="163">
        <v>1.4471947972937891</v>
      </c>
      <c r="O201" s="163">
        <v>0.29072078832149661</v>
      </c>
      <c r="P201" s="163" t="s">
        <v>134</v>
      </c>
      <c r="Q201" s="163">
        <v>0.1679570934554335</v>
      </c>
      <c r="R201" s="163">
        <v>0.10494662823952167</v>
      </c>
      <c r="S201" s="163">
        <v>0.23411052879258798</v>
      </c>
      <c r="T201" s="163" t="s">
        <v>24</v>
      </c>
      <c r="U201" s="163">
        <v>0.98616039556720714</v>
      </c>
    </row>
    <row r="202" spans="2:21" x14ac:dyDescent="0.3">
      <c r="B202" s="19">
        <v>2040</v>
      </c>
      <c r="C202" s="19">
        <v>12</v>
      </c>
      <c r="D202" s="163">
        <v>0.56332670589683698</v>
      </c>
      <c r="E202" s="163" t="s">
        <v>133</v>
      </c>
      <c r="F202" s="163" t="s">
        <v>133</v>
      </c>
      <c r="G202" s="163" t="s">
        <v>133</v>
      </c>
      <c r="H202" s="163" t="s">
        <v>133</v>
      </c>
      <c r="J202" s="19">
        <v>2040</v>
      </c>
      <c r="K202" s="19">
        <v>12</v>
      </c>
      <c r="L202" s="163">
        <v>2.2033909950355799</v>
      </c>
      <c r="M202" s="163">
        <v>1.4471947972937891</v>
      </c>
      <c r="N202" s="163">
        <v>1.4471947972937891</v>
      </c>
      <c r="O202" s="163">
        <v>0.29072078832149661</v>
      </c>
      <c r="P202" s="163" t="s">
        <v>134</v>
      </c>
      <c r="Q202" s="163">
        <v>0.1679570934554335</v>
      </c>
      <c r="R202" s="163">
        <v>0.10494662823952167</v>
      </c>
      <c r="S202" s="163">
        <v>0.23411052879258798</v>
      </c>
      <c r="T202" s="163" t="s">
        <v>24</v>
      </c>
      <c r="U202" s="163">
        <v>0.98616039556720714</v>
      </c>
    </row>
    <row r="205" spans="2:21" x14ac:dyDescent="0.3">
      <c r="B205" s="11"/>
      <c r="C205" s="281" t="s">
        <v>135</v>
      </c>
      <c r="D205" s="282"/>
      <c r="E205" s="282"/>
      <c r="F205" s="282"/>
      <c r="G205" s="283"/>
    </row>
    <row r="206" spans="2:21" x14ac:dyDescent="0.3">
      <c r="B206" s="10" t="s">
        <v>76</v>
      </c>
      <c r="C206" s="10" t="s">
        <v>77</v>
      </c>
      <c r="D206" s="10" t="s">
        <v>136</v>
      </c>
      <c r="E206" s="10" t="s">
        <v>137</v>
      </c>
      <c r="F206" s="10" t="s">
        <v>138</v>
      </c>
      <c r="G206" s="10" t="s">
        <v>139</v>
      </c>
    </row>
    <row r="207" spans="2:21" x14ac:dyDescent="0.3">
      <c r="B207" s="97">
        <v>2022</v>
      </c>
      <c r="C207" s="97">
        <v>1</v>
      </c>
      <c r="D207" s="13" t="s">
        <v>134</v>
      </c>
      <c r="E207" s="13" t="s">
        <v>134</v>
      </c>
      <c r="F207" s="13" t="s">
        <v>134</v>
      </c>
      <c r="G207" s="13" t="s">
        <v>134</v>
      </c>
    </row>
    <row r="208" spans="2:21" x14ac:dyDescent="0.3">
      <c r="B208" s="97">
        <v>2022</v>
      </c>
      <c r="C208" s="97">
        <v>2</v>
      </c>
      <c r="D208" s="13" t="s">
        <v>134</v>
      </c>
      <c r="E208" s="13" t="s">
        <v>134</v>
      </c>
      <c r="F208" s="13" t="s">
        <v>134</v>
      </c>
      <c r="G208" s="13" t="s">
        <v>134</v>
      </c>
    </row>
    <row r="209" spans="2:7" x14ac:dyDescent="0.3">
      <c r="B209" s="97">
        <v>2022</v>
      </c>
      <c r="C209" s="97">
        <v>3</v>
      </c>
      <c r="D209" s="13" t="s">
        <v>134</v>
      </c>
      <c r="E209" s="13" t="s">
        <v>134</v>
      </c>
      <c r="F209" s="13" t="s">
        <v>134</v>
      </c>
      <c r="G209" s="13" t="s">
        <v>134</v>
      </c>
    </row>
    <row r="210" spans="2:7" x14ac:dyDescent="0.3">
      <c r="B210" s="97">
        <v>2022</v>
      </c>
      <c r="C210" s="97">
        <v>4</v>
      </c>
      <c r="D210" s="13" t="s">
        <v>134</v>
      </c>
      <c r="E210" s="13" t="s">
        <v>134</v>
      </c>
      <c r="F210" s="13" t="s">
        <v>134</v>
      </c>
      <c r="G210" s="13" t="s">
        <v>134</v>
      </c>
    </row>
    <row r="211" spans="2:7" x14ac:dyDescent="0.3">
      <c r="B211" s="97">
        <v>2022</v>
      </c>
      <c r="C211" s="97">
        <v>5</v>
      </c>
      <c r="D211" s="13" t="s">
        <v>134</v>
      </c>
      <c r="E211" s="13" t="s">
        <v>134</v>
      </c>
      <c r="F211" s="13" t="s">
        <v>134</v>
      </c>
      <c r="G211" s="13" t="s">
        <v>134</v>
      </c>
    </row>
    <row r="212" spans="2:7" x14ac:dyDescent="0.3">
      <c r="B212" s="97">
        <v>2022</v>
      </c>
      <c r="C212" s="97">
        <v>6</v>
      </c>
      <c r="D212" s="13" t="s">
        <v>134</v>
      </c>
      <c r="E212" s="13" t="s">
        <v>134</v>
      </c>
      <c r="F212" s="13" t="s">
        <v>134</v>
      </c>
      <c r="G212" s="13" t="s">
        <v>134</v>
      </c>
    </row>
    <row r="213" spans="2:7" x14ac:dyDescent="0.3">
      <c r="B213" s="97">
        <v>2022</v>
      </c>
      <c r="C213" s="97">
        <v>7</v>
      </c>
      <c r="D213" s="13" t="s">
        <v>134</v>
      </c>
      <c r="E213" s="13" t="s">
        <v>134</v>
      </c>
      <c r="F213" s="13" t="s">
        <v>134</v>
      </c>
      <c r="G213" s="13" t="s">
        <v>134</v>
      </c>
    </row>
    <row r="214" spans="2:7" x14ac:dyDescent="0.3">
      <c r="B214" s="97">
        <v>2022</v>
      </c>
      <c r="C214" s="97">
        <v>8</v>
      </c>
      <c r="D214" s="13" t="s">
        <v>134</v>
      </c>
      <c r="E214" s="13" t="s">
        <v>134</v>
      </c>
      <c r="F214" s="13" t="s">
        <v>134</v>
      </c>
      <c r="G214" s="13" t="s">
        <v>134</v>
      </c>
    </row>
    <row r="215" spans="2:7" x14ac:dyDescent="0.3">
      <c r="B215" s="97">
        <v>2022</v>
      </c>
      <c r="C215" s="97">
        <v>9</v>
      </c>
      <c r="D215" s="13" t="s">
        <v>134</v>
      </c>
      <c r="E215" s="13" t="s">
        <v>134</v>
      </c>
      <c r="F215" s="13" t="s">
        <v>134</v>
      </c>
      <c r="G215" s="13" t="s">
        <v>134</v>
      </c>
    </row>
    <row r="216" spans="2:7" x14ac:dyDescent="0.3">
      <c r="B216" s="97">
        <v>2022</v>
      </c>
      <c r="C216" s="97">
        <v>10</v>
      </c>
      <c r="D216" s="13" t="s">
        <v>134</v>
      </c>
      <c r="E216" s="13" t="s">
        <v>134</v>
      </c>
      <c r="F216" s="13" t="s">
        <v>134</v>
      </c>
      <c r="G216" s="13" t="s">
        <v>134</v>
      </c>
    </row>
    <row r="217" spans="2:7" x14ac:dyDescent="0.3">
      <c r="B217" s="97">
        <v>2022</v>
      </c>
      <c r="C217" s="97">
        <v>11</v>
      </c>
      <c r="D217" s="13" t="s">
        <v>134</v>
      </c>
      <c r="E217" s="13" t="s">
        <v>134</v>
      </c>
      <c r="F217" s="13" t="s">
        <v>134</v>
      </c>
      <c r="G217" s="13" t="s">
        <v>134</v>
      </c>
    </row>
    <row r="218" spans="2:7" x14ac:dyDescent="0.3">
      <c r="B218" s="97">
        <v>2022</v>
      </c>
      <c r="C218" s="97">
        <v>12</v>
      </c>
      <c r="D218" s="13" t="s">
        <v>134</v>
      </c>
      <c r="E218" s="13" t="s">
        <v>134</v>
      </c>
      <c r="F218" s="13" t="s">
        <v>134</v>
      </c>
      <c r="G218" s="13" t="s">
        <v>134</v>
      </c>
    </row>
    <row r="219" spans="2:7" x14ac:dyDescent="0.3">
      <c r="B219" s="97">
        <v>2023</v>
      </c>
      <c r="C219" s="97">
        <v>1</v>
      </c>
      <c r="D219" s="13" t="s">
        <v>134</v>
      </c>
      <c r="E219" s="13" t="s">
        <v>134</v>
      </c>
      <c r="F219" s="13" t="s">
        <v>134</v>
      </c>
      <c r="G219" s="13" t="s">
        <v>134</v>
      </c>
    </row>
    <row r="220" spans="2:7" x14ac:dyDescent="0.3">
      <c r="B220" s="97">
        <v>2023</v>
      </c>
      <c r="C220" s="97">
        <v>2</v>
      </c>
      <c r="D220" s="13" t="s">
        <v>134</v>
      </c>
      <c r="E220" s="13" t="s">
        <v>134</v>
      </c>
      <c r="F220" s="13" t="s">
        <v>134</v>
      </c>
      <c r="G220" s="13" t="s">
        <v>134</v>
      </c>
    </row>
    <row r="221" spans="2:7" x14ac:dyDescent="0.3">
      <c r="B221" s="97">
        <v>2023</v>
      </c>
      <c r="C221" s="97">
        <v>3</v>
      </c>
      <c r="D221" s="13" t="s">
        <v>134</v>
      </c>
      <c r="E221" s="13" t="s">
        <v>134</v>
      </c>
      <c r="F221" s="13" t="s">
        <v>134</v>
      </c>
      <c r="G221" s="13" t="s">
        <v>134</v>
      </c>
    </row>
    <row r="222" spans="2:7" x14ac:dyDescent="0.3">
      <c r="B222" s="97">
        <v>2023</v>
      </c>
      <c r="C222" s="97">
        <v>4</v>
      </c>
      <c r="D222" s="13" t="s">
        <v>134</v>
      </c>
      <c r="E222" s="13" t="s">
        <v>134</v>
      </c>
      <c r="F222" s="13" t="s">
        <v>134</v>
      </c>
      <c r="G222" s="13" t="s">
        <v>134</v>
      </c>
    </row>
    <row r="223" spans="2:7" x14ac:dyDescent="0.3">
      <c r="B223" s="97">
        <v>2023</v>
      </c>
      <c r="C223" s="97">
        <v>5</v>
      </c>
      <c r="D223" s="13" t="s">
        <v>134</v>
      </c>
      <c r="E223" s="13" t="s">
        <v>134</v>
      </c>
      <c r="F223" s="13" t="s">
        <v>134</v>
      </c>
      <c r="G223" s="13" t="s">
        <v>134</v>
      </c>
    </row>
    <row r="224" spans="2:7" x14ac:dyDescent="0.3">
      <c r="B224" s="97">
        <v>2023</v>
      </c>
      <c r="C224" s="97">
        <v>6</v>
      </c>
      <c r="D224" s="13" t="s">
        <v>134</v>
      </c>
      <c r="E224" s="13" t="s">
        <v>134</v>
      </c>
      <c r="F224" s="13" t="s">
        <v>134</v>
      </c>
      <c r="G224" s="13" t="s">
        <v>134</v>
      </c>
    </row>
    <row r="225" spans="2:7" x14ac:dyDescent="0.3">
      <c r="B225" s="97">
        <v>2023</v>
      </c>
      <c r="C225" s="97">
        <v>7</v>
      </c>
      <c r="D225" s="13" t="s">
        <v>134</v>
      </c>
      <c r="E225" s="13" t="s">
        <v>134</v>
      </c>
      <c r="F225" s="13" t="s">
        <v>134</v>
      </c>
      <c r="G225" s="13" t="s">
        <v>134</v>
      </c>
    </row>
    <row r="226" spans="2:7" x14ac:dyDescent="0.3">
      <c r="B226" s="97">
        <v>2023</v>
      </c>
      <c r="C226" s="97">
        <v>8</v>
      </c>
      <c r="D226" s="13" t="s">
        <v>134</v>
      </c>
      <c r="E226" s="13" t="s">
        <v>134</v>
      </c>
      <c r="F226" s="13" t="s">
        <v>134</v>
      </c>
      <c r="G226" s="13" t="s">
        <v>134</v>
      </c>
    </row>
    <row r="227" spans="2:7" x14ac:dyDescent="0.3">
      <c r="B227" s="97">
        <v>2023</v>
      </c>
      <c r="C227" s="97">
        <v>9</v>
      </c>
      <c r="D227" s="13" t="s">
        <v>134</v>
      </c>
      <c r="E227" s="13" t="s">
        <v>134</v>
      </c>
      <c r="F227" s="13" t="s">
        <v>134</v>
      </c>
      <c r="G227" s="13" t="s">
        <v>134</v>
      </c>
    </row>
    <row r="228" spans="2:7" x14ac:dyDescent="0.3">
      <c r="B228" s="97">
        <v>2023</v>
      </c>
      <c r="C228" s="97">
        <v>10</v>
      </c>
      <c r="D228" s="13" t="s">
        <v>134</v>
      </c>
      <c r="E228" s="13" t="s">
        <v>134</v>
      </c>
      <c r="F228" s="13" t="s">
        <v>134</v>
      </c>
      <c r="G228" s="13" t="s">
        <v>134</v>
      </c>
    </row>
    <row r="229" spans="2:7" x14ac:dyDescent="0.3">
      <c r="B229" s="97">
        <v>2023</v>
      </c>
      <c r="C229" s="97">
        <v>11</v>
      </c>
      <c r="D229" s="13" t="s">
        <v>134</v>
      </c>
      <c r="E229" s="13" t="s">
        <v>134</v>
      </c>
      <c r="F229" s="13" t="s">
        <v>134</v>
      </c>
      <c r="G229" s="13" t="s">
        <v>134</v>
      </c>
    </row>
    <row r="230" spans="2:7" x14ac:dyDescent="0.3">
      <c r="B230" s="97">
        <v>2023</v>
      </c>
      <c r="C230" s="97">
        <v>12</v>
      </c>
      <c r="D230" s="13" t="s">
        <v>134</v>
      </c>
      <c r="E230" s="13" t="s">
        <v>134</v>
      </c>
      <c r="F230" s="13" t="s">
        <v>134</v>
      </c>
      <c r="G230" s="13" t="s">
        <v>134</v>
      </c>
    </row>
    <row r="231" spans="2:7" x14ac:dyDescent="0.3">
      <c r="B231" s="97">
        <v>2024</v>
      </c>
      <c r="C231" s="97">
        <v>1</v>
      </c>
      <c r="D231" s="13" t="s">
        <v>134</v>
      </c>
      <c r="E231" s="13" t="s">
        <v>134</v>
      </c>
      <c r="F231" s="13" t="s">
        <v>134</v>
      </c>
      <c r="G231" s="13" t="s">
        <v>134</v>
      </c>
    </row>
    <row r="232" spans="2:7" x14ac:dyDescent="0.3">
      <c r="B232" s="97">
        <v>2024</v>
      </c>
      <c r="C232" s="97">
        <v>2</v>
      </c>
      <c r="D232" s="13" t="s">
        <v>134</v>
      </c>
      <c r="E232" s="13" t="s">
        <v>134</v>
      </c>
      <c r="F232" s="13" t="s">
        <v>134</v>
      </c>
      <c r="G232" s="13" t="s">
        <v>134</v>
      </c>
    </row>
    <row r="233" spans="2:7" x14ac:dyDescent="0.3">
      <c r="B233" s="97">
        <v>2024</v>
      </c>
      <c r="C233" s="97">
        <v>3</v>
      </c>
      <c r="D233" s="13" t="s">
        <v>134</v>
      </c>
      <c r="E233" s="13" t="s">
        <v>134</v>
      </c>
      <c r="F233" s="13" t="s">
        <v>134</v>
      </c>
      <c r="G233" s="13" t="s">
        <v>134</v>
      </c>
    </row>
    <row r="234" spans="2:7" x14ac:dyDescent="0.3">
      <c r="B234" s="97">
        <v>2024</v>
      </c>
      <c r="C234" s="97">
        <v>4</v>
      </c>
      <c r="D234" s="13" t="s">
        <v>134</v>
      </c>
      <c r="E234" s="13" t="s">
        <v>134</v>
      </c>
      <c r="F234" s="13" t="s">
        <v>134</v>
      </c>
      <c r="G234" s="13" t="s">
        <v>134</v>
      </c>
    </row>
    <row r="235" spans="2:7" x14ac:dyDescent="0.3">
      <c r="B235" s="97">
        <v>2024</v>
      </c>
      <c r="C235" s="97">
        <v>5</v>
      </c>
      <c r="D235" s="13" t="s">
        <v>134</v>
      </c>
      <c r="E235" s="13" t="s">
        <v>134</v>
      </c>
      <c r="F235" s="13" t="s">
        <v>134</v>
      </c>
      <c r="G235" s="13" t="s">
        <v>134</v>
      </c>
    </row>
    <row r="236" spans="2:7" x14ac:dyDescent="0.3">
      <c r="B236" s="97">
        <v>2024</v>
      </c>
      <c r="C236" s="97">
        <v>6</v>
      </c>
      <c r="D236" s="13" t="s">
        <v>134</v>
      </c>
      <c r="E236" s="13" t="s">
        <v>134</v>
      </c>
      <c r="F236" s="13" t="s">
        <v>134</v>
      </c>
      <c r="G236" s="13" t="s">
        <v>134</v>
      </c>
    </row>
    <row r="237" spans="2:7" x14ac:dyDescent="0.3">
      <c r="B237" s="97">
        <v>2024</v>
      </c>
      <c r="C237" s="97">
        <v>7</v>
      </c>
      <c r="D237" s="13" t="s">
        <v>134</v>
      </c>
      <c r="E237" s="13" t="s">
        <v>134</v>
      </c>
      <c r="F237" s="13" t="s">
        <v>134</v>
      </c>
      <c r="G237" s="13" t="s">
        <v>134</v>
      </c>
    </row>
    <row r="238" spans="2:7" x14ac:dyDescent="0.3">
      <c r="B238" s="97">
        <v>2024</v>
      </c>
      <c r="C238" s="97">
        <v>8</v>
      </c>
      <c r="D238" s="13" t="s">
        <v>134</v>
      </c>
      <c r="E238" s="13" t="s">
        <v>134</v>
      </c>
      <c r="F238" s="13" t="s">
        <v>134</v>
      </c>
      <c r="G238" s="13" t="s">
        <v>134</v>
      </c>
    </row>
    <row r="239" spans="2:7" x14ac:dyDescent="0.3">
      <c r="B239" s="97">
        <v>2024</v>
      </c>
      <c r="C239" s="97">
        <v>9</v>
      </c>
      <c r="D239" s="13" t="s">
        <v>134</v>
      </c>
      <c r="E239" s="13" t="s">
        <v>134</v>
      </c>
      <c r="F239" s="13" t="s">
        <v>134</v>
      </c>
      <c r="G239" s="13" t="s">
        <v>134</v>
      </c>
    </row>
    <row r="240" spans="2:7" x14ac:dyDescent="0.3">
      <c r="B240" s="97">
        <v>2024</v>
      </c>
      <c r="C240" s="97">
        <v>10</v>
      </c>
      <c r="D240" s="13" t="s">
        <v>134</v>
      </c>
      <c r="E240" s="13" t="s">
        <v>134</v>
      </c>
      <c r="F240" s="13" t="s">
        <v>134</v>
      </c>
      <c r="G240" s="13" t="s">
        <v>134</v>
      </c>
    </row>
    <row r="241" spans="2:7" x14ac:dyDescent="0.3">
      <c r="B241" s="97">
        <v>2024</v>
      </c>
      <c r="C241" s="97">
        <v>11</v>
      </c>
      <c r="D241" s="13" t="s">
        <v>134</v>
      </c>
      <c r="E241" s="13" t="s">
        <v>134</v>
      </c>
      <c r="F241" s="13" t="s">
        <v>134</v>
      </c>
      <c r="G241" s="13" t="s">
        <v>134</v>
      </c>
    </row>
    <row r="242" spans="2:7" x14ac:dyDescent="0.3">
      <c r="B242" s="97">
        <v>2024</v>
      </c>
      <c r="C242" s="97">
        <v>12</v>
      </c>
      <c r="D242" s="13" t="s">
        <v>134</v>
      </c>
      <c r="E242" s="13" t="s">
        <v>134</v>
      </c>
      <c r="F242" s="13" t="s">
        <v>134</v>
      </c>
      <c r="G242" s="13" t="s">
        <v>134</v>
      </c>
    </row>
    <row r="243" spans="2:7" x14ac:dyDescent="0.3">
      <c r="B243" s="95">
        <v>2025</v>
      </c>
      <c r="C243" s="95">
        <v>1</v>
      </c>
      <c r="D243" s="17" t="s">
        <v>134</v>
      </c>
      <c r="E243" s="17" t="s">
        <v>134</v>
      </c>
      <c r="F243" s="17" t="s">
        <v>134</v>
      </c>
      <c r="G243" s="17" t="s">
        <v>134</v>
      </c>
    </row>
    <row r="244" spans="2:7" x14ac:dyDescent="0.3">
      <c r="B244" s="95">
        <v>2025</v>
      </c>
      <c r="C244" s="95">
        <v>2</v>
      </c>
      <c r="D244" s="17" t="s">
        <v>134</v>
      </c>
      <c r="E244" s="17" t="s">
        <v>134</v>
      </c>
      <c r="F244" s="17" t="s">
        <v>134</v>
      </c>
      <c r="G244" s="17" t="s">
        <v>134</v>
      </c>
    </row>
    <row r="245" spans="2:7" x14ac:dyDescent="0.3">
      <c r="B245" s="95">
        <v>2025</v>
      </c>
      <c r="C245" s="95">
        <v>3</v>
      </c>
      <c r="D245" s="17" t="s">
        <v>134</v>
      </c>
      <c r="E245" s="17" t="s">
        <v>134</v>
      </c>
      <c r="F245" s="17" t="s">
        <v>134</v>
      </c>
      <c r="G245" s="17" t="s">
        <v>134</v>
      </c>
    </row>
    <row r="246" spans="2:7" x14ac:dyDescent="0.3">
      <c r="B246" s="95">
        <v>2025</v>
      </c>
      <c r="C246" s="95">
        <v>4</v>
      </c>
      <c r="D246" s="17" t="s">
        <v>134</v>
      </c>
      <c r="E246" s="17" t="s">
        <v>134</v>
      </c>
      <c r="F246" s="17" t="s">
        <v>134</v>
      </c>
      <c r="G246" s="17" t="s">
        <v>134</v>
      </c>
    </row>
    <row r="247" spans="2:7" x14ac:dyDescent="0.3">
      <c r="B247" s="95">
        <v>2025</v>
      </c>
      <c r="C247" s="95">
        <v>5</v>
      </c>
      <c r="D247" s="17" t="s">
        <v>134</v>
      </c>
      <c r="E247" s="17" t="s">
        <v>134</v>
      </c>
      <c r="F247" s="17" t="s">
        <v>134</v>
      </c>
      <c r="G247" s="17" t="s">
        <v>134</v>
      </c>
    </row>
    <row r="248" spans="2:7" x14ac:dyDescent="0.3">
      <c r="B248" s="95">
        <v>2025</v>
      </c>
      <c r="C248" s="95">
        <v>6</v>
      </c>
      <c r="D248" s="17" t="s">
        <v>134</v>
      </c>
      <c r="E248" s="17" t="s">
        <v>134</v>
      </c>
      <c r="F248" s="17" t="s">
        <v>134</v>
      </c>
      <c r="G248" s="17" t="s">
        <v>134</v>
      </c>
    </row>
    <row r="249" spans="2:7" x14ac:dyDescent="0.3">
      <c r="B249" s="95">
        <v>2025</v>
      </c>
      <c r="C249" s="95">
        <v>7</v>
      </c>
      <c r="D249" s="17" t="s">
        <v>134</v>
      </c>
      <c r="E249" s="17" t="s">
        <v>134</v>
      </c>
      <c r="F249" s="17" t="s">
        <v>134</v>
      </c>
      <c r="G249" s="17" t="s">
        <v>134</v>
      </c>
    </row>
    <row r="250" spans="2:7" x14ac:dyDescent="0.3">
      <c r="B250" s="95">
        <v>2025</v>
      </c>
      <c r="C250" s="95">
        <v>8</v>
      </c>
      <c r="D250" s="17" t="s">
        <v>134</v>
      </c>
      <c r="E250" s="17" t="s">
        <v>134</v>
      </c>
      <c r="F250" s="17" t="s">
        <v>134</v>
      </c>
      <c r="G250" s="17" t="s">
        <v>134</v>
      </c>
    </row>
    <row r="251" spans="2:7" x14ac:dyDescent="0.3">
      <c r="B251" s="95">
        <v>2025</v>
      </c>
      <c r="C251" s="95">
        <v>9</v>
      </c>
      <c r="D251" s="17" t="s">
        <v>134</v>
      </c>
      <c r="E251" s="17" t="s">
        <v>134</v>
      </c>
      <c r="F251" s="17" t="s">
        <v>134</v>
      </c>
      <c r="G251" s="17" t="s">
        <v>134</v>
      </c>
    </row>
    <row r="252" spans="2:7" x14ac:dyDescent="0.3">
      <c r="B252" s="95">
        <v>2025</v>
      </c>
      <c r="C252" s="95">
        <v>10</v>
      </c>
      <c r="D252" s="17" t="s">
        <v>134</v>
      </c>
      <c r="E252" s="17" t="s">
        <v>134</v>
      </c>
      <c r="F252" s="17" t="s">
        <v>134</v>
      </c>
      <c r="G252" s="17" t="s">
        <v>134</v>
      </c>
    </row>
    <row r="253" spans="2:7" x14ac:dyDescent="0.3">
      <c r="B253" s="95">
        <v>2025</v>
      </c>
      <c r="C253" s="95">
        <v>11</v>
      </c>
      <c r="D253" s="17" t="s">
        <v>134</v>
      </c>
      <c r="E253" s="17" t="s">
        <v>134</v>
      </c>
      <c r="F253" s="17" t="s">
        <v>134</v>
      </c>
      <c r="G253" s="17" t="s">
        <v>134</v>
      </c>
    </row>
    <row r="254" spans="2:7" x14ac:dyDescent="0.3">
      <c r="B254" s="95">
        <v>2025</v>
      </c>
      <c r="C254" s="95">
        <v>12</v>
      </c>
      <c r="D254" s="17" t="s">
        <v>134</v>
      </c>
      <c r="E254" s="17" t="s">
        <v>134</v>
      </c>
      <c r="F254" s="17" t="s">
        <v>134</v>
      </c>
      <c r="G254" s="17" t="s">
        <v>134</v>
      </c>
    </row>
    <row r="255" spans="2:7" x14ac:dyDescent="0.3">
      <c r="B255" s="95">
        <v>2026</v>
      </c>
      <c r="C255" s="95">
        <v>1</v>
      </c>
      <c r="D255" s="17" t="s">
        <v>134</v>
      </c>
      <c r="E255" s="17" t="s">
        <v>134</v>
      </c>
      <c r="F255" s="17" t="s">
        <v>134</v>
      </c>
      <c r="G255" s="17" t="s">
        <v>134</v>
      </c>
    </row>
    <row r="256" spans="2:7" x14ac:dyDescent="0.3">
      <c r="B256" s="95">
        <v>2026</v>
      </c>
      <c r="C256" s="95">
        <v>2</v>
      </c>
      <c r="D256" s="17" t="s">
        <v>134</v>
      </c>
      <c r="E256" s="17" t="s">
        <v>134</v>
      </c>
      <c r="F256" s="17" t="s">
        <v>134</v>
      </c>
      <c r="G256" s="17" t="s">
        <v>134</v>
      </c>
    </row>
    <row r="257" spans="2:7" x14ac:dyDescent="0.3">
      <c r="B257" s="95">
        <v>2026</v>
      </c>
      <c r="C257" s="95">
        <v>3</v>
      </c>
      <c r="D257" s="17" t="s">
        <v>134</v>
      </c>
      <c r="E257" s="17" t="s">
        <v>134</v>
      </c>
      <c r="F257" s="17" t="s">
        <v>134</v>
      </c>
      <c r="G257" s="17" t="s">
        <v>134</v>
      </c>
    </row>
    <row r="258" spans="2:7" x14ac:dyDescent="0.3">
      <c r="B258" s="95">
        <v>2026</v>
      </c>
      <c r="C258" s="95">
        <v>4</v>
      </c>
      <c r="D258" s="17" t="s">
        <v>134</v>
      </c>
      <c r="E258" s="17" t="s">
        <v>134</v>
      </c>
      <c r="F258" s="17" t="s">
        <v>134</v>
      </c>
      <c r="G258" s="17" t="s">
        <v>134</v>
      </c>
    </row>
    <row r="259" spans="2:7" x14ac:dyDescent="0.3">
      <c r="B259" s="95">
        <v>2026</v>
      </c>
      <c r="C259" s="95">
        <v>5</v>
      </c>
      <c r="D259" s="17" t="s">
        <v>134</v>
      </c>
      <c r="E259" s="17" t="s">
        <v>134</v>
      </c>
      <c r="F259" s="17" t="s">
        <v>134</v>
      </c>
      <c r="G259" s="17" t="s">
        <v>134</v>
      </c>
    </row>
    <row r="260" spans="2:7" x14ac:dyDescent="0.3">
      <c r="B260" s="95">
        <v>2026</v>
      </c>
      <c r="C260" s="95">
        <v>6</v>
      </c>
      <c r="D260" s="17" t="s">
        <v>134</v>
      </c>
      <c r="E260" s="17" t="s">
        <v>134</v>
      </c>
      <c r="F260" s="17" t="s">
        <v>134</v>
      </c>
      <c r="G260" s="17" t="s">
        <v>134</v>
      </c>
    </row>
    <row r="261" spans="2:7" x14ac:dyDescent="0.3">
      <c r="B261" s="95">
        <v>2026</v>
      </c>
      <c r="C261" s="95">
        <v>7</v>
      </c>
      <c r="D261" s="17" t="s">
        <v>134</v>
      </c>
      <c r="E261" s="17" t="s">
        <v>134</v>
      </c>
      <c r="F261" s="17" t="s">
        <v>134</v>
      </c>
      <c r="G261" s="17" t="s">
        <v>134</v>
      </c>
    </row>
    <row r="262" spans="2:7" x14ac:dyDescent="0.3">
      <c r="B262" s="95">
        <v>2026</v>
      </c>
      <c r="C262" s="95">
        <v>8</v>
      </c>
      <c r="D262" s="17" t="s">
        <v>134</v>
      </c>
      <c r="E262" s="17" t="s">
        <v>134</v>
      </c>
      <c r="F262" s="17" t="s">
        <v>134</v>
      </c>
      <c r="G262" s="17" t="s">
        <v>134</v>
      </c>
    </row>
    <row r="263" spans="2:7" x14ac:dyDescent="0.3">
      <c r="B263" s="95">
        <v>2026</v>
      </c>
      <c r="C263" s="95">
        <v>9</v>
      </c>
      <c r="D263" s="17" t="s">
        <v>134</v>
      </c>
      <c r="E263" s="17" t="s">
        <v>134</v>
      </c>
      <c r="F263" s="17" t="s">
        <v>134</v>
      </c>
      <c r="G263" s="17" t="s">
        <v>134</v>
      </c>
    </row>
    <row r="264" spans="2:7" x14ac:dyDescent="0.3">
      <c r="B264" s="95">
        <v>2026</v>
      </c>
      <c r="C264" s="95">
        <v>10</v>
      </c>
      <c r="D264" s="17" t="s">
        <v>134</v>
      </c>
      <c r="E264" s="17" t="s">
        <v>134</v>
      </c>
      <c r="F264" s="17" t="s">
        <v>134</v>
      </c>
      <c r="G264" s="17" t="s">
        <v>134</v>
      </c>
    </row>
    <row r="265" spans="2:7" x14ac:dyDescent="0.3">
      <c r="B265" s="95">
        <v>2026</v>
      </c>
      <c r="C265" s="95">
        <v>11</v>
      </c>
      <c r="D265" s="17" t="s">
        <v>134</v>
      </c>
      <c r="E265" s="17" t="s">
        <v>134</v>
      </c>
      <c r="F265" s="17" t="s">
        <v>134</v>
      </c>
      <c r="G265" s="17" t="s">
        <v>134</v>
      </c>
    </row>
    <row r="266" spans="2:7" x14ac:dyDescent="0.3">
      <c r="B266" s="95">
        <v>2026</v>
      </c>
      <c r="C266" s="95">
        <v>12</v>
      </c>
      <c r="D266" s="17" t="s">
        <v>134</v>
      </c>
      <c r="E266" s="17" t="s">
        <v>134</v>
      </c>
      <c r="F266" s="17" t="s">
        <v>134</v>
      </c>
      <c r="G266" s="17" t="s">
        <v>134</v>
      </c>
    </row>
    <row r="267" spans="2:7" x14ac:dyDescent="0.3">
      <c r="B267" s="95">
        <v>2027</v>
      </c>
      <c r="C267" s="95">
        <v>1</v>
      </c>
      <c r="D267" s="17" t="s">
        <v>134</v>
      </c>
      <c r="E267" s="17" t="s">
        <v>134</v>
      </c>
      <c r="F267" s="17" t="s">
        <v>134</v>
      </c>
      <c r="G267" s="17" t="s">
        <v>134</v>
      </c>
    </row>
    <row r="268" spans="2:7" x14ac:dyDescent="0.3">
      <c r="B268" s="95">
        <v>2027</v>
      </c>
      <c r="C268" s="95">
        <v>2</v>
      </c>
      <c r="D268" s="17" t="s">
        <v>134</v>
      </c>
      <c r="E268" s="17" t="s">
        <v>134</v>
      </c>
      <c r="F268" s="17" t="s">
        <v>134</v>
      </c>
      <c r="G268" s="17" t="s">
        <v>134</v>
      </c>
    </row>
    <row r="269" spans="2:7" x14ac:dyDescent="0.3">
      <c r="B269" s="95">
        <v>2027</v>
      </c>
      <c r="C269" s="95">
        <v>3</v>
      </c>
      <c r="D269" s="17" t="s">
        <v>134</v>
      </c>
      <c r="E269" s="17" t="s">
        <v>134</v>
      </c>
      <c r="F269" s="17" t="s">
        <v>134</v>
      </c>
      <c r="G269" s="17" t="s">
        <v>134</v>
      </c>
    </row>
    <row r="270" spans="2:7" x14ac:dyDescent="0.3">
      <c r="B270" s="95">
        <v>2027</v>
      </c>
      <c r="C270" s="95">
        <v>4</v>
      </c>
      <c r="D270" s="17" t="s">
        <v>134</v>
      </c>
      <c r="E270" s="17" t="s">
        <v>134</v>
      </c>
      <c r="F270" s="17" t="s">
        <v>134</v>
      </c>
      <c r="G270" s="17" t="s">
        <v>134</v>
      </c>
    </row>
    <row r="271" spans="2:7" x14ac:dyDescent="0.3">
      <c r="B271" s="95">
        <v>2027</v>
      </c>
      <c r="C271" s="95">
        <v>5</v>
      </c>
      <c r="D271" s="17" t="s">
        <v>134</v>
      </c>
      <c r="E271" s="17" t="s">
        <v>134</v>
      </c>
      <c r="F271" s="17" t="s">
        <v>134</v>
      </c>
      <c r="G271" s="17" t="s">
        <v>134</v>
      </c>
    </row>
    <row r="272" spans="2:7" x14ac:dyDescent="0.3">
      <c r="B272" s="95">
        <v>2027</v>
      </c>
      <c r="C272" s="95">
        <v>6</v>
      </c>
      <c r="D272" s="17" t="s">
        <v>134</v>
      </c>
      <c r="E272" s="17" t="s">
        <v>134</v>
      </c>
      <c r="F272" s="17" t="s">
        <v>134</v>
      </c>
      <c r="G272" s="17" t="s">
        <v>134</v>
      </c>
    </row>
    <row r="273" spans="2:7" x14ac:dyDescent="0.3">
      <c r="B273" s="95">
        <v>2027</v>
      </c>
      <c r="C273" s="95">
        <v>7</v>
      </c>
      <c r="D273" s="17" t="s">
        <v>134</v>
      </c>
      <c r="E273" s="17" t="s">
        <v>134</v>
      </c>
      <c r="F273" s="17" t="s">
        <v>134</v>
      </c>
      <c r="G273" s="17" t="s">
        <v>134</v>
      </c>
    </row>
    <row r="274" spans="2:7" x14ac:dyDescent="0.3">
      <c r="B274" s="95">
        <v>2027</v>
      </c>
      <c r="C274" s="95">
        <v>8</v>
      </c>
      <c r="D274" s="17" t="s">
        <v>134</v>
      </c>
      <c r="E274" s="17" t="s">
        <v>134</v>
      </c>
      <c r="F274" s="17" t="s">
        <v>134</v>
      </c>
      <c r="G274" s="17" t="s">
        <v>134</v>
      </c>
    </row>
    <row r="275" spans="2:7" x14ac:dyDescent="0.3">
      <c r="B275" s="95">
        <v>2027</v>
      </c>
      <c r="C275" s="95">
        <v>9</v>
      </c>
      <c r="D275" s="17" t="s">
        <v>134</v>
      </c>
      <c r="E275" s="17" t="s">
        <v>134</v>
      </c>
      <c r="F275" s="17" t="s">
        <v>134</v>
      </c>
      <c r="G275" s="17" t="s">
        <v>134</v>
      </c>
    </row>
    <row r="276" spans="2:7" x14ac:dyDescent="0.3">
      <c r="B276" s="95">
        <v>2027</v>
      </c>
      <c r="C276" s="95">
        <v>10</v>
      </c>
      <c r="D276" s="17" t="s">
        <v>134</v>
      </c>
      <c r="E276" s="17" t="s">
        <v>134</v>
      </c>
      <c r="F276" s="17" t="s">
        <v>134</v>
      </c>
      <c r="G276" s="17" t="s">
        <v>134</v>
      </c>
    </row>
    <row r="277" spans="2:7" x14ac:dyDescent="0.3">
      <c r="B277" s="95">
        <v>2027</v>
      </c>
      <c r="C277" s="95">
        <v>11</v>
      </c>
      <c r="D277" s="17" t="s">
        <v>134</v>
      </c>
      <c r="E277" s="17" t="s">
        <v>134</v>
      </c>
      <c r="F277" s="17" t="s">
        <v>134</v>
      </c>
      <c r="G277" s="17" t="s">
        <v>134</v>
      </c>
    </row>
    <row r="278" spans="2:7" x14ac:dyDescent="0.3">
      <c r="B278" s="95">
        <v>2027</v>
      </c>
      <c r="C278" s="95">
        <v>12</v>
      </c>
      <c r="D278" s="17" t="s">
        <v>134</v>
      </c>
      <c r="E278" s="17" t="s">
        <v>134</v>
      </c>
      <c r="F278" s="17" t="s">
        <v>134</v>
      </c>
      <c r="G278" s="17" t="s">
        <v>134</v>
      </c>
    </row>
    <row r="279" spans="2:7" x14ac:dyDescent="0.3">
      <c r="B279" s="95">
        <v>2028</v>
      </c>
      <c r="C279" s="95">
        <v>1</v>
      </c>
      <c r="D279" s="17" t="s">
        <v>134</v>
      </c>
      <c r="E279" s="17" t="s">
        <v>134</v>
      </c>
      <c r="F279" s="17" t="s">
        <v>134</v>
      </c>
      <c r="G279" s="17" t="s">
        <v>134</v>
      </c>
    </row>
    <row r="280" spans="2:7" x14ac:dyDescent="0.3">
      <c r="B280" s="95">
        <v>2028</v>
      </c>
      <c r="C280" s="95">
        <v>2</v>
      </c>
      <c r="D280" s="17" t="s">
        <v>134</v>
      </c>
      <c r="E280" s="17" t="s">
        <v>134</v>
      </c>
      <c r="F280" s="17" t="s">
        <v>134</v>
      </c>
      <c r="G280" s="17" t="s">
        <v>134</v>
      </c>
    </row>
    <row r="281" spans="2:7" x14ac:dyDescent="0.3">
      <c r="B281" s="95">
        <v>2028</v>
      </c>
      <c r="C281" s="95">
        <v>3</v>
      </c>
      <c r="D281" s="17" t="s">
        <v>134</v>
      </c>
      <c r="E281" s="17" t="s">
        <v>134</v>
      </c>
      <c r="F281" s="17" t="s">
        <v>134</v>
      </c>
      <c r="G281" s="17" t="s">
        <v>134</v>
      </c>
    </row>
    <row r="282" spans="2:7" x14ac:dyDescent="0.3">
      <c r="B282" s="95">
        <v>2028</v>
      </c>
      <c r="C282" s="95">
        <v>4</v>
      </c>
      <c r="D282" s="17" t="s">
        <v>134</v>
      </c>
      <c r="E282" s="17" t="s">
        <v>134</v>
      </c>
      <c r="F282" s="17" t="s">
        <v>134</v>
      </c>
      <c r="G282" s="17" t="s">
        <v>134</v>
      </c>
    </row>
    <row r="283" spans="2:7" x14ac:dyDescent="0.3">
      <c r="B283" s="95">
        <v>2028</v>
      </c>
      <c r="C283" s="95">
        <v>5</v>
      </c>
      <c r="D283" s="17" t="s">
        <v>134</v>
      </c>
      <c r="E283" s="17" t="s">
        <v>134</v>
      </c>
      <c r="F283" s="17" t="s">
        <v>134</v>
      </c>
      <c r="G283" s="17" t="s">
        <v>134</v>
      </c>
    </row>
    <row r="284" spans="2:7" x14ac:dyDescent="0.3">
      <c r="B284" s="95">
        <v>2028</v>
      </c>
      <c r="C284" s="95">
        <v>6</v>
      </c>
      <c r="D284" s="17" t="s">
        <v>134</v>
      </c>
      <c r="E284" s="17" t="s">
        <v>134</v>
      </c>
      <c r="F284" s="17" t="s">
        <v>134</v>
      </c>
      <c r="G284" s="17" t="s">
        <v>134</v>
      </c>
    </row>
    <row r="285" spans="2:7" x14ac:dyDescent="0.3">
      <c r="B285" s="95">
        <v>2028</v>
      </c>
      <c r="C285" s="95">
        <v>7</v>
      </c>
      <c r="D285" s="17" t="s">
        <v>134</v>
      </c>
      <c r="E285" s="17" t="s">
        <v>134</v>
      </c>
      <c r="F285" s="17" t="s">
        <v>134</v>
      </c>
      <c r="G285" s="17" t="s">
        <v>134</v>
      </c>
    </row>
    <row r="286" spans="2:7" x14ac:dyDescent="0.3">
      <c r="B286" s="95">
        <v>2028</v>
      </c>
      <c r="C286" s="95">
        <v>8</v>
      </c>
      <c r="D286" s="17" t="s">
        <v>134</v>
      </c>
      <c r="E286" s="17" t="s">
        <v>134</v>
      </c>
      <c r="F286" s="17" t="s">
        <v>134</v>
      </c>
      <c r="G286" s="17" t="s">
        <v>134</v>
      </c>
    </row>
    <row r="287" spans="2:7" x14ac:dyDescent="0.3">
      <c r="B287" s="95">
        <v>2028</v>
      </c>
      <c r="C287" s="95">
        <v>9</v>
      </c>
      <c r="D287" s="17" t="s">
        <v>134</v>
      </c>
      <c r="E287" s="17" t="s">
        <v>134</v>
      </c>
      <c r="F287" s="17" t="s">
        <v>134</v>
      </c>
      <c r="G287" s="17" t="s">
        <v>134</v>
      </c>
    </row>
    <row r="288" spans="2:7" x14ac:dyDescent="0.3">
      <c r="B288" s="95">
        <v>2028</v>
      </c>
      <c r="C288" s="95">
        <v>10</v>
      </c>
      <c r="D288" s="17" t="s">
        <v>134</v>
      </c>
      <c r="E288" s="17" t="s">
        <v>134</v>
      </c>
      <c r="F288" s="17" t="s">
        <v>134</v>
      </c>
      <c r="G288" s="17" t="s">
        <v>134</v>
      </c>
    </row>
    <row r="289" spans="2:7" x14ac:dyDescent="0.3">
      <c r="B289" s="95">
        <v>2028</v>
      </c>
      <c r="C289" s="95">
        <v>11</v>
      </c>
      <c r="D289" s="17" t="s">
        <v>134</v>
      </c>
      <c r="E289" s="17" t="s">
        <v>134</v>
      </c>
      <c r="F289" s="17" t="s">
        <v>134</v>
      </c>
      <c r="G289" s="17" t="s">
        <v>134</v>
      </c>
    </row>
    <row r="290" spans="2:7" x14ac:dyDescent="0.3">
      <c r="B290" s="95">
        <v>2028</v>
      </c>
      <c r="C290" s="95">
        <v>12</v>
      </c>
      <c r="D290" s="17" t="s">
        <v>134</v>
      </c>
      <c r="E290" s="17" t="s">
        <v>134</v>
      </c>
      <c r="F290" s="17" t="s">
        <v>134</v>
      </c>
      <c r="G290" s="17" t="s">
        <v>134</v>
      </c>
    </row>
    <row r="291" spans="2:7" x14ac:dyDescent="0.3">
      <c r="B291" s="95">
        <v>2029</v>
      </c>
      <c r="C291" s="95">
        <v>1</v>
      </c>
      <c r="D291" s="17" t="s">
        <v>134</v>
      </c>
      <c r="E291" s="17" t="s">
        <v>134</v>
      </c>
      <c r="F291" s="17" t="s">
        <v>134</v>
      </c>
      <c r="G291" s="17" t="s">
        <v>134</v>
      </c>
    </row>
    <row r="292" spans="2:7" x14ac:dyDescent="0.3">
      <c r="B292" s="95">
        <v>2029</v>
      </c>
      <c r="C292" s="95">
        <v>2</v>
      </c>
      <c r="D292" s="17" t="s">
        <v>134</v>
      </c>
      <c r="E292" s="17" t="s">
        <v>134</v>
      </c>
      <c r="F292" s="17" t="s">
        <v>134</v>
      </c>
      <c r="G292" s="17" t="s">
        <v>134</v>
      </c>
    </row>
    <row r="293" spans="2:7" x14ac:dyDescent="0.3">
      <c r="B293" s="95">
        <v>2029</v>
      </c>
      <c r="C293" s="95">
        <v>3</v>
      </c>
      <c r="D293" s="17" t="s">
        <v>134</v>
      </c>
      <c r="E293" s="17" t="s">
        <v>134</v>
      </c>
      <c r="F293" s="17" t="s">
        <v>134</v>
      </c>
      <c r="G293" s="17" t="s">
        <v>134</v>
      </c>
    </row>
    <row r="294" spans="2:7" x14ac:dyDescent="0.3">
      <c r="B294" s="95">
        <v>2029</v>
      </c>
      <c r="C294" s="95">
        <v>4</v>
      </c>
      <c r="D294" s="17" t="s">
        <v>134</v>
      </c>
      <c r="E294" s="17" t="s">
        <v>134</v>
      </c>
      <c r="F294" s="17" t="s">
        <v>134</v>
      </c>
      <c r="G294" s="17" t="s">
        <v>134</v>
      </c>
    </row>
    <row r="295" spans="2:7" x14ac:dyDescent="0.3">
      <c r="B295" s="95">
        <v>2029</v>
      </c>
      <c r="C295" s="95">
        <v>5</v>
      </c>
      <c r="D295" s="17" t="s">
        <v>134</v>
      </c>
      <c r="E295" s="17" t="s">
        <v>134</v>
      </c>
      <c r="F295" s="17" t="s">
        <v>134</v>
      </c>
      <c r="G295" s="17" t="s">
        <v>134</v>
      </c>
    </row>
    <row r="296" spans="2:7" x14ac:dyDescent="0.3">
      <c r="B296" s="95">
        <v>2029</v>
      </c>
      <c r="C296" s="95">
        <v>6</v>
      </c>
      <c r="D296" s="17" t="s">
        <v>134</v>
      </c>
      <c r="E296" s="17" t="s">
        <v>134</v>
      </c>
      <c r="F296" s="17" t="s">
        <v>134</v>
      </c>
      <c r="G296" s="17" t="s">
        <v>134</v>
      </c>
    </row>
    <row r="297" spans="2:7" x14ac:dyDescent="0.3">
      <c r="B297" s="95">
        <v>2029</v>
      </c>
      <c r="C297" s="95">
        <v>7</v>
      </c>
      <c r="D297" s="17" t="s">
        <v>134</v>
      </c>
      <c r="E297" s="17" t="s">
        <v>134</v>
      </c>
      <c r="F297" s="17" t="s">
        <v>134</v>
      </c>
      <c r="G297" s="17" t="s">
        <v>134</v>
      </c>
    </row>
    <row r="298" spans="2:7" x14ac:dyDescent="0.3">
      <c r="B298" s="95">
        <v>2029</v>
      </c>
      <c r="C298" s="95">
        <v>8</v>
      </c>
      <c r="D298" s="17" t="s">
        <v>134</v>
      </c>
      <c r="E298" s="17" t="s">
        <v>134</v>
      </c>
      <c r="F298" s="17" t="s">
        <v>134</v>
      </c>
      <c r="G298" s="17" t="s">
        <v>134</v>
      </c>
    </row>
    <row r="299" spans="2:7" x14ac:dyDescent="0.3">
      <c r="B299" s="95">
        <v>2029</v>
      </c>
      <c r="C299" s="95">
        <v>9</v>
      </c>
      <c r="D299" s="17" t="s">
        <v>134</v>
      </c>
      <c r="E299" s="17" t="s">
        <v>134</v>
      </c>
      <c r="F299" s="17" t="s">
        <v>134</v>
      </c>
      <c r="G299" s="17" t="s">
        <v>134</v>
      </c>
    </row>
    <row r="300" spans="2:7" x14ac:dyDescent="0.3">
      <c r="B300" s="95">
        <v>2029</v>
      </c>
      <c r="C300" s="95">
        <v>10</v>
      </c>
      <c r="D300" s="17" t="s">
        <v>134</v>
      </c>
      <c r="E300" s="17" t="s">
        <v>134</v>
      </c>
      <c r="F300" s="17" t="s">
        <v>134</v>
      </c>
      <c r="G300" s="17" t="s">
        <v>134</v>
      </c>
    </row>
    <row r="301" spans="2:7" x14ac:dyDescent="0.3">
      <c r="B301" s="95">
        <v>2029</v>
      </c>
      <c r="C301" s="95">
        <v>11</v>
      </c>
      <c r="D301" s="17" t="s">
        <v>134</v>
      </c>
      <c r="E301" s="17" t="s">
        <v>134</v>
      </c>
      <c r="F301" s="17" t="s">
        <v>134</v>
      </c>
      <c r="G301" s="17" t="s">
        <v>134</v>
      </c>
    </row>
    <row r="302" spans="2:7" x14ac:dyDescent="0.3">
      <c r="B302" s="95">
        <v>2029</v>
      </c>
      <c r="C302" s="95">
        <v>12</v>
      </c>
      <c r="D302" s="17" t="s">
        <v>134</v>
      </c>
      <c r="E302" s="17" t="s">
        <v>134</v>
      </c>
      <c r="F302" s="17" t="s">
        <v>134</v>
      </c>
      <c r="G302" s="17" t="s">
        <v>134</v>
      </c>
    </row>
    <row r="303" spans="2:7" x14ac:dyDescent="0.3">
      <c r="B303" s="19">
        <v>2030</v>
      </c>
      <c r="C303" s="19">
        <v>1</v>
      </c>
      <c r="D303" s="17" t="s">
        <v>134</v>
      </c>
      <c r="E303" s="17" t="s">
        <v>134</v>
      </c>
      <c r="F303" s="17" t="s">
        <v>134</v>
      </c>
      <c r="G303" s="17" t="s">
        <v>134</v>
      </c>
    </row>
    <row r="304" spans="2:7" x14ac:dyDescent="0.3">
      <c r="B304" s="19">
        <v>2030</v>
      </c>
      <c r="C304" s="19">
        <v>2</v>
      </c>
      <c r="D304" s="17" t="s">
        <v>134</v>
      </c>
      <c r="E304" s="17" t="s">
        <v>134</v>
      </c>
      <c r="F304" s="17" t="s">
        <v>134</v>
      </c>
      <c r="G304" s="17" t="s">
        <v>134</v>
      </c>
    </row>
    <row r="305" spans="2:7" x14ac:dyDescent="0.3">
      <c r="B305" s="19">
        <v>2030</v>
      </c>
      <c r="C305" s="19">
        <v>3</v>
      </c>
      <c r="D305" s="17" t="s">
        <v>134</v>
      </c>
      <c r="E305" s="17" t="s">
        <v>134</v>
      </c>
      <c r="F305" s="17" t="s">
        <v>134</v>
      </c>
      <c r="G305" s="17" t="s">
        <v>134</v>
      </c>
    </row>
    <row r="306" spans="2:7" x14ac:dyDescent="0.3">
      <c r="B306" s="19">
        <v>2030</v>
      </c>
      <c r="C306" s="19">
        <v>4</v>
      </c>
      <c r="D306" s="17" t="s">
        <v>134</v>
      </c>
      <c r="E306" s="17" t="s">
        <v>134</v>
      </c>
      <c r="F306" s="17" t="s">
        <v>134</v>
      </c>
      <c r="G306" s="17" t="s">
        <v>134</v>
      </c>
    </row>
    <row r="307" spans="2:7" x14ac:dyDescent="0.3">
      <c r="B307" s="19">
        <v>2030</v>
      </c>
      <c r="C307" s="19">
        <v>5</v>
      </c>
      <c r="D307" s="17" t="s">
        <v>134</v>
      </c>
      <c r="E307" s="17" t="s">
        <v>134</v>
      </c>
      <c r="F307" s="17" t="s">
        <v>134</v>
      </c>
      <c r="G307" s="17" t="s">
        <v>134</v>
      </c>
    </row>
    <row r="308" spans="2:7" x14ac:dyDescent="0.3">
      <c r="B308" s="19">
        <v>2030</v>
      </c>
      <c r="C308" s="19">
        <v>6</v>
      </c>
      <c r="D308" s="17" t="s">
        <v>134</v>
      </c>
      <c r="E308" s="17" t="s">
        <v>134</v>
      </c>
      <c r="F308" s="17" t="s">
        <v>134</v>
      </c>
      <c r="G308" s="17" t="s">
        <v>134</v>
      </c>
    </row>
    <row r="309" spans="2:7" x14ac:dyDescent="0.3">
      <c r="B309" s="19">
        <v>2030</v>
      </c>
      <c r="C309" s="19">
        <v>7</v>
      </c>
      <c r="D309" s="17" t="s">
        <v>134</v>
      </c>
      <c r="E309" s="17" t="s">
        <v>134</v>
      </c>
      <c r="F309" s="17" t="s">
        <v>134</v>
      </c>
      <c r="G309" s="17" t="s">
        <v>134</v>
      </c>
    </row>
    <row r="310" spans="2:7" x14ac:dyDescent="0.3">
      <c r="B310" s="19">
        <v>2030</v>
      </c>
      <c r="C310" s="19">
        <v>8</v>
      </c>
      <c r="D310" s="17" t="s">
        <v>134</v>
      </c>
      <c r="E310" s="17" t="s">
        <v>134</v>
      </c>
      <c r="F310" s="17" t="s">
        <v>134</v>
      </c>
      <c r="G310" s="17" t="s">
        <v>134</v>
      </c>
    </row>
    <row r="311" spans="2:7" x14ac:dyDescent="0.3">
      <c r="B311" s="19">
        <v>2030</v>
      </c>
      <c r="C311" s="19">
        <v>9</v>
      </c>
      <c r="D311" s="17" t="s">
        <v>134</v>
      </c>
      <c r="E311" s="17" t="s">
        <v>134</v>
      </c>
      <c r="F311" s="17" t="s">
        <v>134</v>
      </c>
      <c r="G311" s="17" t="s">
        <v>134</v>
      </c>
    </row>
    <row r="312" spans="2:7" x14ac:dyDescent="0.3">
      <c r="B312" s="19">
        <v>2030</v>
      </c>
      <c r="C312" s="19">
        <v>10</v>
      </c>
      <c r="D312" s="17" t="s">
        <v>134</v>
      </c>
      <c r="E312" s="17" t="s">
        <v>134</v>
      </c>
      <c r="F312" s="17" t="s">
        <v>134</v>
      </c>
      <c r="G312" s="17" t="s">
        <v>134</v>
      </c>
    </row>
    <row r="313" spans="2:7" x14ac:dyDescent="0.3">
      <c r="B313" s="19">
        <v>2030</v>
      </c>
      <c r="C313" s="19">
        <v>11</v>
      </c>
      <c r="D313" s="17" t="s">
        <v>134</v>
      </c>
      <c r="E313" s="17" t="s">
        <v>134</v>
      </c>
      <c r="F313" s="17" t="s">
        <v>134</v>
      </c>
      <c r="G313" s="17" t="s">
        <v>134</v>
      </c>
    </row>
    <row r="314" spans="2:7" x14ac:dyDescent="0.3">
      <c r="B314" s="19">
        <v>2030</v>
      </c>
      <c r="C314" s="19">
        <v>12</v>
      </c>
      <c r="D314" s="17" t="s">
        <v>134</v>
      </c>
      <c r="E314" s="17" t="s">
        <v>134</v>
      </c>
      <c r="F314" s="17" t="s">
        <v>134</v>
      </c>
      <c r="G314" s="17" t="s">
        <v>134</v>
      </c>
    </row>
    <row r="315" spans="2:7" x14ac:dyDescent="0.3">
      <c r="B315" s="19">
        <v>2031</v>
      </c>
      <c r="C315" s="19">
        <v>1</v>
      </c>
      <c r="D315" s="17" t="s">
        <v>134</v>
      </c>
      <c r="E315" s="17" t="s">
        <v>134</v>
      </c>
      <c r="F315" s="17" t="s">
        <v>134</v>
      </c>
      <c r="G315" s="17" t="s">
        <v>134</v>
      </c>
    </row>
    <row r="316" spans="2:7" x14ac:dyDescent="0.3">
      <c r="B316" s="19">
        <v>2031</v>
      </c>
      <c r="C316" s="19">
        <v>2</v>
      </c>
      <c r="D316" s="17" t="s">
        <v>134</v>
      </c>
      <c r="E316" s="17" t="s">
        <v>134</v>
      </c>
      <c r="F316" s="17" t="s">
        <v>134</v>
      </c>
      <c r="G316" s="17" t="s">
        <v>134</v>
      </c>
    </row>
    <row r="317" spans="2:7" x14ac:dyDescent="0.3">
      <c r="B317" s="19">
        <v>2031</v>
      </c>
      <c r="C317" s="19">
        <v>3</v>
      </c>
      <c r="D317" s="17" t="s">
        <v>134</v>
      </c>
      <c r="E317" s="17" t="s">
        <v>134</v>
      </c>
      <c r="F317" s="17" t="s">
        <v>134</v>
      </c>
      <c r="G317" s="17" t="s">
        <v>134</v>
      </c>
    </row>
    <row r="318" spans="2:7" x14ac:dyDescent="0.3">
      <c r="B318" s="19">
        <v>2031</v>
      </c>
      <c r="C318" s="19">
        <v>4</v>
      </c>
      <c r="D318" s="17" t="s">
        <v>134</v>
      </c>
      <c r="E318" s="17" t="s">
        <v>134</v>
      </c>
      <c r="F318" s="17" t="s">
        <v>134</v>
      </c>
      <c r="G318" s="17" t="s">
        <v>134</v>
      </c>
    </row>
    <row r="319" spans="2:7" x14ac:dyDescent="0.3">
      <c r="B319" s="19">
        <v>2031</v>
      </c>
      <c r="C319" s="19">
        <v>5</v>
      </c>
      <c r="D319" s="17" t="s">
        <v>134</v>
      </c>
      <c r="E319" s="17" t="s">
        <v>134</v>
      </c>
      <c r="F319" s="17" t="s">
        <v>134</v>
      </c>
      <c r="G319" s="17" t="s">
        <v>134</v>
      </c>
    </row>
    <row r="320" spans="2:7" x14ac:dyDescent="0.3">
      <c r="B320" s="19">
        <v>2031</v>
      </c>
      <c r="C320" s="19">
        <v>6</v>
      </c>
      <c r="D320" s="17" t="s">
        <v>134</v>
      </c>
      <c r="E320" s="17" t="s">
        <v>134</v>
      </c>
      <c r="F320" s="17" t="s">
        <v>134</v>
      </c>
      <c r="G320" s="17" t="s">
        <v>134</v>
      </c>
    </row>
    <row r="321" spans="2:7" x14ac:dyDescent="0.3">
      <c r="B321" s="19">
        <v>2031</v>
      </c>
      <c r="C321" s="19">
        <v>7</v>
      </c>
      <c r="D321" s="17" t="s">
        <v>134</v>
      </c>
      <c r="E321" s="17" t="s">
        <v>134</v>
      </c>
      <c r="F321" s="17" t="s">
        <v>134</v>
      </c>
      <c r="G321" s="17" t="s">
        <v>134</v>
      </c>
    </row>
    <row r="322" spans="2:7" x14ac:dyDescent="0.3">
      <c r="B322" s="19">
        <v>2031</v>
      </c>
      <c r="C322" s="19">
        <v>8</v>
      </c>
      <c r="D322" s="17" t="s">
        <v>134</v>
      </c>
      <c r="E322" s="17" t="s">
        <v>134</v>
      </c>
      <c r="F322" s="17" t="s">
        <v>134</v>
      </c>
      <c r="G322" s="17" t="s">
        <v>134</v>
      </c>
    </row>
    <row r="323" spans="2:7" x14ac:dyDescent="0.3">
      <c r="B323" s="19">
        <v>2031</v>
      </c>
      <c r="C323" s="19">
        <v>9</v>
      </c>
      <c r="D323" s="17" t="s">
        <v>134</v>
      </c>
      <c r="E323" s="17" t="s">
        <v>134</v>
      </c>
      <c r="F323" s="17" t="s">
        <v>134</v>
      </c>
      <c r="G323" s="17" t="s">
        <v>134</v>
      </c>
    </row>
    <row r="324" spans="2:7" x14ac:dyDescent="0.3">
      <c r="B324" s="19">
        <v>2031</v>
      </c>
      <c r="C324" s="19">
        <v>10</v>
      </c>
      <c r="D324" s="17" t="s">
        <v>134</v>
      </c>
      <c r="E324" s="17" t="s">
        <v>134</v>
      </c>
      <c r="F324" s="17" t="s">
        <v>134</v>
      </c>
      <c r="G324" s="17" t="s">
        <v>134</v>
      </c>
    </row>
    <row r="325" spans="2:7" x14ac:dyDescent="0.3">
      <c r="B325" s="19">
        <v>2031</v>
      </c>
      <c r="C325" s="19">
        <v>11</v>
      </c>
      <c r="D325" s="17" t="s">
        <v>134</v>
      </c>
      <c r="E325" s="17" t="s">
        <v>134</v>
      </c>
      <c r="F325" s="17" t="s">
        <v>134</v>
      </c>
      <c r="G325" s="17" t="s">
        <v>134</v>
      </c>
    </row>
    <row r="326" spans="2:7" x14ac:dyDescent="0.3">
      <c r="B326" s="19">
        <v>2031</v>
      </c>
      <c r="C326" s="19">
        <v>12</v>
      </c>
      <c r="D326" s="17" t="s">
        <v>134</v>
      </c>
      <c r="E326" s="17" t="s">
        <v>134</v>
      </c>
      <c r="F326" s="17" t="s">
        <v>134</v>
      </c>
      <c r="G326" s="17" t="s">
        <v>134</v>
      </c>
    </row>
    <row r="327" spans="2:7" x14ac:dyDescent="0.3">
      <c r="B327" s="19">
        <v>2032</v>
      </c>
      <c r="C327" s="19">
        <v>1</v>
      </c>
      <c r="D327" s="17" t="s">
        <v>134</v>
      </c>
      <c r="E327" s="17" t="s">
        <v>134</v>
      </c>
      <c r="F327" s="17" t="s">
        <v>134</v>
      </c>
      <c r="G327" s="17" t="s">
        <v>134</v>
      </c>
    </row>
    <row r="328" spans="2:7" x14ac:dyDescent="0.3">
      <c r="B328" s="19">
        <v>2032</v>
      </c>
      <c r="C328" s="19">
        <v>2</v>
      </c>
      <c r="D328" s="17" t="s">
        <v>134</v>
      </c>
      <c r="E328" s="17" t="s">
        <v>134</v>
      </c>
      <c r="F328" s="17" t="s">
        <v>134</v>
      </c>
      <c r="G328" s="17" t="s">
        <v>134</v>
      </c>
    </row>
    <row r="329" spans="2:7" x14ac:dyDescent="0.3">
      <c r="B329" s="19">
        <v>2032</v>
      </c>
      <c r="C329" s="19">
        <v>3</v>
      </c>
      <c r="D329" s="17" t="s">
        <v>134</v>
      </c>
      <c r="E329" s="17" t="s">
        <v>134</v>
      </c>
      <c r="F329" s="17" t="s">
        <v>134</v>
      </c>
      <c r="G329" s="17" t="s">
        <v>134</v>
      </c>
    </row>
    <row r="330" spans="2:7" x14ac:dyDescent="0.3">
      <c r="B330" s="19">
        <v>2032</v>
      </c>
      <c r="C330" s="19">
        <v>4</v>
      </c>
      <c r="D330" s="17" t="s">
        <v>134</v>
      </c>
      <c r="E330" s="17" t="s">
        <v>134</v>
      </c>
      <c r="F330" s="17" t="s">
        <v>134</v>
      </c>
      <c r="G330" s="17" t="s">
        <v>134</v>
      </c>
    </row>
    <row r="331" spans="2:7" x14ac:dyDescent="0.3">
      <c r="B331" s="19">
        <v>2032</v>
      </c>
      <c r="C331" s="19">
        <v>5</v>
      </c>
      <c r="D331" s="17" t="s">
        <v>134</v>
      </c>
      <c r="E331" s="17" t="s">
        <v>134</v>
      </c>
      <c r="F331" s="17" t="s">
        <v>134</v>
      </c>
      <c r="G331" s="17" t="s">
        <v>134</v>
      </c>
    </row>
    <row r="332" spans="2:7" x14ac:dyDescent="0.3">
      <c r="B332" s="19">
        <v>2032</v>
      </c>
      <c r="C332" s="19">
        <v>6</v>
      </c>
      <c r="D332" s="17" t="s">
        <v>134</v>
      </c>
      <c r="E332" s="17" t="s">
        <v>134</v>
      </c>
      <c r="F332" s="17" t="s">
        <v>134</v>
      </c>
      <c r="G332" s="17" t="s">
        <v>134</v>
      </c>
    </row>
    <row r="333" spans="2:7" x14ac:dyDescent="0.3">
      <c r="B333" s="19">
        <v>2032</v>
      </c>
      <c r="C333" s="19">
        <v>7</v>
      </c>
      <c r="D333" s="17" t="s">
        <v>134</v>
      </c>
      <c r="E333" s="17" t="s">
        <v>134</v>
      </c>
      <c r="F333" s="17" t="s">
        <v>134</v>
      </c>
      <c r="G333" s="17" t="s">
        <v>134</v>
      </c>
    </row>
    <row r="334" spans="2:7" x14ac:dyDescent="0.3">
      <c r="B334" s="19">
        <v>2032</v>
      </c>
      <c r="C334" s="19">
        <v>8</v>
      </c>
      <c r="D334" s="17" t="s">
        <v>134</v>
      </c>
      <c r="E334" s="17" t="s">
        <v>134</v>
      </c>
      <c r="F334" s="17" t="s">
        <v>134</v>
      </c>
      <c r="G334" s="17" t="s">
        <v>134</v>
      </c>
    </row>
    <row r="335" spans="2:7" x14ac:dyDescent="0.3">
      <c r="B335" s="19">
        <v>2032</v>
      </c>
      <c r="C335" s="19">
        <v>9</v>
      </c>
      <c r="D335" s="17" t="s">
        <v>134</v>
      </c>
      <c r="E335" s="17" t="s">
        <v>134</v>
      </c>
      <c r="F335" s="17" t="s">
        <v>134</v>
      </c>
      <c r="G335" s="17" t="s">
        <v>134</v>
      </c>
    </row>
    <row r="336" spans="2:7" x14ac:dyDescent="0.3">
      <c r="B336" s="19">
        <v>2032</v>
      </c>
      <c r="C336" s="19">
        <v>10</v>
      </c>
      <c r="D336" s="17" t="s">
        <v>134</v>
      </c>
      <c r="E336" s="17" t="s">
        <v>134</v>
      </c>
      <c r="F336" s="17" t="s">
        <v>134</v>
      </c>
      <c r="G336" s="17" t="s">
        <v>134</v>
      </c>
    </row>
    <row r="337" spans="2:7" x14ac:dyDescent="0.3">
      <c r="B337" s="19">
        <v>2032</v>
      </c>
      <c r="C337" s="19">
        <v>11</v>
      </c>
      <c r="D337" s="17" t="s">
        <v>134</v>
      </c>
      <c r="E337" s="17" t="s">
        <v>134</v>
      </c>
      <c r="F337" s="17" t="s">
        <v>134</v>
      </c>
      <c r="G337" s="17" t="s">
        <v>134</v>
      </c>
    </row>
    <row r="338" spans="2:7" x14ac:dyDescent="0.3">
      <c r="B338" s="19">
        <v>2032</v>
      </c>
      <c r="C338" s="19">
        <v>12</v>
      </c>
      <c r="D338" s="17" t="s">
        <v>134</v>
      </c>
      <c r="E338" s="17" t="s">
        <v>134</v>
      </c>
      <c r="F338" s="17" t="s">
        <v>134</v>
      </c>
      <c r="G338" s="17" t="s">
        <v>134</v>
      </c>
    </row>
    <row r="339" spans="2:7" x14ac:dyDescent="0.3">
      <c r="B339" s="19">
        <v>2033</v>
      </c>
      <c r="C339" s="19">
        <v>1</v>
      </c>
      <c r="D339" s="17" t="s">
        <v>134</v>
      </c>
      <c r="E339" s="17" t="s">
        <v>134</v>
      </c>
      <c r="F339" s="17" t="s">
        <v>134</v>
      </c>
      <c r="G339" s="17" t="s">
        <v>134</v>
      </c>
    </row>
    <row r="340" spans="2:7" x14ac:dyDescent="0.3">
      <c r="B340" s="19">
        <v>2033</v>
      </c>
      <c r="C340" s="19">
        <v>2</v>
      </c>
      <c r="D340" s="17" t="s">
        <v>134</v>
      </c>
      <c r="E340" s="17" t="s">
        <v>134</v>
      </c>
      <c r="F340" s="17" t="s">
        <v>134</v>
      </c>
      <c r="G340" s="17" t="s">
        <v>134</v>
      </c>
    </row>
    <row r="341" spans="2:7" x14ac:dyDescent="0.3">
      <c r="B341" s="19">
        <v>2033</v>
      </c>
      <c r="C341" s="19">
        <v>3</v>
      </c>
      <c r="D341" s="17" t="s">
        <v>134</v>
      </c>
      <c r="E341" s="17" t="s">
        <v>134</v>
      </c>
      <c r="F341" s="17" t="s">
        <v>134</v>
      </c>
      <c r="G341" s="17" t="s">
        <v>134</v>
      </c>
    </row>
    <row r="342" spans="2:7" x14ac:dyDescent="0.3">
      <c r="B342" s="19">
        <v>2033</v>
      </c>
      <c r="C342" s="19">
        <v>4</v>
      </c>
      <c r="D342" s="17" t="s">
        <v>134</v>
      </c>
      <c r="E342" s="17" t="s">
        <v>134</v>
      </c>
      <c r="F342" s="17" t="s">
        <v>134</v>
      </c>
      <c r="G342" s="17" t="s">
        <v>134</v>
      </c>
    </row>
    <row r="343" spans="2:7" x14ac:dyDescent="0.3">
      <c r="B343" s="19">
        <v>2033</v>
      </c>
      <c r="C343" s="19">
        <v>5</v>
      </c>
      <c r="D343" s="17" t="s">
        <v>134</v>
      </c>
      <c r="E343" s="17" t="s">
        <v>134</v>
      </c>
      <c r="F343" s="17" t="s">
        <v>134</v>
      </c>
      <c r="G343" s="17" t="s">
        <v>134</v>
      </c>
    </row>
    <row r="344" spans="2:7" x14ac:dyDescent="0.3">
      <c r="B344" s="19">
        <v>2033</v>
      </c>
      <c r="C344" s="19">
        <v>6</v>
      </c>
      <c r="D344" s="17" t="s">
        <v>134</v>
      </c>
      <c r="E344" s="17" t="s">
        <v>134</v>
      </c>
      <c r="F344" s="17" t="s">
        <v>134</v>
      </c>
      <c r="G344" s="17" t="s">
        <v>134</v>
      </c>
    </row>
    <row r="345" spans="2:7" x14ac:dyDescent="0.3">
      <c r="B345" s="19">
        <v>2033</v>
      </c>
      <c r="C345" s="19">
        <v>7</v>
      </c>
      <c r="D345" s="17" t="s">
        <v>134</v>
      </c>
      <c r="E345" s="17" t="s">
        <v>134</v>
      </c>
      <c r="F345" s="17" t="s">
        <v>134</v>
      </c>
      <c r="G345" s="17" t="s">
        <v>134</v>
      </c>
    </row>
    <row r="346" spans="2:7" x14ac:dyDescent="0.3">
      <c r="B346" s="19">
        <v>2033</v>
      </c>
      <c r="C346" s="19">
        <v>8</v>
      </c>
      <c r="D346" s="17" t="s">
        <v>134</v>
      </c>
      <c r="E346" s="17" t="s">
        <v>134</v>
      </c>
      <c r="F346" s="17" t="s">
        <v>134</v>
      </c>
      <c r="G346" s="17" t="s">
        <v>134</v>
      </c>
    </row>
    <row r="347" spans="2:7" x14ac:dyDescent="0.3">
      <c r="B347" s="19">
        <v>2033</v>
      </c>
      <c r="C347" s="19">
        <v>9</v>
      </c>
      <c r="D347" s="17" t="s">
        <v>134</v>
      </c>
      <c r="E347" s="17" t="s">
        <v>134</v>
      </c>
      <c r="F347" s="17" t="s">
        <v>134</v>
      </c>
      <c r="G347" s="17" t="s">
        <v>134</v>
      </c>
    </row>
    <row r="348" spans="2:7" x14ac:dyDescent="0.3">
      <c r="B348" s="19">
        <v>2033</v>
      </c>
      <c r="C348" s="19">
        <v>10</v>
      </c>
      <c r="D348" s="17" t="s">
        <v>134</v>
      </c>
      <c r="E348" s="17" t="s">
        <v>134</v>
      </c>
      <c r="F348" s="17" t="s">
        <v>134</v>
      </c>
      <c r="G348" s="17" t="s">
        <v>134</v>
      </c>
    </row>
    <row r="349" spans="2:7" x14ac:dyDescent="0.3">
      <c r="B349" s="19">
        <v>2033</v>
      </c>
      <c r="C349" s="19">
        <v>11</v>
      </c>
      <c r="D349" s="17" t="s">
        <v>134</v>
      </c>
      <c r="E349" s="17" t="s">
        <v>134</v>
      </c>
      <c r="F349" s="17" t="s">
        <v>134</v>
      </c>
      <c r="G349" s="17" t="s">
        <v>134</v>
      </c>
    </row>
    <row r="350" spans="2:7" x14ac:dyDescent="0.3">
      <c r="B350" s="47">
        <v>2033</v>
      </c>
      <c r="C350" s="47">
        <v>12</v>
      </c>
      <c r="D350" s="17" t="s">
        <v>134</v>
      </c>
      <c r="E350" s="17" t="s">
        <v>134</v>
      </c>
      <c r="F350" s="17" t="s">
        <v>134</v>
      </c>
      <c r="G350" s="17" t="s">
        <v>134</v>
      </c>
    </row>
    <row r="351" spans="2:7" x14ac:dyDescent="0.3">
      <c r="B351" s="19">
        <v>2034</v>
      </c>
      <c r="C351" s="19">
        <v>1</v>
      </c>
      <c r="D351" s="17" t="s">
        <v>134</v>
      </c>
      <c r="E351" s="17" t="s">
        <v>134</v>
      </c>
      <c r="F351" s="17" t="s">
        <v>134</v>
      </c>
      <c r="G351" s="17" t="s">
        <v>134</v>
      </c>
    </row>
    <row r="352" spans="2:7" x14ac:dyDescent="0.3">
      <c r="B352" s="19">
        <v>2034</v>
      </c>
      <c r="C352" s="19">
        <v>2</v>
      </c>
      <c r="D352" s="17" t="s">
        <v>134</v>
      </c>
      <c r="E352" s="17" t="s">
        <v>134</v>
      </c>
      <c r="F352" s="17" t="s">
        <v>134</v>
      </c>
      <c r="G352" s="17" t="s">
        <v>134</v>
      </c>
    </row>
    <row r="353" spans="2:7" x14ac:dyDescent="0.3">
      <c r="B353" s="19">
        <v>2034</v>
      </c>
      <c r="C353" s="19">
        <v>3</v>
      </c>
      <c r="D353" s="17" t="s">
        <v>134</v>
      </c>
      <c r="E353" s="17" t="s">
        <v>134</v>
      </c>
      <c r="F353" s="17" t="s">
        <v>134</v>
      </c>
      <c r="G353" s="17" t="s">
        <v>134</v>
      </c>
    </row>
    <row r="354" spans="2:7" x14ac:dyDescent="0.3">
      <c r="B354" s="19">
        <v>2034</v>
      </c>
      <c r="C354" s="19">
        <v>4</v>
      </c>
      <c r="D354" s="17" t="s">
        <v>134</v>
      </c>
      <c r="E354" s="17" t="s">
        <v>134</v>
      </c>
      <c r="F354" s="17" t="s">
        <v>134</v>
      </c>
      <c r="G354" s="17" t="s">
        <v>134</v>
      </c>
    </row>
    <row r="355" spans="2:7" x14ac:dyDescent="0.3">
      <c r="B355" s="19">
        <v>2034</v>
      </c>
      <c r="C355" s="19">
        <v>5</v>
      </c>
      <c r="D355" s="17" t="s">
        <v>134</v>
      </c>
      <c r="E355" s="17" t="s">
        <v>134</v>
      </c>
      <c r="F355" s="17" t="s">
        <v>134</v>
      </c>
      <c r="G355" s="17" t="s">
        <v>134</v>
      </c>
    </row>
    <row r="356" spans="2:7" x14ac:dyDescent="0.3">
      <c r="B356" s="19">
        <v>2034</v>
      </c>
      <c r="C356" s="19">
        <v>6</v>
      </c>
      <c r="D356" s="17" t="s">
        <v>134</v>
      </c>
      <c r="E356" s="17" t="s">
        <v>134</v>
      </c>
      <c r="F356" s="17" t="s">
        <v>134</v>
      </c>
      <c r="G356" s="17" t="s">
        <v>134</v>
      </c>
    </row>
    <row r="357" spans="2:7" x14ac:dyDescent="0.3">
      <c r="B357" s="19">
        <v>2034</v>
      </c>
      <c r="C357" s="19">
        <v>7</v>
      </c>
      <c r="D357" s="17" t="s">
        <v>134</v>
      </c>
      <c r="E357" s="17" t="s">
        <v>134</v>
      </c>
      <c r="F357" s="17" t="s">
        <v>134</v>
      </c>
      <c r="G357" s="17" t="s">
        <v>134</v>
      </c>
    </row>
    <row r="358" spans="2:7" x14ac:dyDescent="0.3">
      <c r="B358" s="19">
        <v>2034</v>
      </c>
      <c r="C358" s="19">
        <v>8</v>
      </c>
      <c r="D358" s="17" t="s">
        <v>134</v>
      </c>
      <c r="E358" s="17" t="s">
        <v>134</v>
      </c>
      <c r="F358" s="17" t="s">
        <v>134</v>
      </c>
      <c r="G358" s="17" t="s">
        <v>134</v>
      </c>
    </row>
    <row r="359" spans="2:7" x14ac:dyDescent="0.3">
      <c r="B359" s="19">
        <v>2034</v>
      </c>
      <c r="C359" s="19">
        <v>9</v>
      </c>
      <c r="D359" s="17" t="s">
        <v>134</v>
      </c>
      <c r="E359" s="17" t="s">
        <v>134</v>
      </c>
      <c r="F359" s="17" t="s">
        <v>134</v>
      </c>
      <c r="G359" s="17" t="s">
        <v>134</v>
      </c>
    </row>
    <row r="360" spans="2:7" x14ac:dyDescent="0.3">
      <c r="B360" s="19">
        <v>2034</v>
      </c>
      <c r="C360" s="19">
        <v>10</v>
      </c>
      <c r="D360" s="17" t="s">
        <v>134</v>
      </c>
      <c r="E360" s="17" t="s">
        <v>134</v>
      </c>
      <c r="F360" s="17" t="s">
        <v>134</v>
      </c>
      <c r="G360" s="17" t="s">
        <v>134</v>
      </c>
    </row>
    <row r="361" spans="2:7" x14ac:dyDescent="0.3">
      <c r="B361" s="19">
        <v>2034</v>
      </c>
      <c r="C361" s="19">
        <v>11</v>
      </c>
      <c r="D361" s="17" t="s">
        <v>134</v>
      </c>
      <c r="E361" s="17" t="s">
        <v>134</v>
      </c>
      <c r="F361" s="17" t="s">
        <v>134</v>
      </c>
      <c r="G361" s="17" t="s">
        <v>134</v>
      </c>
    </row>
    <row r="362" spans="2:7" x14ac:dyDescent="0.3">
      <c r="B362" s="19">
        <v>2034</v>
      </c>
      <c r="C362" s="19">
        <v>12</v>
      </c>
      <c r="D362" s="17" t="s">
        <v>134</v>
      </c>
      <c r="E362" s="17" t="s">
        <v>134</v>
      </c>
      <c r="F362" s="17" t="s">
        <v>134</v>
      </c>
      <c r="G362" s="17" t="s">
        <v>134</v>
      </c>
    </row>
    <row r="363" spans="2:7" x14ac:dyDescent="0.3">
      <c r="B363" s="19">
        <v>2035</v>
      </c>
      <c r="C363" s="19">
        <v>1</v>
      </c>
      <c r="D363" s="17" t="s">
        <v>134</v>
      </c>
      <c r="E363" s="17" t="s">
        <v>134</v>
      </c>
      <c r="F363" s="17" t="s">
        <v>134</v>
      </c>
      <c r="G363" s="17" t="s">
        <v>134</v>
      </c>
    </row>
    <row r="364" spans="2:7" x14ac:dyDescent="0.3">
      <c r="B364" s="19">
        <v>2035</v>
      </c>
      <c r="C364" s="19">
        <v>2</v>
      </c>
      <c r="D364" s="17" t="s">
        <v>134</v>
      </c>
      <c r="E364" s="17" t="s">
        <v>134</v>
      </c>
      <c r="F364" s="17" t="s">
        <v>134</v>
      </c>
      <c r="G364" s="17" t="s">
        <v>134</v>
      </c>
    </row>
    <row r="365" spans="2:7" x14ac:dyDescent="0.3">
      <c r="B365" s="19">
        <v>2035</v>
      </c>
      <c r="C365" s="19">
        <v>3</v>
      </c>
      <c r="D365" s="17" t="s">
        <v>134</v>
      </c>
      <c r="E365" s="17" t="s">
        <v>134</v>
      </c>
      <c r="F365" s="17" t="s">
        <v>134</v>
      </c>
      <c r="G365" s="17" t="s">
        <v>134</v>
      </c>
    </row>
    <row r="366" spans="2:7" x14ac:dyDescent="0.3">
      <c r="B366" s="19">
        <v>2035</v>
      </c>
      <c r="C366" s="19">
        <v>4</v>
      </c>
      <c r="D366" s="17" t="s">
        <v>134</v>
      </c>
      <c r="E366" s="17" t="s">
        <v>134</v>
      </c>
      <c r="F366" s="17" t="s">
        <v>134</v>
      </c>
      <c r="G366" s="17" t="s">
        <v>134</v>
      </c>
    </row>
    <row r="367" spans="2:7" x14ac:dyDescent="0.3">
      <c r="B367" s="19">
        <v>2035</v>
      </c>
      <c r="C367" s="19">
        <v>5</v>
      </c>
      <c r="D367" s="17" t="s">
        <v>134</v>
      </c>
      <c r="E367" s="17" t="s">
        <v>134</v>
      </c>
      <c r="F367" s="17" t="s">
        <v>134</v>
      </c>
      <c r="G367" s="17" t="s">
        <v>134</v>
      </c>
    </row>
    <row r="368" spans="2:7" x14ac:dyDescent="0.3">
      <c r="B368" s="19">
        <v>2035</v>
      </c>
      <c r="C368" s="19">
        <v>6</v>
      </c>
      <c r="D368" s="17" t="s">
        <v>134</v>
      </c>
      <c r="E368" s="17" t="s">
        <v>134</v>
      </c>
      <c r="F368" s="17" t="s">
        <v>134</v>
      </c>
      <c r="G368" s="17" t="s">
        <v>134</v>
      </c>
    </row>
    <row r="369" spans="2:7" x14ac:dyDescent="0.3">
      <c r="B369" s="19">
        <v>2035</v>
      </c>
      <c r="C369" s="19">
        <v>7</v>
      </c>
      <c r="D369" s="17" t="s">
        <v>134</v>
      </c>
      <c r="E369" s="17" t="s">
        <v>134</v>
      </c>
      <c r="F369" s="17" t="s">
        <v>134</v>
      </c>
      <c r="G369" s="17" t="s">
        <v>134</v>
      </c>
    </row>
    <row r="370" spans="2:7" x14ac:dyDescent="0.3">
      <c r="B370" s="19">
        <v>2035</v>
      </c>
      <c r="C370" s="19">
        <v>8</v>
      </c>
      <c r="D370" s="17" t="s">
        <v>134</v>
      </c>
      <c r="E370" s="17" t="s">
        <v>134</v>
      </c>
      <c r="F370" s="17" t="s">
        <v>134</v>
      </c>
      <c r="G370" s="17" t="s">
        <v>134</v>
      </c>
    </row>
    <row r="371" spans="2:7" x14ac:dyDescent="0.3">
      <c r="B371" s="19">
        <v>2035</v>
      </c>
      <c r="C371" s="19">
        <v>9</v>
      </c>
      <c r="D371" s="17" t="s">
        <v>134</v>
      </c>
      <c r="E371" s="17" t="s">
        <v>134</v>
      </c>
      <c r="F371" s="17" t="s">
        <v>134</v>
      </c>
      <c r="G371" s="17" t="s">
        <v>134</v>
      </c>
    </row>
    <row r="372" spans="2:7" x14ac:dyDescent="0.3">
      <c r="B372" s="19">
        <v>2035</v>
      </c>
      <c r="C372" s="19">
        <v>10</v>
      </c>
      <c r="D372" s="17" t="s">
        <v>134</v>
      </c>
      <c r="E372" s="17" t="s">
        <v>134</v>
      </c>
      <c r="F372" s="17" t="s">
        <v>134</v>
      </c>
      <c r="G372" s="17" t="s">
        <v>134</v>
      </c>
    </row>
    <row r="373" spans="2:7" x14ac:dyDescent="0.3">
      <c r="B373" s="19">
        <v>2035</v>
      </c>
      <c r="C373" s="19">
        <v>11</v>
      </c>
      <c r="D373" s="17" t="s">
        <v>134</v>
      </c>
      <c r="E373" s="17" t="s">
        <v>134</v>
      </c>
      <c r="F373" s="17" t="s">
        <v>134</v>
      </c>
      <c r="G373" s="17" t="s">
        <v>134</v>
      </c>
    </row>
    <row r="374" spans="2:7" x14ac:dyDescent="0.3">
      <c r="B374" s="19">
        <v>2035</v>
      </c>
      <c r="C374" s="19">
        <v>12</v>
      </c>
      <c r="D374" s="17" t="s">
        <v>134</v>
      </c>
      <c r="E374" s="17" t="s">
        <v>134</v>
      </c>
      <c r="F374" s="17" t="s">
        <v>134</v>
      </c>
      <c r="G374" s="17" t="s">
        <v>134</v>
      </c>
    </row>
    <row r="375" spans="2:7" x14ac:dyDescent="0.3">
      <c r="B375" s="19">
        <v>2036</v>
      </c>
      <c r="C375" s="19">
        <v>1</v>
      </c>
      <c r="D375" s="17" t="s">
        <v>134</v>
      </c>
      <c r="E375" s="17" t="s">
        <v>134</v>
      </c>
      <c r="F375" s="17" t="s">
        <v>134</v>
      </c>
      <c r="G375" s="17" t="s">
        <v>134</v>
      </c>
    </row>
    <row r="376" spans="2:7" x14ac:dyDescent="0.3">
      <c r="B376" s="19">
        <v>2036</v>
      </c>
      <c r="C376" s="19">
        <v>2</v>
      </c>
      <c r="D376" s="17" t="s">
        <v>134</v>
      </c>
      <c r="E376" s="17" t="s">
        <v>134</v>
      </c>
      <c r="F376" s="17" t="s">
        <v>134</v>
      </c>
      <c r="G376" s="17" t="s">
        <v>134</v>
      </c>
    </row>
    <row r="377" spans="2:7" x14ac:dyDescent="0.3">
      <c r="B377" s="19">
        <v>2036</v>
      </c>
      <c r="C377" s="19">
        <v>3</v>
      </c>
      <c r="D377" s="17" t="s">
        <v>134</v>
      </c>
      <c r="E377" s="17" t="s">
        <v>134</v>
      </c>
      <c r="F377" s="17" t="s">
        <v>134</v>
      </c>
      <c r="G377" s="17" t="s">
        <v>134</v>
      </c>
    </row>
    <row r="378" spans="2:7" x14ac:dyDescent="0.3">
      <c r="B378" s="19">
        <v>2036</v>
      </c>
      <c r="C378" s="19">
        <v>4</v>
      </c>
      <c r="D378" s="17" t="s">
        <v>134</v>
      </c>
      <c r="E378" s="17" t="s">
        <v>134</v>
      </c>
      <c r="F378" s="17" t="s">
        <v>134</v>
      </c>
      <c r="G378" s="17" t="s">
        <v>134</v>
      </c>
    </row>
    <row r="379" spans="2:7" x14ac:dyDescent="0.3">
      <c r="B379" s="19">
        <v>2036</v>
      </c>
      <c r="C379" s="19">
        <v>5</v>
      </c>
      <c r="D379" s="17" t="s">
        <v>134</v>
      </c>
      <c r="E379" s="17" t="s">
        <v>134</v>
      </c>
      <c r="F379" s="17" t="s">
        <v>134</v>
      </c>
      <c r="G379" s="17" t="s">
        <v>134</v>
      </c>
    </row>
    <row r="380" spans="2:7" x14ac:dyDescent="0.3">
      <c r="B380" s="19">
        <v>2036</v>
      </c>
      <c r="C380" s="19">
        <v>6</v>
      </c>
      <c r="D380" s="17" t="s">
        <v>134</v>
      </c>
      <c r="E380" s="17" t="s">
        <v>134</v>
      </c>
      <c r="F380" s="17" t="s">
        <v>134</v>
      </c>
      <c r="G380" s="17" t="s">
        <v>134</v>
      </c>
    </row>
    <row r="381" spans="2:7" x14ac:dyDescent="0.3">
      <c r="B381" s="19">
        <v>2036</v>
      </c>
      <c r="C381" s="19">
        <v>7</v>
      </c>
      <c r="D381" s="17" t="s">
        <v>134</v>
      </c>
      <c r="E381" s="17" t="s">
        <v>134</v>
      </c>
      <c r="F381" s="17" t="s">
        <v>134</v>
      </c>
      <c r="G381" s="17" t="s">
        <v>134</v>
      </c>
    </row>
    <row r="382" spans="2:7" x14ac:dyDescent="0.3">
      <c r="B382" s="19">
        <v>2036</v>
      </c>
      <c r="C382" s="19">
        <v>8</v>
      </c>
      <c r="D382" s="17" t="s">
        <v>134</v>
      </c>
      <c r="E382" s="17" t="s">
        <v>134</v>
      </c>
      <c r="F382" s="17" t="s">
        <v>134</v>
      </c>
      <c r="G382" s="17" t="s">
        <v>134</v>
      </c>
    </row>
    <row r="383" spans="2:7" x14ac:dyDescent="0.3">
      <c r="B383" s="19">
        <v>2036</v>
      </c>
      <c r="C383" s="19">
        <v>9</v>
      </c>
      <c r="D383" s="17" t="s">
        <v>134</v>
      </c>
      <c r="E383" s="17" t="s">
        <v>134</v>
      </c>
      <c r="F383" s="17" t="s">
        <v>134</v>
      </c>
      <c r="G383" s="17" t="s">
        <v>134</v>
      </c>
    </row>
    <row r="384" spans="2:7" x14ac:dyDescent="0.3">
      <c r="B384" s="19">
        <v>2036</v>
      </c>
      <c r="C384" s="19">
        <v>10</v>
      </c>
      <c r="D384" s="17" t="s">
        <v>134</v>
      </c>
      <c r="E384" s="17" t="s">
        <v>134</v>
      </c>
      <c r="F384" s="17" t="s">
        <v>134</v>
      </c>
      <c r="G384" s="17" t="s">
        <v>134</v>
      </c>
    </row>
    <row r="385" spans="2:7" x14ac:dyDescent="0.3">
      <c r="B385" s="19">
        <v>2036</v>
      </c>
      <c r="C385" s="19">
        <v>11</v>
      </c>
      <c r="D385" s="17" t="s">
        <v>134</v>
      </c>
      <c r="E385" s="17" t="s">
        <v>134</v>
      </c>
      <c r="F385" s="17" t="s">
        <v>134</v>
      </c>
      <c r="G385" s="17" t="s">
        <v>134</v>
      </c>
    </row>
    <row r="386" spans="2:7" x14ac:dyDescent="0.3">
      <c r="B386" s="19">
        <v>2036</v>
      </c>
      <c r="C386" s="19">
        <v>12</v>
      </c>
      <c r="D386" s="17" t="s">
        <v>134</v>
      </c>
      <c r="E386" s="17" t="s">
        <v>134</v>
      </c>
      <c r="F386" s="17" t="s">
        <v>134</v>
      </c>
      <c r="G386" s="17" t="s">
        <v>134</v>
      </c>
    </row>
    <row r="387" spans="2:7" x14ac:dyDescent="0.3">
      <c r="B387" s="19">
        <v>2037</v>
      </c>
      <c r="C387" s="19">
        <v>1</v>
      </c>
      <c r="D387" s="17" t="s">
        <v>134</v>
      </c>
      <c r="E387" s="17" t="s">
        <v>134</v>
      </c>
      <c r="F387" s="17" t="s">
        <v>134</v>
      </c>
      <c r="G387" s="17" t="s">
        <v>134</v>
      </c>
    </row>
    <row r="388" spans="2:7" x14ac:dyDescent="0.3">
      <c r="B388" s="19">
        <v>2037</v>
      </c>
      <c r="C388" s="19">
        <v>2</v>
      </c>
      <c r="D388" s="17" t="s">
        <v>134</v>
      </c>
      <c r="E388" s="17" t="s">
        <v>134</v>
      </c>
      <c r="F388" s="17" t="s">
        <v>134</v>
      </c>
      <c r="G388" s="17" t="s">
        <v>134</v>
      </c>
    </row>
    <row r="389" spans="2:7" x14ac:dyDescent="0.3">
      <c r="B389" s="19">
        <v>2037</v>
      </c>
      <c r="C389" s="19">
        <v>3</v>
      </c>
      <c r="D389" s="17" t="s">
        <v>134</v>
      </c>
      <c r="E389" s="17" t="s">
        <v>134</v>
      </c>
      <c r="F389" s="17" t="s">
        <v>134</v>
      </c>
      <c r="G389" s="17" t="s">
        <v>134</v>
      </c>
    </row>
    <row r="390" spans="2:7" x14ac:dyDescent="0.3">
      <c r="B390" s="19">
        <v>2037</v>
      </c>
      <c r="C390" s="19">
        <v>4</v>
      </c>
      <c r="D390" s="17" t="s">
        <v>134</v>
      </c>
      <c r="E390" s="17" t="s">
        <v>134</v>
      </c>
      <c r="F390" s="17" t="s">
        <v>134</v>
      </c>
      <c r="G390" s="17" t="s">
        <v>134</v>
      </c>
    </row>
    <row r="391" spans="2:7" x14ac:dyDescent="0.3">
      <c r="B391" s="19">
        <v>2037</v>
      </c>
      <c r="C391" s="19">
        <v>5</v>
      </c>
      <c r="D391" s="17" t="s">
        <v>134</v>
      </c>
      <c r="E391" s="17" t="s">
        <v>134</v>
      </c>
      <c r="F391" s="17" t="s">
        <v>134</v>
      </c>
      <c r="G391" s="17" t="s">
        <v>134</v>
      </c>
    </row>
    <row r="392" spans="2:7" x14ac:dyDescent="0.3">
      <c r="B392" s="19">
        <v>2037</v>
      </c>
      <c r="C392" s="19">
        <v>6</v>
      </c>
      <c r="D392" s="17" t="s">
        <v>134</v>
      </c>
      <c r="E392" s="17" t="s">
        <v>134</v>
      </c>
      <c r="F392" s="17" t="s">
        <v>134</v>
      </c>
      <c r="G392" s="17" t="s">
        <v>134</v>
      </c>
    </row>
    <row r="393" spans="2:7" x14ac:dyDescent="0.3">
      <c r="B393" s="19">
        <v>2037</v>
      </c>
      <c r="C393" s="19">
        <v>7</v>
      </c>
      <c r="D393" s="17" t="s">
        <v>134</v>
      </c>
      <c r="E393" s="17" t="s">
        <v>134</v>
      </c>
      <c r="F393" s="17" t="s">
        <v>134</v>
      </c>
      <c r="G393" s="17" t="s">
        <v>134</v>
      </c>
    </row>
    <row r="394" spans="2:7" x14ac:dyDescent="0.3">
      <c r="B394" s="19">
        <v>2037</v>
      </c>
      <c r="C394" s="19">
        <v>8</v>
      </c>
      <c r="D394" s="17" t="s">
        <v>134</v>
      </c>
      <c r="E394" s="17" t="s">
        <v>134</v>
      </c>
      <c r="F394" s="17" t="s">
        <v>134</v>
      </c>
      <c r="G394" s="17" t="s">
        <v>134</v>
      </c>
    </row>
    <row r="395" spans="2:7" x14ac:dyDescent="0.3">
      <c r="B395" s="19">
        <v>2037</v>
      </c>
      <c r="C395" s="19">
        <v>9</v>
      </c>
      <c r="D395" s="17" t="s">
        <v>134</v>
      </c>
      <c r="E395" s="17" t="s">
        <v>134</v>
      </c>
      <c r="F395" s="17" t="s">
        <v>134</v>
      </c>
      <c r="G395" s="17" t="s">
        <v>134</v>
      </c>
    </row>
    <row r="396" spans="2:7" x14ac:dyDescent="0.3">
      <c r="B396" s="19">
        <v>2037</v>
      </c>
      <c r="C396" s="19">
        <v>10</v>
      </c>
      <c r="D396" s="17" t="s">
        <v>134</v>
      </c>
      <c r="E396" s="17" t="s">
        <v>134</v>
      </c>
      <c r="F396" s="17" t="s">
        <v>134</v>
      </c>
      <c r="G396" s="17" t="s">
        <v>134</v>
      </c>
    </row>
    <row r="397" spans="2:7" x14ac:dyDescent="0.3">
      <c r="B397" s="19">
        <v>2037</v>
      </c>
      <c r="C397" s="19">
        <v>11</v>
      </c>
      <c r="D397" s="17" t="s">
        <v>134</v>
      </c>
      <c r="E397" s="17" t="s">
        <v>134</v>
      </c>
      <c r="F397" s="17" t="s">
        <v>134</v>
      </c>
      <c r="G397" s="17" t="s">
        <v>134</v>
      </c>
    </row>
    <row r="398" spans="2:7" x14ac:dyDescent="0.3">
      <c r="B398" s="19">
        <v>2037</v>
      </c>
      <c r="C398" s="19">
        <v>12</v>
      </c>
      <c r="D398" s="17" t="s">
        <v>134</v>
      </c>
      <c r="E398" s="17" t="s">
        <v>134</v>
      </c>
      <c r="F398" s="17" t="s">
        <v>134</v>
      </c>
      <c r="G398" s="17" t="s">
        <v>134</v>
      </c>
    </row>
    <row r="399" spans="2:7" x14ac:dyDescent="0.3">
      <c r="B399" s="19">
        <v>2038</v>
      </c>
      <c r="C399" s="19">
        <v>1</v>
      </c>
      <c r="D399" s="17" t="s">
        <v>134</v>
      </c>
      <c r="E399" s="17" t="s">
        <v>134</v>
      </c>
      <c r="F399" s="17" t="s">
        <v>134</v>
      </c>
      <c r="G399" s="17" t="s">
        <v>134</v>
      </c>
    </row>
    <row r="400" spans="2:7" x14ac:dyDescent="0.3">
      <c r="B400" s="19">
        <v>2038</v>
      </c>
      <c r="C400" s="19">
        <v>2</v>
      </c>
      <c r="D400" s="17" t="s">
        <v>134</v>
      </c>
      <c r="E400" s="17" t="s">
        <v>134</v>
      </c>
      <c r="F400" s="17" t="s">
        <v>134</v>
      </c>
      <c r="G400" s="17" t="s">
        <v>134</v>
      </c>
    </row>
    <row r="401" spans="2:7" x14ac:dyDescent="0.3">
      <c r="B401" s="19">
        <v>2038</v>
      </c>
      <c r="C401" s="19">
        <v>3</v>
      </c>
      <c r="D401" s="17" t="s">
        <v>134</v>
      </c>
      <c r="E401" s="17" t="s">
        <v>134</v>
      </c>
      <c r="F401" s="17" t="s">
        <v>134</v>
      </c>
      <c r="G401" s="17" t="s">
        <v>134</v>
      </c>
    </row>
    <row r="402" spans="2:7" x14ac:dyDescent="0.3">
      <c r="B402" s="19">
        <v>2038</v>
      </c>
      <c r="C402" s="19">
        <v>4</v>
      </c>
      <c r="D402" s="17" t="s">
        <v>134</v>
      </c>
      <c r="E402" s="17" t="s">
        <v>134</v>
      </c>
      <c r="F402" s="17" t="s">
        <v>134</v>
      </c>
      <c r="G402" s="17" t="s">
        <v>134</v>
      </c>
    </row>
    <row r="403" spans="2:7" x14ac:dyDescent="0.3">
      <c r="B403" s="19">
        <v>2038</v>
      </c>
      <c r="C403" s="19">
        <v>5</v>
      </c>
      <c r="D403" s="17" t="s">
        <v>134</v>
      </c>
      <c r="E403" s="17" t="s">
        <v>134</v>
      </c>
      <c r="F403" s="17" t="s">
        <v>134</v>
      </c>
      <c r="G403" s="17" t="s">
        <v>134</v>
      </c>
    </row>
    <row r="404" spans="2:7" x14ac:dyDescent="0.3">
      <c r="B404" s="19">
        <v>2038</v>
      </c>
      <c r="C404" s="19">
        <v>6</v>
      </c>
      <c r="D404" s="17" t="s">
        <v>134</v>
      </c>
      <c r="E404" s="17" t="s">
        <v>134</v>
      </c>
      <c r="F404" s="17" t="s">
        <v>134</v>
      </c>
      <c r="G404" s="17" t="s">
        <v>134</v>
      </c>
    </row>
    <row r="405" spans="2:7" x14ac:dyDescent="0.3">
      <c r="B405" s="19">
        <v>2038</v>
      </c>
      <c r="C405" s="19">
        <v>7</v>
      </c>
      <c r="D405" s="17" t="s">
        <v>134</v>
      </c>
      <c r="E405" s="17" t="s">
        <v>134</v>
      </c>
      <c r="F405" s="17" t="s">
        <v>134</v>
      </c>
      <c r="G405" s="17" t="s">
        <v>134</v>
      </c>
    </row>
    <row r="406" spans="2:7" x14ac:dyDescent="0.3">
      <c r="B406" s="19">
        <v>2038</v>
      </c>
      <c r="C406" s="19">
        <v>8</v>
      </c>
      <c r="D406" s="17" t="s">
        <v>134</v>
      </c>
      <c r="E406" s="17" t="s">
        <v>134</v>
      </c>
      <c r="F406" s="17" t="s">
        <v>134</v>
      </c>
      <c r="G406" s="17" t="s">
        <v>134</v>
      </c>
    </row>
    <row r="407" spans="2:7" x14ac:dyDescent="0.3">
      <c r="B407" s="19">
        <v>2038</v>
      </c>
      <c r="C407" s="19">
        <v>9</v>
      </c>
      <c r="D407" s="17" t="s">
        <v>134</v>
      </c>
      <c r="E407" s="17" t="s">
        <v>134</v>
      </c>
      <c r="F407" s="17" t="s">
        <v>134</v>
      </c>
      <c r="G407" s="17" t="s">
        <v>134</v>
      </c>
    </row>
    <row r="408" spans="2:7" x14ac:dyDescent="0.3">
      <c r="B408" s="19">
        <v>2038</v>
      </c>
      <c r="C408" s="19">
        <v>10</v>
      </c>
      <c r="D408" s="17" t="s">
        <v>134</v>
      </c>
      <c r="E408" s="17" t="s">
        <v>134</v>
      </c>
      <c r="F408" s="17" t="s">
        <v>134</v>
      </c>
      <c r="G408" s="17" t="s">
        <v>134</v>
      </c>
    </row>
    <row r="409" spans="2:7" x14ac:dyDescent="0.3">
      <c r="B409" s="19">
        <v>2038</v>
      </c>
      <c r="C409" s="19">
        <v>11</v>
      </c>
      <c r="D409" s="17" t="s">
        <v>134</v>
      </c>
      <c r="E409" s="17" t="s">
        <v>134</v>
      </c>
      <c r="F409" s="17" t="s">
        <v>134</v>
      </c>
      <c r="G409" s="17" t="s">
        <v>134</v>
      </c>
    </row>
    <row r="410" spans="2:7" x14ac:dyDescent="0.3">
      <c r="B410" s="19">
        <v>2038</v>
      </c>
      <c r="C410" s="19">
        <v>12</v>
      </c>
      <c r="D410" s="17" t="s">
        <v>134</v>
      </c>
      <c r="E410" s="17" t="s">
        <v>134</v>
      </c>
      <c r="F410" s="17" t="s">
        <v>134</v>
      </c>
      <c r="G410" s="17" t="s">
        <v>134</v>
      </c>
    </row>
    <row r="411" spans="2:7" x14ac:dyDescent="0.3">
      <c r="B411" s="19">
        <v>2039</v>
      </c>
      <c r="C411" s="19">
        <v>1</v>
      </c>
      <c r="D411" s="17" t="s">
        <v>134</v>
      </c>
      <c r="E411" s="17" t="s">
        <v>134</v>
      </c>
      <c r="F411" s="17" t="s">
        <v>134</v>
      </c>
      <c r="G411" s="17" t="s">
        <v>134</v>
      </c>
    </row>
    <row r="412" spans="2:7" x14ac:dyDescent="0.3">
      <c r="B412" s="19">
        <v>2039</v>
      </c>
      <c r="C412" s="19">
        <v>2</v>
      </c>
      <c r="D412" s="17" t="s">
        <v>134</v>
      </c>
      <c r="E412" s="17" t="s">
        <v>134</v>
      </c>
      <c r="F412" s="17" t="s">
        <v>134</v>
      </c>
      <c r="G412" s="17" t="s">
        <v>134</v>
      </c>
    </row>
    <row r="413" spans="2:7" x14ac:dyDescent="0.3">
      <c r="B413" s="19">
        <v>2039</v>
      </c>
      <c r="C413" s="19">
        <v>3</v>
      </c>
      <c r="D413" s="17" t="s">
        <v>134</v>
      </c>
      <c r="E413" s="17" t="s">
        <v>134</v>
      </c>
      <c r="F413" s="17" t="s">
        <v>134</v>
      </c>
      <c r="G413" s="17" t="s">
        <v>134</v>
      </c>
    </row>
    <row r="414" spans="2:7" x14ac:dyDescent="0.3">
      <c r="B414" s="19">
        <v>2039</v>
      </c>
      <c r="C414" s="19">
        <v>4</v>
      </c>
      <c r="D414" s="17" t="s">
        <v>134</v>
      </c>
      <c r="E414" s="17" t="s">
        <v>134</v>
      </c>
      <c r="F414" s="17" t="s">
        <v>134</v>
      </c>
      <c r="G414" s="17" t="s">
        <v>134</v>
      </c>
    </row>
    <row r="415" spans="2:7" x14ac:dyDescent="0.3">
      <c r="B415" s="19">
        <v>2039</v>
      </c>
      <c r="C415" s="19">
        <v>5</v>
      </c>
      <c r="D415" s="17" t="s">
        <v>134</v>
      </c>
      <c r="E415" s="17" t="s">
        <v>134</v>
      </c>
      <c r="F415" s="17" t="s">
        <v>134</v>
      </c>
      <c r="G415" s="17" t="s">
        <v>134</v>
      </c>
    </row>
    <row r="416" spans="2:7" x14ac:dyDescent="0.3">
      <c r="B416" s="19">
        <v>2039</v>
      </c>
      <c r="C416" s="19">
        <v>6</v>
      </c>
      <c r="D416" s="17" t="s">
        <v>134</v>
      </c>
      <c r="E416" s="17" t="s">
        <v>134</v>
      </c>
      <c r="F416" s="17" t="s">
        <v>134</v>
      </c>
      <c r="G416" s="17" t="s">
        <v>134</v>
      </c>
    </row>
    <row r="417" spans="2:7" x14ac:dyDescent="0.3">
      <c r="B417" s="19">
        <v>2039</v>
      </c>
      <c r="C417" s="19">
        <v>7</v>
      </c>
      <c r="D417" s="17" t="s">
        <v>134</v>
      </c>
      <c r="E417" s="17" t="s">
        <v>134</v>
      </c>
      <c r="F417" s="17" t="s">
        <v>134</v>
      </c>
      <c r="G417" s="17" t="s">
        <v>134</v>
      </c>
    </row>
    <row r="418" spans="2:7" x14ac:dyDescent="0.3">
      <c r="B418" s="19">
        <v>2039</v>
      </c>
      <c r="C418" s="19">
        <v>8</v>
      </c>
      <c r="D418" s="17" t="s">
        <v>134</v>
      </c>
      <c r="E418" s="17" t="s">
        <v>134</v>
      </c>
      <c r="F418" s="17" t="s">
        <v>134</v>
      </c>
      <c r="G418" s="17" t="s">
        <v>134</v>
      </c>
    </row>
    <row r="419" spans="2:7" x14ac:dyDescent="0.3">
      <c r="B419" s="19">
        <v>2039</v>
      </c>
      <c r="C419" s="19">
        <v>9</v>
      </c>
      <c r="D419" s="17" t="s">
        <v>134</v>
      </c>
      <c r="E419" s="17" t="s">
        <v>134</v>
      </c>
      <c r="F419" s="17" t="s">
        <v>134</v>
      </c>
      <c r="G419" s="17" t="s">
        <v>134</v>
      </c>
    </row>
    <row r="420" spans="2:7" x14ac:dyDescent="0.3">
      <c r="B420" s="19">
        <v>2039</v>
      </c>
      <c r="C420" s="19">
        <v>10</v>
      </c>
      <c r="D420" s="17" t="s">
        <v>134</v>
      </c>
      <c r="E420" s="17" t="s">
        <v>134</v>
      </c>
      <c r="F420" s="17" t="s">
        <v>134</v>
      </c>
      <c r="G420" s="17" t="s">
        <v>134</v>
      </c>
    </row>
    <row r="421" spans="2:7" x14ac:dyDescent="0.3">
      <c r="B421" s="19">
        <v>2039</v>
      </c>
      <c r="C421" s="19">
        <v>11</v>
      </c>
      <c r="D421" s="17" t="s">
        <v>134</v>
      </c>
      <c r="E421" s="17" t="s">
        <v>134</v>
      </c>
      <c r="F421" s="17" t="s">
        <v>134</v>
      </c>
      <c r="G421" s="17" t="s">
        <v>134</v>
      </c>
    </row>
    <row r="422" spans="2:7" x14ac:dyDescent="0.3">
      <c r="B422" s="19">
        <v>2039</v>
      </c>
      <c r="C422" s="19">
        <v>12</v>
      </c>
      <c r="D422" s="17" t="s">
        <v>134</v>
      </c>
      <c r="E422" s="17" t="s">
        <v>134</v>
      </c>
      <c r="F422" s="17" t="s">
        <v>134</v>
      </c>
      <c r="G422" s="17" t="s">
        <v>134</v>
      </c>
    </row>
    <row r="423" spans="2:7" x14ac:dyDescent="0.3">
      <c r="B423" s="19">
        <v>2040</v>
      </c>
      <c r="C423" s="19">
        <v>1</v>
      </c>
      <c r="D423" s="17" t="s">
        <v>134</v>
      </c>
      <c r="E423" s="17" t="s">
        <v>134</v>
      </c>
      <c r="F423" s="17" t="s">
        <v>134</v>
      </c>
      <c r="G423" s="17" t="s">
        <v>134</v>
      </c>
    </row>
    <row r="424" spans="2:7" x14ac:dyDescent="0.3">
      <c r="B424" s="19">
        <v>2040</v>
      </c>
      <c r="C424" s="19">
        <v>2</v>
      </c>
      <c r="D424" s="17" t="s">
        <v>134</v>
      </c>
      <c r="E424" s="17" t="s">
        <v>134</v>
      </c>
      <c r="F424" s="17" t="s">
        <v>134</v>
      </c>
      <c r="G424" s="17" t="s">
        <v>134</v>
      </c>
    </row>
    <row r="425" spans="2:7" x14ac:dyDescent="0.3">
      <c r="B425" s="19">
        <v>2040</v>
      </c>
      <c r="C425" s="19">
        <v>3</v>
      </c>
      <c r="D425" s="17" t="s">
        <v>134</v>
      </c>
      <c r="E425" s="17" t="s">
        <v>134</v>
      </c>
      <c r="F425" s="17" t="s">
        <v>134</v>
      </c>
      <c r="G425" s="17" t="s">
        <v>134</v>
      </c>
    </row>
    <row r="426" spans="2:7" x14ac:dyDescent="0.3">
      <c r="B426" s="19">
        <v>2040</v>
      </c>
      <c r="C426" s="19">
        <v>4</v>
      </c>
      <c r="D426" s="17" t="s">
        <v>134</v>
      </c>
      <c r="E426" s="17" t="s">
        <v>134</v>
      </c>
      <c r="F426" s="17" t="s">
        <v>134</v>
      </c>
      <c r="G426" s="17" t="s">
        <v>134</v>
      </c>
    </row>
    <row r="427" spans="2:7" x14ac:dyDescent="0.3">
      <c r="B427" s="19">
        <v>2040</v>
      </c>
      <c r="C427" s="19">
        <v>5</v>
      </c>
      <c r="D427" s="17" t="s">
        <v>134</v>
      </c>
      <c r="E427" s="17" t="s">
        <v>134</v>
      </c>
      <c r="F427" s="17" t="s">
        <v>134</v>
      </c>
      <c r="G427" s="17" t="s">
        <v>134</v>
      </c>
    </row>
    <row r="428" spans="2:7" x14ac:dyDescent="0.3">
      <c r="B428" s="19">
        <v>2040</v>
      </c>
      <c r="C428" s="19">
        <v>6</v>
      </c>
      <c r="D428" s="17" t="s">
        <v>134</v>
      </c>
      <c r="E428" s="17" t="s">
        <v>134</v>
      </c>
      <c r="F428" s="17" t="s">
        <v>134</v>
      </c>
      <c r="G428" s="17" t="s">
        <v>134</v>
      </c>
    </row>
    <row r="429" spans="2:7" x14ac:dyDescent="0.3">
      <c r="B429" s="19">
        <v>2040</v>
      </c>
      <c r="C429" s="19">
        <v>7</v>
      </c>
      <c r="D429" s="17" t="s">
        <v>134</v>
      </c>
      <c r="E429" s="17" t="s">
        <v>134</v>
      </c>
      <c r="F429" s="17" t="s">
        <v>134</v>
      </c>
      <c r="G429" s="17" t="s">
        <v>134</v>
      </c>
    </row>
    <row r="430" spans="2:7" x14ac:dyDescent="0.3">
      <c r="B430" s="19">
        <v>2040</v>
      </c>
      <c r="C430" s="19">
        <v>8</v>
      </c>
      <c r="D430" s="17" t="s">
        <v>134</v>
      </c>
      <c r="E430" s="17" t="s">
        <v>134</v>
      </c>
      <c r="F430" s="17" t="s">
        <v>134</v>
      </c>
      <c r="G430" s="17" t="s">
        <v>134</v>
      </c>
    </row>
    <row r="431" spans="2:7" x14ac:dyDescent="0.3">
      <c r="B431" s="19">
        <v>2040</v>
      </c>
      <c r="C431" s="19">
        <v>9</v>
      </c>
      <c r="D431" s="17" t="s">
        <v>134</v>
      </c>
      <c r="E431" s="17" t="s">
        <v>134</v>
      </c>
      <c r="F431" s="17" t="s">
        <v>134</v>
      </c>
      <c r="G431" s="17" t="s">
        <v>134</v>
      </c>
    </row>
    <row r="432" spans="2:7" x14ac:dyDescent="0.3">
      <c r="B432" s="19">
        <v>2040</v>
      </c>
      <c r="C432" s="19">
        <v>10</v>
      </c>
      <c r="D432" s="17" t="s">
        <v>134</v>
      </c>
      <c r="E432" s="17" t="s">
        <v>134</v>
      </c>
      <c r="F432" s="17" t="s">
        <v>134</v>
      </c>
      <c r="G432" s="17" t="s">
        <v>134</v>
      </c>
    </row>
    <row r="433" spans="2:7" x14ac:dyDescent="0.3">
      <c r="B433" s="19">
        <v>2040</v>
      </c>
      <c r="C433" s="19">
        <v>11</v>
      </c>
      <c r="D433" s="17" t="s">
        <v>134</v>
      </c>
      <c r="E433" s="17" t="s">
        <v>134</v>
      </c>
      <c r="F433" s="17" t="s">
        <v>134</v>
      </c>
      <c r="G433" s="17" t="s">
        <v>134</v>
      </c>
    </row>
    <row r="434" spans="2:7" x14ac:dyDescent="0.3">
      <c r="B434" s="19">
        <v>2040</v>
      </c>
      <c r="C434" s="19">
        <v>12</v>
      </c>
      <c r="D434" s="17" t="s">
        <v>134</v>
      </c>
      <c r="E434" s="17" t="s">
        <v>134</v>
      </c>
      <c r="F434" s="17" t="s">
        <v>134</v>
      </c>
      <c r="G434" s="17" t="s">
        <v>134</v>
      </c>
    </row>
  </sheetData>
  <mergeCells count="7">
    <mergeCell ref="B1:U1"/>
    <mergeCell ref="B5:U5"/>
    <mergeCell ref="B2:U2"/>
    <mergeCell ref="B9:H9"/>
    <mergeCell ref="C205:G205"/>
    <mergeCell ref="J9:U9"/>
    <mergeCell ref="C3:M3"/>
  </mergeCells>
  <pageMargins left="0.7" right="0.7" top="0.75" bottom="0.75" header="0.3" footer="0.3"/>
  <pageSetup scale="56"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C18AC-E2AC-4499-9969-41D86CDE31E4}">
  <sheetPr>
    <tabColor theme="6" tint="0.79998168889431442"/>
    <pageSetUpPr fitToPage="1"/>
  </sheetPr>
  <dimension ref="B1:AA241"/>
  <sheetViews>
    <sheetView zoomScaleNormal="100" workbookViewId="0">
      <selection activeCell="B5" sqref="B5:AA5"/>
    </sheetView>
  </sheetViews>
  <sheetFormatPr defaultRowHeight="15.6" x14ac:dyDescent="0.3"/>
  <cols>
    <col min="1" max="1" width="2.09765625" customWidth="1"/>
    <col min="2" max="2" width="9" customWidth="1"/>
    <col min="11" max="11" width="10.69921875" bestFit="1" customWidth="1"/>
    <col min="12" max="12" width="10.09765625" bestFit="1" customWidth="1"/>
    <col min="13" max="13" width="8.5" bestFit="1" customWidth="1"/>
    <col min="14" max="14" width="13.19921875" bestFit="1" customWidth="1"/>
    <col min="15" max="15" width="10.59765625" bestFit="1" customWidth="1"/>
    <col min="16" max="16" width="10" bestFit="1" customWidth="1"/>
    <col min="17" max="17" width="15.19921875" bestFit="1" customWidth="1"/>
    <col min="18" max="20" width="8.5" bestFit="1" customWidth="1"/>
    <col min="21" max="21" width="8" bestFit="1" customWidth="1"/>
  </cols>
  <sheetData>
    <row r="1" spans="2:27" s="6" customFormat="1" x14ac:dyDescent="0.3">
      <c r="B1" s="285" t="s">
        <v>140</v>
      </c>
      <c r="C1" s="285"/>
      <c r="D1" s="285"/>
      <c r="E1" s="285"/>
      <c r="F1" s="285"/>
      <c r="G1" s="285"/>
      <c r="H1" s="285"/>
      <c r="I1" s="285"/>
      <c r="J1" s="285"/>
      <c r="K1" s="285"/>
      <c r="L1" s="285"/>
      <c r="M1" s="285"/>
      <c r="N1" s="285"/>
      <c r="O1" s="285"/>
      <c r="P1" s="285"/>
      <c r="Q1" s="285"/>
      <c r="R1" s="285"/>
      <c r="S1" s="285"/>
      <c r="T1" s="285"/>
      <c r="U1" s="285"/>
      <c r="V1" s="285"/>
      <c r="W1" s="285"/>
      <c r="X1" s="285"/>
      <c r="Y1" s="285"/>
      <c r="Z1" s="285"/>
      <c r="AA1" s="285"/>
    </row>
    <row r="2" spans="2:27" s="7" customFormat="1" ht="15.75" customHeight="1" x14ac:dyDescent="0.25">
      <c r="C2" s="287" t="str">
        <f>'Admin Info'!B6</f>
        <v>Southern California Gas</v>
      </c>
      <c r="D2" s="310"/>
      <c r="E2" s="310"/>
      <c r="F2" s="310"/>
      <c r="G2" s="310"/>
      <c r="H2" s="310"/>
      <c r="I2" s="310"/>
      <c r="J2" s="310"/>
      <c r="K2" s="310"/>
      <c r="L2" s="310"/>
      <c r="M2" s="310"/>
      <c r="N2" s="310"/>
      <c r="O2" s="310"/>
      <c r="P2" s="310"/>
      <c r="Q2" s="310"/>
      <c r="R2" s="310"/>
      <c r="S2" s="310"/>
      <c r="T2" s="310"/>
      <c r="U2" s="310"/>
      <c r="V2" s="310"/>
      <c r="W2" s="310"/>
      <c r="X2" s="310"/>
      <c r="Y2" s="310"/>
      <c r="Z2" s="310"/>
    </row>
    <row r="3" spans="2:27" s="7" customFormat="1" ht="13.2" x14ac:dyDescent="0.25">
      <c r="D3" s="310"/>
      <c r="E3" s="310"/>
      <c r="F3" s="310"/>
      <c r="G3" s="310"/>
      <c r="H3" s="310"/>
      <c r="I3" s="310"/>
      <c r="J3" s="310"/>
      <c r="K3" s="310"/>
      <c r="L3" s="310"/>
      <c r="M3" s="310"/>
      <c r="N3" s="310"/>
    </row>
    <row r="4" spans="2:27" s="7" customFormat="1" ht="13.2" x14ac:dyDescent="0.25">
      <c r="D4" s="24"/>
      <c r="E4" s="24"/>
      <c r="F4" s="24"/>
      <c r="G4" s="24"/>
      <c r="H4" s="24"/>
      <c r="I4" s="24"/>
      <c r="J4" s="24"/>
      <c r="K4" s="24"/>
      <c r="L4" s="24"/>
      <c r="M4" s="24"/>
      <c r="N4" s="24"/>
    </row>
    <row r="5" spans="2:27" s="6" customFormat="1" ht="30.75" customHeight="1" x14ac:dyDescent="0.25">
      <c r="B5" s="288" t="s">
        <v>141</v>
      </c>
      <c r="C5" s="288"/>
      <c r="D5" s="288"/>
      <c r="E5" s="288"/>
      <c r="F5" s="288"/>
      <c r="G5" s="288"/>
      <c r="H5" s="288"/>
      <c r="I5" s="288"/>
      <c r="J5" s="288"/>
      <c r="K5" s="288"/>
      <c r="L5" s="288"/>
      <c r="M5" s="288"/>
      <c r="N5" s="288"/>
      <c r="O5" s="288"/>
      <c r="P5" s="288"/>
      <c r="Q5" s="288"/>
      <c r="R5" s="288"/>
      <c r="S5" s="288"/>
      <c r="T5" s="288"/>
      <c r="U5" s="288"/>
      <c r="V5" s="288"/>
      <c r="W5" s="288"/>
      <c r="X5" s="288"/>
      <c r="Y5" s="288"/>
      <c r="Z5" s="288"/>
      <c r="AA5" s="288"/>
    </row>
    <row r="7" spans="2:27" x14ac:dyDescent="0.3">
      <c r="Q7" s="55"/>
    </row>
    <row r="8" spans="2:27" ht="42" customHeight="1" x14ac:dyDescent="0.3">
      <c r="B8" s="314" t="s">
        <v>142</v>
      </c>
      <c r="C8" s="315"/>
      <c r="D8" s="315"/>
      <c r="E8" s="316"/>
      <c r="F8" s="64"/>
      <c r="G8" s="23"/>
      <c r="H8" s="23"/>
      <c r="I8" s="23"/>
      <c r="J8" s="23"/>
      <c r="K8" s="321" t="s">
        <v>143</v>
      </c>
      <c r="L8" s="322"/>
      <c r="M8" s="322"/>
      <c r="N8" s="322"/>
      <c r="O8" s="322"/>
      <c r="P8" s="322"/>
      <c r="Q8" s="322"/>
      <c r="R8" s="322"/>
      <c r="S8" s="322"/>
      <c r="T8" s="322"/>
      <c r="U8" s="323"/>
      <c r="V8" s="55"/>
      <c r="W8" s="55"/>
      <c r="X8" s="55"/>
      <c r="Y8" s="55"/>
      <c r="Z8" s="55"/>
      <c r="AA8" s="55"/>
    </row>
    <row r="9" spans="2:27" x14ac:dyDescent="0.3">
      <c r="B9" s="14" t="s">
        <v>76</v>
      </c>
      <c r="C9" s="14" t="s">
        <v>77</v>
      </c>
      <c r="D9" s="14" t="s">
        <v>144</v>
      </c>
      <c r="E9" s="14" t="s">
        <v>145</v>
      </c>
      <c r="F9" s="61"/>
      <c r="G9" s="21"/>
      <c r="H9" s="21"/>
      <c r="I9" s="21"/>
      <c r="K9" s="65"/>
      <c r="L9" s="317" t="s">
        <v>146</v>
      </c>
      <c r="M9" s="317"/>
      <c r="N9" s="317"/>
      <c r="O9" s="317"/>
      <c r="P9" s="317"/>
      <c r="Q9" s="317"/>
      <c r="R9" s="317"/>
      <c r="S9" s="317"/>
      <c r="T9" s="317"/>
      <c r="U9" s="317"/>
    </row>
    <row r="10" spans="2:27" x14ac:dyDescent="0.3">
      <c r="B10" s="19">
        <v>2023</v>
      </c>
      <c r="C10" s="19">
        <v>1</v>
      </c>
      <c r="D10" s="167">
        <v>340.74423066666657</v>
      </c>
      <c r="E10" s="19" t="s">
        <v>147</v>
      </c>
      <c r="F10" s="62"/>
      <c r="G10" s="20"/>
      <c r="H10" s="20"/>
      <c r="I10" s="20"/>
      <c r="K10" s="168" t="s">
        <v>148</v>
      </c>
      <c r="L10" s="168" t="s">
        <v>149</v>
      </c>
      <c r="M10" s="168" t="s">
        <v>150</v>
      </c>
      <c r="N10" s="168" t="s">
        <v>151</v>
      </c>
      <c r="O10" s="168" t="s">
        <v>152</v>
      </c>
      <c r="P10" s="168" t="s">
        <v>153</v>
      </c>
      <c r="Q10" s="168" t="s">
        <v>154</v>
      </c>
      <c r="R10" s="10"/>
      <c r="S10" s="10"/>
      <c r="T10" s="10"/>
      <c r="U10" s="10"/>
    </row>
    <row r="11" spans="2:27" x14ac:dyDescent="0.3">
      <c r="B11" s="19">
        <v>2023</v>
      </c>
      <c r="C11" s="19">
        <v>2</v>
      </c>
      <c r="D11" s="167">
        <v>313.18797945833336</v>
      </c>
      <c r="E11" s="17"/>
      <c r="F11" s="62"/>
      <c r="G11" s="20"/>
      <c r="H11" s="20"/>
      <c r="I11" s="20"/>
      <c r="K11" s="168" t="s">
        <v>155</v>
      </c>
      <c r="L11" s="168" t="s">
        <v>156</v>
      </c>
      <c r="M11" s="168"/>
      <c r="N11" s="168"/>
      <c r="O11" s="168"/>
      <c r="P11" s="168"/>
      <c r="Q11" s="168"/>
      <c r="R11" s="10"/>
      <c r="S11" s="10"/>
      <c r="T11" s="10"/>
      <c r="U11" s="10"/>
    </row>
    <row r="12" spans="2:27" x14ac:dyDescent="0.3">
      <c r="B12" s="19">
        <v>2023</v>
      </c>
      <c r="C12" s="19">
        <v>3</v>
      </c>
      <c r="D12" s="167">
        <v>298.28037529166664</v>
      </c>
      <c r="E12" s="17"/>
      <c r="F12" s="62"/>
      <c r="G12" s="20"/>
      <c r="H12" s="20"/>
      <c r="I12" s="20"/>
      <c r="K12" s="168" t="s">
        <v>157</v>
      </c>
      <c r="L12" s="168"/>
      <c r="M12" s="168" t="s">
        <v>158</v>
      </c>
      <c r="N12" s="168"/>
      <c r="O12" s="168"/>
      <c r="P12" s="168"/>
      <c r="Q12" s="168"/>
      <c r="R12" s="10"/>
      <c r="S12" s="10"/>
      <c r="T12" s="10"/>
      <c r="U12" s="10"/>
    </row>
    <row r="13" spans="2:27" x14ac:dyDescent="0.3">
      <c r="B13" s="19">
        <v>2023</v>
      </c>
      <c r="C13" s="19">
        <v>4</v>
      </c>
      <c r="D13" s="167">
        <v>125.11814058333331</v>
      </c>
      <c r="E13" s="17"/>
      <c r="F13" s="62"/>
      <c r="G13" s="20"/>
      <c r="H13" s="20"/>
      <c r="I13" s="20"/>
      <c r="K13" s="168" t="s">
        <v>159</v>
      </c>
      <c r="L13" s="168"/>
      <c r="M13" s="168" t="s">
        <v>160</v>
      </c>
      <c r="N13" s="168"/>
      <c r="O13" s="168"/>
      <c r="P13" s="168"/>
      <c r="Q13" s="168"/>
      <c r="R13" s="10"/>
      <c r="S13" s="10"/>
      <c r="T13" s="10"/>
      <c r="U13" s="10"/>
    </row>
    <row r="14" spans="2:27" x14ac:dyDescent="0.3">
      <c r="B14" s="19">
        <v>2023</v>
      </c>
      <c r="C14" s="19">
        <v>5</v>
      </c>
      <c r="D14" s="167">
        <v>76.112683958333335</v>
      </c>
      <c r="E14" s="17"/>
      <c r="F14" s="62"/>
      <c r="G14" s="20"/>
      <c r="H14" s="20"/>
      <c r="I14" s="20"/>
      <c r="K14" s="168" t="s">
        <v>161</v>
      </c>
      <c r="L14" s="168"/>
      <c r="M14" s="168"/>
      <c r="N14" s="168" t="s">
        <v>162</v>
      </c>
      <c r="O14" s="168"/>
      <c r="P14" s="168"/>
      <c r="Q14" s="168"/>
      <c r="R14" s="10"/>
      <c r="S14" s="10"/>
      <c r="T14" s="10"/>
      <c r="U14" s="10"/>
    </row>
    <row r="15" spans="2:27" x14ac:dyDescent="0.3">
      <c r="B15" s="19">
        <v>2023</v>
      </c>
      <c r="C15" s="19">
        <v>6</v>
      </c>
      <c r="D15" s="167">
        <v>20.200495541666662</v>
      </c>
      <c r="E15" s="17"/>
      <c r="F15" s="62"/>
      <c r="G15" s="20"/>
      <c r="H15" s="20"/>
      <c r="I15" s="20"/>
      <c r="K15" s="168" t="s">
        <v>163</v>
      </c>
      <c r="L15" s="168"/>
      <c r="M15" s="168"/>
      <c r="N15" s="168" t="s">
        <v>164</v>
      </c>
      <c r="O15" s="168"/>
      <c r="P15" s="168"/>
      <c r="Q15" s="168"/>
      <c r="R15" s="10"/>
      <c r="S15" s="10"/>
      <c r="T15" s="10"/>
      <c r="U15" s="10"/>
    </row>
    <row r="16" spans="2:27" x14ac:dyDescent="0.3">
      <c r="B16" s="19">
        <v>2023</v>
      </c>
      <c r="C16" s="19">
        <v>7</v>
      </c>
      <c r="D16" s="167">
        <v>1.8762376666666665</v>
      </c>
      <c r="E16" s="17"/>
      <c r="F16" s="62"/>
      <c r="G16" s="20"/>
      <c r="H16" s="20"/>
      <c r="I16" s="20"/>
      <c r="K16" s="168" t="s">
        <v>165</v>
      </c>
      <c r="L16" s="168"/>
      <c r="M16" s="168"/>
      <c r="N16" s="168" t="s">
        <v>166</v>
      </c>
      <c r="O16" s="168"/>
      <c r="P16" s="168"/>
      <c r="Q16" s="168"/>
      <c r="R16" s="10"/>
      <c r="S16" s="10"/>
      <c r="T16" s="10"/>
      <c r="U16" s="10"/>
    </row>
    <row r="17" spans="2:21" x14ac:dyDescent="0.3">
      <c r="B17" s="19">
        <v>2023</v>
      </c>
      <c r="C17" s="19">
        <v>8</v>
      </c>
      <c r="D17" s="167">
        <v>0.30255749999999998</v>
      </c>
      <c r="E17" s="17"/>
      <c r="F17" s="62"/>
      <c r="G17" s="20"/>
      <c r="H17" s="20"/>
      <c r="I17" s="20"/>
      <c r="K17" s="168" t="s">
        <v>167</v>
      </c>
      <c r="L17" s="168"/>
      <c r="M17" s="23"/>
      <c r="N17" s="168"/>
      <c r="O17" s="168" t="s">
        <v>168</v>
      </c>
      <c r="P17" s="168"/>
      <c r="Q17" s="168"/>
      <c r="R17" s="10"/>
      <c r="S17" s="10"/>
      <c r="T17" s="10"/>
      <c r="U17" s="10"/>
    </row>
    <row r="18" spans="2:21" x14ac:dyDescent="0.3">
      <c r="B18" s="19">
        <v>2023</v>
      </c>
      <c r="C18" s="19">
        <v>9</v>
      </c>
      <c r="D18" s="167">
        <v>1.7628690000000002</v>
      </c>
      <c r="E18" s="17"/>
      <c r="F18" s="62"/>
      <c r="G18" s="20"/>
      <c r="H18" s="20"/>
      <c r="I18" s="20"/>
      <c r="K18" s="168" t="s">
        <v>169</v>
      </c>
      <c r="L18" s="168"/>
      <c r="M18" s="168"/>
      <c r="N18" s="168"/>
      <c r="O18" s="168" t="s">
        <v>170</v>
      </c>
      <c r="P18" s="168"/>
      <c r="Q18" s="168"/>
      <c r="R18" s="10"/>
      <c r="S18" s="10"/>
      <c r="T18" s="10"/>
      <c r="U18" s="10"/>
    </row>
    <row r="19" spans="2:21" x14ac:dyDescent="0.3">
      <c r="B19" s="19">
        <v>2023</v>
      </c>
      <c r="C19" s="19">
        <v>10</v>
      </c>
      <c r="D19" s="167">
        <v>14.010005791666668</v>
      </c>
      <c r="E19" s="17"/>
      <c r="F19" s="62"/>
      <c r="G19" s="20"/>
      <c r="H19" s="20"/>
      <c r="I19" s="20"/>
      <c r="K19" s="168" t="s">
        <v>171</v>
      </c>
      <c r="L19" s="168"/>
      <c r="M19" s="168"/>
      <c r="N19" s="168"/>
      <c r="O19" s="168" t="s">
        <v>172</v>
      </c>
      <c r="P19" s="168"/>
      <c r="Q19" s="168"/>
      <c r="R19" s="10"/>
      <c r="S19" s="10"/>
      <c r="T19" s="10"/>
      <c r="U19" s="10"/>
    </row>
    <row r="20" spans="2:21" x14ac:dyDescent="0.3">
      <c r="B20" s="19">
        <v>2023</v>
      </c>
      <c r="C20" s="19">
        <v>11</v>
      </c>
      <c r="D20" s="167">
        <v>85.291054833333334</v>
      </c>
      <c r="E20" s="17"/>
      <c r="F20" s="62"/>
      <c r="G20" s="20"/>
      <c r="H20" s="20"/>
      <c r="I20" s="20"/>
      <c r="K20" s="168" t="s">
        <v>173</v>
      </c>
      <c r="L20" s="168"/>
      <c r="M20" s="168"/>
      <c r="N20" s="23"/>
      <c r="O20" s="168"/>
      <c r="P20" s="168" t="s">
        <v>174</v>
      </c>
      <c r="Q20" s="168"/>
      <c r="R20" s="10"/>
      <c r="S20" s="10"/>
      <c r="T20" s="10"/>
      <c r="U20" s="10"/>
    </row>
    <row r="21" spans="2:21" x14ac:dyDescent="0.3">
      <c r="B21" s="19">
        <v>2023</v>
      </c>
      <c r="C21" s="19">
        <v>12</v>
      </c>
      <c r="D21" s="167">
        <v>173.78473820833338</v>
      </c>
      <c r="E21" s="17"/>
      <c r="F21" s="62"/>
      <c r="G21" s="20"/>
      <c r="H21" s="20"/>
      <c r="I21" s="20"/>
      <c r="K21" s="168" t="s">
        <v>175</v>
      </c>
      <c r="L21" s="168"/>
      <c r="M21" s="168"/>
      <c r="N21" s="168"/>
      <c r="O21" s="23"/>
      <c r="P21" s="168" t="s">
        <v>176</v>
      </c>
      <c r="Q21" s="168"/>
      <c r="R21" s="10"/>
      <c r="S21" s="10"/>
      <c r="T21" s="10"/>
      <c r="U21" s="10"/>
    </row>
    <row r="22" spans="2:21" x14ac:dyDescent="0.3">
      <c r="B22" s="19">
        <v>2024</v>
      </c>
      <c r="C22" s="19">
        <v>1</v>
      </c>
      <c r="D22" s="167">
        <v>268.60575745833341</v>
      </c>
      <c r="E22" s="17"/>
      <c r="F22" s="62"/>
      <c r="G22" s="20"/>
      <c r="H22" s="20"/>
      <c r="I22" s="20"/>
      <c r="K22" s="168" t="s">
        <v>177</v>
      </c>
      <c r="L22" s="168"/>
      <c r="M22" s="168"/>
      <c r="N22" s="168"/>
      <c r="O22" s="168"/>
      <c r="P22" s="168" t="s">
        <v>178</v>
      </c>
      <c r="Q22" s="168"/>
      <c r="R22" s="10"/>
      <c r="S22" s="10"/>
      <c r="T22" s="10"/>
      <c r="U22" s="10"/>
    </row>
    <row r="23" spans="2:21" x14ac:dyDescent="0.3">
      <c r="B23" s="19">
        <v>2024</v>
      </c>
      <c r="C23" s="19">
        <v>2</v>
      </c>
      <c r="D23" s="167">
        <v>253.30695376999995</v>
      </c>
      <c r="E23" s="17"/>
      <c r="F23" s="62"/>
      <c r="G23" s="20"/>
      <c r="H23" s="20"/>
      <c r="I23" s="20"/>
      <c r="K23" s="168" t="s">
        <v>179</v>
      </c>
      <c r="L23" s="168"/>
      <c r="M23" s="168"/>
      <c r="N23" s="23"/>
      <c r="O23" s="168"/>
      <c r="P23" s="168" t="s">
        <v>180</v>
      </c>
      <c r="Q23" s="168"/>
      <c r="R23" s="21"/>
      <c r="S23" s="21"/>
      <c r="T23" s="21"/>
      <c r="U23" s="21"/>
    </row>
    <row r="24" spans="2:21" x14ac:dyDescent="0.3">
      <c r="B24" s="19">
        <v>2024</v>
      </c>
      <c r="C24" s="19">
        <v>3</v>
      </c>
      <c r="D24" s="167">
        <v>210.90234379500001</v>
      </c>
      <c r="E24" s="17"/>
      <c r="F24" s="62"/>
      <c r="G24" s="20"/>
      <c r="H24" s="20"/>
      <c r="I24" s="20"/>
      <c r="K24" s="168" t="s">
        <v>181</v>
      </c>
      <c r="L24" s="168"/>
      <c r="M24" s="168"/>
      <c r="N24" s="168"/>
      <c r="O24" s="23"/>
      <c r="P24" s="168"/>
      <c r="Q24" s="168" t="s">
        <v>182</v>
      </c>
      <c r="R24" s="21"/>
      <c r="S24" s="21"/>
      <c r="T24" s="21"/>
      <c r="U24" s="21"/>
    </row>
    <row r="25" spans="2:21" x14ac:dyDescent="0.3">
      <c r="B25" s="19">
        <v>2024</v>
      </c>
      <c r="C25" s="19">
        <v>4</v>
      </c>
      <c r="D25" s="167">
        <v>126.14212595833332</v>
      </c>
      <c r="E25" s="17"/>
      <c r="F25" s="62"/>
      <c r="G25" s="20"/>
      <c r="H25" s="20"/>
      <c r="I25" s="20"/>
      <c r="K25" s="168" t="s">
        <v>183</v>
      </c>
      <c r="L25" s="168"/>
      <c r="M25" s="168"/>
      <c r="N25" s="168"/>
      <c r="O25" s="168"/>
      <c r="P25" s="168"/>
      <c r="Q25" s="168" t="s">
        <v>184</v>
      </c>
      <c r="R25" s="23"/>
      <c r="S25" s="23"/>
      <c r="T25" s="23"/>
      <c r="U25" s="23"/>
    </row>
    <row r="26" spans="2:21" x14ac:dyDescent="0.3">
      <c r="B26" s="19">
        <v>2024</v>
      </c>
      <c r="C26" s="19">
        <v>5</v>
      </c>
      <c r="D26" s="167">
        <v>49.983948958333329</v>
      </c>
      <c r="E26" s="17"/>
      <c r="F26" s="62"/>
      <c r="G26" s="20"/>
      <c r="H26" s="20"/>
      <c r="I26" s="20"/>
      <c r="K26" s="23"/>
      <c r="L26" s="23"/>
      <c r="M26" s="23"/>
      <c r="N26" s="23"/>
      <c r="O26" s="23"/>
      <c r="P26" s="23"/>
      <c r="Q26" s="23"/>
      <c r="R26" s="23"/>
      <c r="S26" s="23"/>
      <c r="T26" s="23"/>
      <c r="U26" s="23"/>
    </row>
    <row r="27" spans="2:21" x14ac:dyDescent="0.3">
      <c r="B27" s="19">
        <v>2024</v>
      </c>
      <c r="C27" s="19">
        <v>6</v>
      </c>
      <c r="D27" s="167">
        <v>8.0806998749999988</v>
      </c>
      <c r="E27" s="17"/>
      <c r="F27" s="62"/>
      <c r="G27" s="20"/>
      <c r="H27" s="20"/>
      <c r="I27" s="20"/>
      <c r="K27" s="321" t="s">
        <v>185</v>
      </c>
      <c r="L27" s="322"/>
      <c r="M27" s="322"/>
      <c r="N27" s="322"/>
      <c r="O27" s="322"/>
      <c r="P27" s="322"/>
      <c r="Q27" s="322"/>
      <c r="R27" s="322"/>
      <c r="S27" s="322"/>
      <c r="T27" s="322"/>
      <c r="U27" s="323"/>
    </row>
    <row r="28" spans="2:21" x14ac:dyDescent="0.3">
      <c r="B28" s="19">
        <v>2024</v>
      </c>
      <c r="C28" s="19">
        <v>7</v>
      </c>
      <c r="D28" s="167">
        <v>2.6214646666666659</v>
      </c>
      <c r="E28" s="17"/>
      <c r="F28" s="62"/>
      <c r="G28" s="20"/>
      <c r="H28" s="20"/>
      <c r="I28" s="20"/>
      <c r="K28" s="65"/>
      <c r="L28" s="317" t="s">
        <v>146</v>
      </c>
      <c r="M28" s="317"/>
      <c r="N28" s="317"/>
      <c r="O28" s="317"/>
      <c r="P28" s="317"/>
      <c r="Q28" s="317"/>
      <c r="R28" s="317"/>
      <c r="S28" s="317"/>
      <c r="T28" s="317"/>
      <c r="U28" s="317"/>
    </row>
    <row r="29" spans="2:21" ht="31.8" x14ac:dyDescent="0.3">
      <c r="B29" s="19">
        <v>2024</v>
      </c>
      <c r="C29" s="19">
        <v>8</v>
      </c>
      <c r="D29" s="167">
        <v>0.28003366666666668</v>
      </c>
      <c r="E29" s="17"/>
      <c r="F29" s="62"/>
      <c r="G29" s="20"/>
      <c r="H29" s="20"/>
      <c r="I29" s="20"/>
      <c r="K29" s="10"/>
      <c r="L29" s="168" t="str">
        <f t="shared" ref="L29:Q29" si="0">L10</f>
        <v>1 High Mountain</v>
      </c>
      <c r="M29" s="168" t="str">
        <f t="shared" si="0"/>
        <v>2 Low Desert</v>
      </c>
      <c r="N29" s="168" t="str">
        <f t="shared" si="0"/>
        <v>3 Coastal</v>
      </c>
      <c r="O29" s="168" t="str">
        <f t="shared" si="0"/>
        <v>4 High Desert</v>
      </c>
      <c r="P29" s="168" t="str">
        <f t="shared" si="0"/>
        <v>5 Interior valleys</v>
      </c>
      <c r="Q29" s="168" t="str">
        <f t="shared" si="0"/>
        <v>6 Basin</v>
      </c>
      <c r="R29" s="10" t="s">
        <v>186</v>
      </c>
      <c r="S29" s="10" t="s">
        <v>187</v>
      </c>
      <c r="T29" s="10" t="s">
        <v>188</v>
      </c>
      <c r="U29" s="10" t="s">
        <v>189</v>
      </c>
    </row>
    <row r="30" spans="2:21" x14ac:dyDescent="0.3">
      <c r="B30" s="19">
        <v>2024</v>
      </c>
      <c r="C30" s="19">
        <v>9</v>
      </c>
      <c r="D30" s="167">
        <v>4.3971310416666674</v>
      </c>
      <c r="E30" s="17"/>
      <c r="F30" s="62"/>
      <c r="G30" s="20"/>
      <c r="H30" s="20"/>
      <c r="I30" s="20"/>
      <c r="K30" s="10" t="s">
        <v>190</v>
      </c>
      <c r="L30" s="169">
        <v>5.7999999999999996E-3</v>
      </c>
      <c r="M30" s="169">
        <v>3.9E-2</v>
      </c>
      <c r="N30" s="169">
        <v>0.1837</v>
      </c>
      <c r="O30" s="169">
        <v>7.4099999999999999E-2</v>
      </c>
      <c r="P30" s="169">
        <v>0.3856</v>
      </c>
      <c r="Q30" s="169">
        <v>0.31190000000000001</v>
      </c>
      <c r="R30" s="10"/>
      <c r="S30" s="10"/>
      <c r="T30" s="10"/>
      <c r="U30" s="10"/>
    </row>
    <row r="31" spans="2:21" x14ac:dyDescent="0.3">
      <c r="B31" s="19">
        <v>2024</v>
      </c>
      <c r="C31" s="19">
        <v>10</v>
      </c>
      <c r="D31" s="167">
        <v>19.211261958333335</v>
      </c>
      <c r="E31" s="17"/>
      <c r="F31" s="62"/>
      <c r="G31" s="20"/>
      <c r="H31" s="20"/>
      <c r="I31" s="20"/>
      <c r="K31" s="21"/>
      <c r="L31" s="21"/>
      <c r="M31" s="21"/>
      <c r="N31" s="21"/>
      <c r="O31" s="21"/>
      <c r="P31" s="21"/>
      <c r="Q31" s="21"/>
      <c r="R31" s="21"/>
      <c r="S31" s="21"/>
      <c r="T31" s="21"/>
      <c r="U31" s="21"/>
    </row>
    <row r="32" spans="2:21" x14ac:dyDescent="0.3">
      <c r="B32" s="19">
        <v>2024</v>
      </c>
      <c r="C32" s="19">
        <v>11</v>
      </c>
      <c r="D32" s="167">
        <v>158.90923779166667</v>
      </c>
      <c r="E32" s="17"/>
      <c r="F32" s="62"/>
      <c r="G32" s="20"/>
      <c r="H32" s="20"/>
      <c r="I32" s="20"/>
      <c r="K32" s="21"/>
      <c r="L32" s="21"/>
      <c r="M32" s="21"/>
      <c r="N32" s="21"/>
      <c r="O32" s="21"/>
      <c r="P32" s="21"/>
      <c r="Q32" s="21"/>
      <c r="R32" s="21"/>
      <c r="S32" s="21"/>
      <c r="T32" s="21"/>
      <c r="U32" s="21"/>
    </row>
    <row r="33" spans="2:18" x14ac:dyDescent="0.3">
      <c r="B33" s="19">
        <v>2024</v>
      </c>
      <c r="C33" s="19">
        <v>12</v>
      </c>
      <c r="D33" s="167">
        <v>230.76793745833328</v>
      </c>
      <c r="E33" s="17"/>
      <c r="F33" s="62"/>
      <c r="G33" s="20"/>
      <c r="H33" s="20"/>
      <c r="I33" s="20"/>
    </row>
    <row r="34" spans="2:18" x14ac:dyDescent="0.3">
      <c r="E34" s="63"/>
    </row>
    <row r="36" spans="2:18" ht="50.25" customHeight="1" x14ac:dyDescent="0.3">
      <c r="B36" s="311" t="s">
        <v>191</v>
      </c>
      <c r="C36" s="312"/>
      <c r="D36" s="312"/>
      <c r="E36" s="312"/>
      <c r="F36" s="312"/>
      <c r="G36" s="312"/>
      <c r="H36" s="312"/>
      <c r="I36" s="313"/>
      <c r="K36" s="318" t="s">
        <v>192</v>
      </c>
      <c r="L36" s="319"/>
      <c r="M36" s="319"/>
      <c r="N36" s="319"/>
      <c r="O36" s="319"/>
      <c r="P36" s="319"/>
      <c r="Q36" s="319"/>
      <c r="R36" s="320"/>
    </row>
    <row r="37" spans="2:18" ht="31.8" x14ac:dyDescent="0.3">
      <c r="B37" s="14" t="s">
        <v>76</v>
      </c>
      <c r="C37" s="14" t="s">
        <v>77</v>
      </c>
      <c r="D37" s="14" t="s">
        <v>193</v>
      </c>
      <c r="E37" s="14" t="s">
        <v>194</v>
      </c>
      <c r="F37" s="14" t="s">
        <v>195</v>
      </c>
      <c r="G37" s="14" t="s">
        <v>196</v>
      </c>
      <c r="H37" s="14" t="s">
        <v>197</v>
      </c>
      <c r="I37" s="14" t="s">
        <v>198</v>
      </c>
      <c r="K37" s="14" t="s">
        <v>76</v>
      </c>
      <c r="L37" s="14" t="s">
        <v>77</v>
      </c>
      <c r="M37" s="14" t="s">
        <v>193</v>
      </c>
      <c r="N37" s="14" t="s">
        <v>194</v>
      </c>
      <c r="O37" s="14" t="s">
        <v>195</v>
      </c>
      <c r="P37" s="14" t="s">
        <v>196</v>
      </c>
      <c r="Q37" s="14" t="s">
        <v>197</v>
      </c>
      <c r="R37" s="14" t="s">
        <v>198</v>
      </c>
    </row>
    <row r="38" spans="2:18" x14ac:dyDescent="0.3">
      <c r="B38" s="19">
        <v>2024</v>
      </c>
      <c r="C38" s="19">
        <v>1</v>
      </c>
      <c r="D38" s="164">
        <v>260.10495766510138</v>
      </c>
      <c r="E38" s="164" t="s">
        <v>147</v>
      </c>
      <c r="F38" s="164">
        <v>308.12433446481242</v>
      </c>
      <c r="G38" s="164" t="s">
        <v>147</v>
      </c>
      <c r="H38" s="164">
        <v>212.08558086539037</v>
      </c>
      <c r="I38" s="164" t="s">
        <v>147</v>
      </c>
      <c r="K38" s="19">
        <v>2024</v>
      </c>
      <c r="L38" s="19">
        <v>1</v>
      </c>
      <c r="M38" s="289" t="s">
        <v>199</v>
      </c>
      <c r="N38" s="290"/>
      <c r="O38" s="290"/>
      <c r="P38" s="290"/>
      <c r="Q38" s="290"/>
      <c r="R38" s="291"/>
    </row>
    <row r="39" spans="2:18" x14ac:dyDescent="0.3">
      <c r="B39" s="19">
        <v>2024</v>
      </c>
      <c r="C39" s="19">
        <v>2</v>
      </c>
      <c r="D39" s="164">
        <v>222.41994471413105</v>
      </c>
      <c r="E39" s="164"/>
      <c r="F39" s="164">
        <v>263.4820883536629</v>
      </c>
      <c r="G39" s="164"/>
      <c r="H39" s="164">
        <v>181.35780107459917</v>
      </c>
      <c r="I39" s="164"/>
      <c r="K39" s="19">
        <v>2024</v>
      </c>
      <c r="L39" s="19">
        <v>2</v>
      </c>
      <c r="M39" s="292"/>
      <c r="N39" s="293"/>
      <c r="O39" s="293"/>
      <c r="P39" s="293"/>
      <c r="Q39" s="293"/>
      <c r="R39" s="294"/>
    </row>
    <row r="40" spans="2:18" x14ac:dyDescent="0.3">
      <c r="B40" s="19">
        <v>2024</v>
      </c>
      <c r="C40" s="19">
        <v>3</v>
      </c>
      <c r="D40" s="164">
        <v>168.42122776034026</v>
      </c>
      <c r="E40" s="164"/>
      <c r="F40" s="164">
        <v>199.51437750071076</v>
      </c>
      <c r="G40" s="164"/>
      <c r="H40" s="164">
        <v>137.32807801996975</v>
      </c>
      <c r="I40" s="164"/>
      <c r="K40" s="19">
        <v>2024</v>
      </c>
      <c r="L40" s="19">
        <v>3</v>
      </c>
      <c r="M40" s="292"/>
      <c r="N40" s="293"/>
      <c r="O40" s="293"/>
      <c r="P40" s="293"/>
      <c r="Q40" s="293"/>
      <c r="R40" s="294"/>
    </row>
    <row r="41" spans="2:18" x14ac:dyDescent="0.3">
      <c r="B41" s="19">
        <v>2024</v>
      </c>
      <c r="C41" s="19">
        <v>4</v>
      </c>
      <c r="D41" s="164">
        <v>96.277592815601622</v>
      </c>
      <c r="E41" s="164"/>
      <c r="F41" s="164">
        <v>114.0519176430973</v>
      </c>
      <c r="G41" s="164"/>
      <c r="H41" s="164">
        <v>78.503267988105932</v>
      </c>
      <c r="I41" s="164"/>
      <c r="K41" s="19">
        <v>2024</v>
      </c>
      <c r="L41" s="19">
        <v>4</v>
      </c>
      <c r="M41" s="292"/>
      <c r="N41" s="293"/>
      <c r="O41" s="293"/>
      <c r="P41" s="293"/>
      <c r="Q41" s="293"/>
      <c r="R41" s="294"/>
    </row>
    <row r="42" spans="2:18" x14ac:dyDescent="0.3">
      <c r="B42" s="19">
        <v>2024</v>
      </c>
      <c r="C42" s="19">
        <v>5</v>
      </c>
      <c r="D42" s="164">
        <v>45.244324444925887</v>
      </c>
      <c r="E42" s="164"/>
      <c r="F42" s="164">
        <v>53.597122803989123</v>
      </c>
      <c r="G42" s="164"/>
      <c r="H42" s="164">
        <v>36.891526085862644</v>
      </c>
      <c r="I42" s="164"/>
      <c r="K42" s="19">
        <v>2024</v>
      </c>
      <c r="L42" s="19">
        <v>5</v>
      </c>
      <c r="M42" s="295"/>
      <c r="N42" s="296"/>
      <c r="O42" s="296"/>
      <c r="P42" s="296"/>
      <c r="Q42" s="296"/>
      <c r="R42" s="297"/>
    </row>
    <row r="43" spans="2:18" x14ac:dyDescent="0.3">
      <c r="B43" s="19">
        <v>2024</v>
      </c>
      <c r="C43" s="19">
        <v>6</v>
      </c>
      <c r="D43" s="164">
        <v>9.3017307294946221</v>
      </c>
      <c r="E43" s="164"/>
      <c r="F43" s="164">
        <v>11.018973325709013</v>
      </c>
      <c r="G43" s="164"/>
      <c r="H43" s="164">
        <v>7.5844881332802299</v>
      </c>
      <c r="I43" s="164"/>
      <c r="K43" s="19">
        <v>2024</v>
      </c>
      <c r="L43" s="19">
        <v>6</v>
      </c>
      <c r="M43" s="17" t="e">
        <v>#N/A</v>
      </c>
      <c r="N43" s="17" t="e">
        <v>#N/A</v>
      </c>
      <c r="O43" s="17" t="e">
        <v>#N/A</v>
      </c>
      <c r="P43" s="17" t="e">
        <v>#N/A</v>
      </c>
      <c r="Q43" s="17" t="e">
        <v>#N/A</v>
      </c>
      <c r="R43" s="17" t="e">
        <v>#N/A</v>
      </c>
    </row>
    <row r="44" spans="2:18" x14ac:dyDescent="0.3">
      <c r="B44" s="19">
        <v>2024</v>
      </c>
      <c r="C44" s="19">
        <v>7</v>
      </c>
      <c r="D44" s="164">
        <v>1.9096300185352939</v>
      </c>
      <c r="E44" s="164"/>
      <c r="F44" s="164">
        <v>2.2621770988802714</v>
      </c>
      <c r="G44" s="164"/>
      <c r="H44" s="164">
        <v>1.5570829381903166</v>
      </c>
      <c r="I44" s="164"/>
      <c r="K44" s="19">
        <v>2024</v>
      </c>
      <c r="L44" s="19">
        <v>7</v>
      </c>
      <c r="M44" s="17" t="e">
        <v>#N/A</v>
      </c>
      <c r="N44" s="17" t="e">
        <v>#N/A</v>
      </c>
      <c r="O44" s="17" t="e">
        <v>#N/A</v>
      </c>
      <c r="P44" s="17" t="e">
        <v>#N/A</v>
      </c>
      <c r="Q44" s="17" t="e">
        <v>#N/A</v>
      </c>
      <c r="R44" s="17" t="e">
        <v>#N/A</v>
      </c>
    </row>
    <row r="45" spans="2:18" x14ac:dyDescent="0.3">
      <c r="B45" s="19">
        <v>2024</v>
      </c>
      <c r="C45" s="19">
        <v>8</v>
      </c>
      <c r="D45" s="164">
        <v>1.4881237839848505</v>
      </c>
      <c r="E45" s="164"/>
      <c r="F45" s="164">
        <v>1.7628543287205152</v>
      </c>
      <c r="G45" s="164"/>
      <c r="H45" s="164">
        <v>1.2133932392491857</v>
      </c>
      <c r="I45" s="164"/>
      <c r="K45" s="19">
        <v>2024</v>
      </c>
      <c r="L45" s="19">
        <v>8</v>
      </c>
      <c r="M45" s="17" t="e">
        <v>#N/A</v>
      </c>
      <c r="N45" s="17" t="e">
        <v>#N/A</v>
      </c>
      <c r="O45" s="17" t="e">
        <v>#N/A</v>
      </c>
      <c r="P45" s="17" t="e">
        <v>#N/A</v>
      </c>
      <c r="Q45" s="17" t="e">
        <v>#N/A</v>
      </c>
      <c r="R45" s="17" t="e">
        <v>#N/A</v>
      </c>
    </row>
    <row r="46" spans="2:18" x14ac:dyDescent="0.3">
      <c r="B46" s="19">
        <v>2024</v>
      </c>
      <c r="C46" s="19">
        <v>9</v>
      </c>
      <c r="D46" s="164">
        <v>4.1720076963064345</v>
      </c>
      <c r="E46" s="164"/>
      <c r="F46" s="164">
        <v>4.9422245017783908</v>
      </c>
      <c r="G46" s="164"/>
      <c r="H46" s="164">
        <v>3.4017908908344769</v>
      </c>
      <c r="I46" s="164"/>
      <c r="K46" s="19">
        <v>2024</v>
      </c>
      <c r="L46" s="19">
        <v>9</v>
      </c>
      <c r="M46" s="17" t="e">
        <v>#N/A</v>
      </c>
      <c r="N46" s="17" t="e">
        <v>#N/A</v>
      </c>
      <c r="O46" s="17" t="e">
        <v>#N/A</v>
      </c>
      <c r="P46" s="17" t="e">
        <v>#N/A</v>
      </c>
      <c r="Q46" s="17" t="e">
        <v>#N/A</v>
      </c>
      <c r="R46" s="17" t="e">
        <v>#N/A</v>
      </c>
    </row>
    <row r="47" spans="2:18" x14ac:dyDescent="0.3">
      <c r="B47" s="19">
        <v>2024</v>
      </c>
      <c r="C47" s="19">
        <v>10</v>
      </c>
      <c r="D47" s="164">
        <v>27.208515533943284</v>
      </c>
      <c r="E47" s="164"/>
      <c r="F47" s="164">
        <v>32.231626094055891</v>
      </c>
      <c r="G47" s="164"/>
      <c r="H47" s="164">
        <v>22.185404973830678</v>
      </c>
      <c r="I47" s="164"/>
      <c r="K47" s="19">
        <v>2024</v>
      </c>
      <c r="L47" s="19">
        <v>10</v>
      </c>
      <c r="M47" s="17" t="e">
        <v>#N/A</v>
      </c>
      <c r="N47" s="17" t="e">
        <v>#N/A</v>
      </c>
      <c r="O47" s="17" t="e">
        <v>#N/A</v>
      </c>
      <c r="P47" s="17" t="e">
        <v>#N/A</v>
      </c>
      <c r="Q47" s="17" t="e">
        <v>#N/A</v>
      </c>
      <c r="R47" s="17" t="e">
        <v>#N/A</v>
      </c>
    </row>
    <row r="48" spans="2:18" x14ac:dyDescent="0.3">
      <c r="B48" s="19">
        <v>2024</v>
      </c>
      <c r="C48" s="19">
        <v>11</v>
      </c>
      <c r="D48" s="164">
        <v>122.68870760141395</v>
      </c>
      <c r="E48" s="164"/>
      <c r="F48" s="164">
        <v>145.33893054321345</v>
      </c>
      <c r="G48" s="164"/>
      <c r="H48" s="164">
        <v>100.03848465961445</v>
      </c>
      <c r="I48" s="164"/>
      <c r="K48" s="19">
        <v>2024</v>
      </c>
      <c r="L48" s="19">
        <v>11</v>
      </c>
      <c r="M48" s="17" t="e">
        <v>#N/A</v>
      </c>
      <c r="N48" s="17" t="e">
        <v>#N/A</v>
      </c>
      <c r="O48" s="17" t="e">
        <v>#N/A</v>
      </c>
      <c r="P48" s="17" t="e">
        <v>#N/A</v>
      </c>
      <c r="Q48" s="17" t="e">
        <v>#N/A</v>
      </c>
      <c r="R48" s="17" t="e">
        <v>#N/A</v>
      </c>
    </row>
    <row r="49" spans="2:18" x14ac:dyDescent="0.3">
      <c r="B49" s="19">
        <v>2024</v>
      </c>
      <c r="C49" s="19">
        <v>12</v>
      </c>
      <c r="D49" s="164">
        <v>275.76323723622136</v>
      </c>
      <c r="E49" s="164"/>
      <c r="F49" s="164">
        <v>326.67337334136988</v>
      </c>
      <c r="G49" s="164"/>
      <c r="H49" s="164">
        <v>224.85310113107278</v>
      </c>
      <c r="I49" s="164"/>
      <c r="K49" s="19">
        <v>2024</v>
      </c>
      <c r="L49" s="19">
        <v>12</v>
      </c>
      <c r="M49" s="17" t="e">
        <v>#N/A</v>
      </c>
      <c r="N49" s="17" t="e">
        <v>#N/A</v>
      </c>
      <c r="O49" s="17" t="e">
        <v>#N/A</v>
      </c>
      <c r="P49" s="17" t="e">
        <v>#N/A</v>
      </c>
      <c r="Q49" s="17" t="e">
        <v>#N/A</v>
      </c>
      <c r="R49" s="17" t="e">
        <v>#N/A</v>
      </c>
    </row>
    <row r="50" spans="2:18" x14ac:dyDescent="0.3">
      <c r="B50" s="19">
        <v>2025</v>
      </c>
      <c r="C50" s="19">
        <v>1</v>
      </c>
      <c r="D50" s="164">
        <v>258.63067855282958</v>
      </c>
      <c r="E50" s="164"/>
      <c r="F50" s="164">
        <v>306.65005535254062</v>
      </c>
      <c r="G50" s="164"/>
      <c r="H50" s="164">
        <v>210.61130175311854</v>
      </c>
      <c r="I50" s="164"/>
      <c r="K50" s="19">
        <v>2025</v>
      </c>
      <c r="L50" s="19">
        <v>1</v>
      </c>
      <c r="M50" s="17" t="e">
        <v>#N/A</v>
      </c>
      <c r="N50" s="17" t="e">
        <v>#N/A</v>
      </c>
      <c r="O50" s="17" t="e">
        <v>#N/A</v>
      </c>
      <c r="P50" s="17" t="e">
        <v>#N/A</v>
      </c>
      <c r="Q50" s="17" t="e">
        <v>#N/A</v>
      </c>
      <c r="R50" s="17" t="e">
        <v>#N/A</v>
      </c>
    </row>
    <row r="51" spans="2:18" x14ac:dyDescent="0.3">
      <c r="B51" s="19">
        <v>2025</v>
      </c>
      <c r="C51" s="19">
        <v>2</v>
      </c>
      <c r="D51" s="164">
        <v>221.15926486554892</v>
      </c>
      <c r="E51" s="164"/>
      <c r="F51" s="164">
        <v>262.22140850508083</v>
      </c>
      <c r="G51" s="164"/>
      <c r="H51" s="164">
        <v>180.09712122601704</v>
      </c>
      <c r="I51" s="164"/>
      <c r="K51" s="19">
        <v>2025</v>
      </c>
      <c r="L51" s="19">
        <v>2</v>
      </c>
      <c r="M51" s="17" t="e">
        <v>#N/A</v>
      </c>
      <c r="N51" s="17" t="e">
        <v>#N/A</v>
      </c>
      <c r="O51" s="17" t="e">
        <v>#N/A</v>
      </c>
      <c r="P51" s="17" t="e">
        <v>#N/A</v>
      </c>
      <c r="Q51" s="17" t="e">
        <v>#N/A</v>
      </c>
      <c r="R51" s="17" t="e">
        <v>#N/A</v>
      </c>
    </row>
    <row r="52" spans="2:18" x14ac:dyDescent="0.3">
      <c r="B52" s="19">
        <v>2025</v>
      </c>
      <c r="C52" s="19">
        <v>3</v>
      </c>
      <c r="D52" s="164">
        <v>167.46661351392538</v>
      </c>
      <c r="E52" s="164"/>
      <c r="F52" s="164">
        <v>198.55976325429589</v>
      </c>
      <c r="G52" s="164"/>
      <c r="H52" s="164">
        <v>136.37346377355485</v>
      </c>
      <c r="I52" s="164"/>
      <c r="K52" s="19">
        <v>2025</v>
      </c>
      <c r="L52" s="19">
        <v>3</v>
      </c>
      <c r="M52" s="17" t="e">
        <v>#N/A</v>
      </c>
      <c r="N52" s="17" t="e">
        <v>#N/A</v>
      </c>
      <c r="O52" s="17" t="e">
        <v>#N/A</v>
      </c>
      <c r="P52" s="17" t="e">
        <v>#N/A</v>
      </c>
      <c r="Q52" s="17" t="e">
        <v>#N/A</v>
      </c>
      <c r="R52" s="17" t="e">
        <v>#N/A</v>
      </c>
    </row>
    <row r="53" spans="2:18" x14ac:dyDescent="0.3">
      <c r="B53" s="19">
        <v>2025</v>
      </c>
      <c r="C53" s="19">
        <v>4</v>
      </c>
      <c r="D53" s="164">
        <v>95.731889860371496</v>
      </c>
      <c r="E53" s="164"/>
      <c r="F53" s="164">
        <v>113.50621468786717</v>
      </c>
      <c r="G53" s="164"/>
      <c r="H53" s="164">
        <v>77.957565032875806</v>
      </c>
      <c r="I53" s="164"/>
      <c r="K53" s="19">
        <v>2025</v>
      </c>
      <c r="L53" s="19">
        <v>4</v>
      </c>
      <c r="M53" s="17" t="e">
        <v>#N/A</v>
      </c>
      <c r="N53" s="17" t="e">
        <v>#N/A</v>
      </c>
      <c r="O53" s="17" t="e">
        <v>#N/A</v>
      </c>
      <c r="P53" s="17" t="e">
        <v>#N/A</v>
      </c>
      <c r="Q53" s="17" t="e">
        <v>#N/A</v>
      </c>
      <c r="R53" s="17" t="e">
        <v>#N/A</v>
      </c>
    </row>
    <row r="54" spans="2:18" x14ac:dyDescent="0.3">
      <c r="B54" s="19">
        <v>2025</v>
      </c>
      <c r="C54" s="19">
        <v>5</v>
      </c>
      <c r="D54" s="164">
        <v>44.987878881270433</v>
      </c>
      <c r="E54" s="164"/>
      <c r="F54" s="164">
        <v>53.340677240333676</v>
      </c>
      <c r="G54" s="164"/>
      <c r="H54" s="164">
        <v>36.635080522207197</v>
      </c>
      <c r="I54" s="164"/>
      <c r="K54" s="19">
        <v>2025</v>
      </c>
      <c r="L54" s="19">
        <v>5</v>
      </c>
      <c r="M54" s="17" t="e">
        <v>#N/A</v>
      </c>
      <c r="N54" s="17" t="e">
        <v>#N/A</v>
      </c>
      <c r="O54" s="17" t="e">
        <v>#N/A</v>
      </c>
      <c r="P54" s="17" t="e">
        <v>#N/A</v>
      </c>
      <c r="Q54" s="17" t="e">
        <v>#N/A</v>
      </c>
      <c r="R54" s="17" t="e">
        <v>#N/A</v>
      </c>
    </row>
    <row r="55" spans="2:18" x14ac:dyDescent="0.3">
      <c r="B55" s="19">
        <v>2025</v>
      </c>
      <c r="C55" s="19">
        <v>6</v>
      </c>
      <c r="D55" s="164">
        <v>9.2490083690845299</v>
      </c>
      <c r="E55" s="164"/>
      <c r="F55" s="164">
        <v>10.966250965298922</v>
      </c>
      <c r="G55" s="164"/>
      <c r="H55" s="164">
        <v>7.5317657728701386</v>
      </c>
      <c r="I55" s="164"/>
      <c r="K55" s="19">
        <v>2025</v>
      </c>
      <c r="L55" s="19">
        <v>6</v>
      </c>
      <c r="M55" s="17" t="e">
        <v>#N/A</v>
      </c>
      <c r="N55" s="17" t="e">
        <v>#N/A</v>
      </c>
      <c r="O55" s="17" t="e">
        <v>#N/A</v>
      </c>
      <c r="P55" s="17" t="e">
        <v>#N/A</v>
      </c>
      <c r="Q55" s="17" t="e">
        <v>#N/A</v>
      </c>
      <c r="R55" s="17" t="e">
        <v>#N/A</v>
      </c>
    </row>
    <row r="56" spans="2:18" x14ac:dyDescent="0.3">
      <c r="B56" s="19">
        <v>2025</v>
      </c>
      <c r="C56" s="19">
        <v>7</v>
      </c>
      <c r="D56" s="164">
        <v>1.8988062046650533</v>
      </c>
      <c r="E56" s="164"/>
      <c r="F56" s="164">
        <v>2.2513532850100306</v>
      </c>
      <c r="G56" s="164"/>
      <c r="H56" s="164">
        <v>1.5462591243200761</v>
      </c>
      <c r="I56" s="164"/>
      <c r="K56" s="19">
        <v>2025</v>
      </c>
      <c r="L56" s="19">
        <v>7</v>
      </c>
      <c r="M56" s="17" t="e">
        <v>#N/A</v>
      </c>
      <c r="N56" s="17" t="e">
        <v>#N/A</v>
      </c>
      <c r="O56" s="17" t="e">
        <v>#N/A</v>
      </c>
      <c r="P56" s="17" t="e">
        <v>#N/A</v>
      </c>
      <c r="Q56" s="17" t="e">
        <v>#N/A</v>
      </c>
      <c r="R56" s="17" t="e">
        <v>#N/A</v>
      </c>
    </row>
    <row r="57" spans="2:18" x14ac:dyDescent="0.3">
      <c r="B57" s="19">
        <v>2025</v>
      </c>
      <c r="C57" s="19">
        <v>8</v>
      </c>
      <c r="D57" s="164">
        <v>1.4796890742780537</v>
      </c>
      <c r="E57" s="164"/>
      <c r="F57" s="164">
        <v>1.7544196190137185</v>
      </c>
      <c r="G57" s="164"/>
      <c r="H57" s="164">
        <v>1.204958529542389</v>
      </c>
      <c r="I57" s="164"/>
      <c r="K57" s="19">
        <v>2025</v>
      </c>
      <c r="L57" s="19">
        <v>8</v>
      </c>
      <c r="M57" s="17" t="e">
        <v>#N/A</v>
      </c>
      <c r="N57" s="17" t="e">
        <v>#N/A</v>
      </c>
      <c r="O57" s="17" t="e">
        <v>#N/A</v>
      </c>
      <c r="P57" s="17" t="e">
        <v>#N/A</v>
      </c>
      <c r="Q57" s="17" t="e">
        <v>#N/A</v>
      </c>
      <c r="R57" s="17" t="e">
        <v>#N/A</v>
      </c>
    </row>
    <row r="58" spans="2:18" x14ac:dyDescent="0.3">
      <c r="B58" s="19">
        <v>2025</v>
      </c>
      <c r="C58" s="19">
        <v>9</v>
      </c>
      <c r="D58" s="164">
        <v>4.1483606891208913</v>
      </c>
      <c r="E58" s="164"/>
      <c r="F58" s="164">
        <v>4.9185774945928484</v>
      </c>
      <c r="G58" s="164"/>
      <c r="H58" s="164">
        <v>3.3781438836489346</v>
      </c>
      <c r="I58" s="164"/>
      <c r="K58" s="19">
        <v>2025</v>
      </c>
      <c r="L58" s="19">
        <v>9</v>
      </c>
      <c r="M58" s="17" t="e">
        <v>#N/A</v>
      </c>
      <c r="N58" s="17" t="e">
        <v>#N/A</v>
      </c>
      <c r="O58" s="17" t="e">
        <v>#N/A</v>
      </c>
      <c r="P58" s="17" t="e">
        <v>#N/A</v>
      </c>
      <c r="Q58" s="17" t="e">
        <v>#N/A</v>
      </c>
      <c r="R58" s="17" t="e">
        <v>#N/A</v>
      </c>
    </row>
    <row r="59" spans="2:18" x14ac:dyDescent="0.3">
      <c r="B59" s="19">
        <v>2025</v>
      </c>
      <c r="C59" s="19">
        <v>10</v>
      </c>
      <c r="D59" s="164">
        <v>27.05429722727316</v>
      </c>
      <c r="E59" s="164"/>
      <c r="F59" s="164">
        <v>32.077407787385766</v>
      </c>
      <c r="G59" s="164"/>
      <c r="H59" s="164">
        <v>22.031186667160554</v>
      </c>
      <c r="I59" s="164"/>
      <c r="K59" s="19">
        <v>2025</v>
      </c>
      <c r="L59" s="19">
        <v>10</v>
      </c>
      <c r="M59" s="17" t="e">
        <v>#N/A</v>
      </c>
      <c r="N59" s="17" t="e">
        <v>#N/A</v>
      </c>
      <c r="O59" s="17" t="e">
        <v>#N/A</v>
      </c>
      <c r="P59" s="17" t="e">
        <v>#N/A</v>
      </c>
      <c r="Q59" s="17" t="e">
        <v>#N/A</v>
      </c>
      <c r="R59" s="17" t="e">
        <v>#N/A</v>
      </c>
    </row>
    <row r="60" spans="2:18" x14ac:dyDescent="0.3">
      <c r="B60" s="19">
        <v>2025</v>
      </c>
      <c r="C60" s="19">
        <v>11</v>
      </c>
      <c r="D60" s="164">
        <v>121.99330601986748</v>
      </c>
      <c r="E60" s="164"/>
      <c r="F60" s="164">
        <v>144.64352896166699</v>
      </c>
      <c r="G60" s="164"/>
      <c r="H60" s="164">
        <v>99.343083078067977</v>
      </c>
      <c r="I60" s="164"/>
      <c r="K60" s="19">
        <v>2025</v>
      </c>
      <c r="L60" s="19">
        <v>11</v>
      </c>
      <c r="M60" s="17" t="e">
        <v>#N/A</v>
      </c>
      <c r="N60" s="17" t="e">
        <v>#N/A</v>
      </c>
      <c r="O60" s="17" t="e">
        <v>#N/A</v>
      </c>
      <c r="P60" s="17" t="e">
        <v>#N/A</v>
      </c>
      <c r="Q60" s="17" t="e">
        <v>#N/A</v>
      </c>
      <c r="R60" s="17" t="e">
        <v>#N/A</v>
      </c>
    </row>
    <row r="61" spans="2:18" x14ac:dyDescent="0.3">
      <c r="B61" s="19">
        <v>2025</v>
      </c>
      <c r="C61" s="19">
        <v>12</v>
      </c>
      <c r="D61" s="164">
        <v>274.20020674176499</v>
      </c>
      <c r="E61" s="164"/>
      <c r="F61" s="164">
        <v>325.11034284691357</v>
      </c>
      <c r="G61" s="164"/>
      <c r="H61" s="164">
        <v>223.29007063661646</v>
      </c>
      <c r="I61" s="164"/>
      <c r="K61" s="19">
        <v>2025</v>
      </c>
      <c r="L61" s="19">
        <v>12</v>
      </c>
      <c r="M61" s="17" t="e">
        <v>#N/A</v>
      </c>
      <c r="N61" s="17" t="e">
        <v>#N/A</v>
      </c>
      <c r="O61" s="17" t="e">
        <v>#N/A</v>
      </c>
      <c r="P61" s="17" t="e">
        <v>#N/A</v>
      </c>
      <c r="Q61" s="17" t="e">
        <v>#N/A</v>
      </c>
      <c r="R61" s="17" t="e">
        <v>#N/A</v>
      </c>
    </row>
    <row r="62" spans="2:18" x14ac:dyDescent="0.3">
      <c r="B62" s="19">
        <v>2026</v>
      </c>
      <c r="C62" s="19">
        <v>1</v>
      </c>
      <c r="D62" s="164">
        <v>257.15639944055772</v>
      </c>
      <c r="E62" s="164"/>
      <c r="F62" s="164">
        <v>305.17577624026876</v>
      </c>
      <c r="G62" s="164"/>
      <c r="H62" s="164">
        <v>209.13702264084671</v>
      </c>
      <c r="I62" s="164"/>
      <c r="K62" s="19">
        <v>2026</v>
      </c>
      <c r="L62" s="19">
        <v>1</v>
      </c>
      <c r="M62" s="17" t="e">
        <v>#N/A</v>
      </c>
      <c r="N62" s="17" t="e">
        <v>#N/A</v>
      </c>
      <c r="O62" s="17" t="e">
        <v>#N/A</v>
      </c>
      <c r="P62" s="17" t="e">
        <v>#N/A</v>
      </c>
      <c r="Q62" s="17" t="e">
        <v>#N/A</v>
      </c>
      <c r="R62" s="17" t="e">
        <v>#N/A</v>
      </c>
    </row>
    <row r="63" spans="2:18" x14ac:dyDescent="0.3">
      <c r="B63" s="19">
        <v>2026</v>
      </c>
      <c r="C63" s="19">
        <v>2</v>
      </c>
      <c r="D63" s="164">
        <v>219.89858501696679</v>
      </c>
      <c r="E63" s="164"/>
      <c r="F63" s="164">
        <v>260.9607286564987</v>
      </c>
      <c r="G63" s="164"/>
      <c r="H63" s="164">
        <v>178.83644137743491</v>
      </c>
      <c r="I63" s="164"/>
      <c r="K63" s="19">
        <v>2026</v>
      </c>
      <c r="L63" s="19">
        <v>2</v>
      </c>
      <c r="M63" s="17" t="e">
        <v>#N/A</v>
      </c>
      <c r="N63" s="17" t="e">
        <v>#N/A</v>
      </c>
      <c r="O63" s="17" t="e">
        <v>#N/A</v>
      </c>
      <c r="P63" s="17" t="e">
        <v>#N/A</v>
      </c>
      <c r="Q63" s="17" t="e">
        <v>#N/A</v>
      </c>
      <c r="R63" s="17" t="e">
        <v>#N/A</v>
      </c>
    </row>
    <row r="64" spans="2:18" x14ac:dyDescent="0.3">
      <c r="B64" s="19">
        <v>2026</v>
      </c>
      <c r="C64" s="19">
        <v>3</v>
      </c>
      <c r="D64" s="164">
        <v>166.51199926751048</v>
      </c>
      <c r="E64" s="164"/>
      <c r="F64" s="164">
        <v>197.60514900788098</v>
      </c>
      <c r="G64" s="164"/>
      <c r="H64" s="164">
        <v>135.41884952713997</v>
      </c>
      <c r="I64" s="164"/>
      <c r="K64" s="19">
        <v>2026</v>
      </c>
      <c r="L64" s="19">
        <v>3</v>
      </c>
      <c r="M64" s="17" t="e">
        <v>#N/A</v>
      </c>
      <c r="N64" s="17" t="e">
        <v>#N/A</v>
      </c>
      <c r="O64" s="17" t="e">
        <v>#N/A</v>
      </c>
      <c r="P64" s="17" t="e">
        <v>#N/A</v>
      </c>
      <c r="Q64" s="17" t="e">
        <v>#N/A</v>
      </c>
      <c r="R64" s="17" t="e">
        <v>#N/A</v>
      </c>
    </row>
    <row r="65" spans="2:18" x14ac:dyDescent="0.3">
      <c r="B65" s="19">
        <v>2026</v>
      </c>
      <c r="C65" s="19">
        <v>4</v>
      </c>
      <c r="D65" s="164">
        <v>95.186186905141355</v>
      </c>
      <c r="E65" s="164"/>
      <c r="F65" s="164">
        <v>112.96051173263704</v>
      </c>
      <c r="G65" s="164"/>
      <c r="H65" s="164">
        <v>77.411862077645679</v>
      </c>
      <c r="I65" s="164"/>
      <c r="K65" s="19">
        <v>2026</v>
      </c>
      <c r="L65" s="19">
        <v>4</v>
      </c>
      <c r="M65" s="17" t="e">
        <v>#N/A</v>
      </c>
      <c r="N65" s="17" t="e">
        <v>#N/A</v>
      </c>
      <c r="O65" s="17" t="e">
        <v>#N/A</v>
      </c>
      <c r="P65" s="17" t="e">
        <v>#N/A</v>
      </c>
      <c r="Q65" s="17" t="e">
        <v>#N/A</v>
      </c>
      <c r="R65" s="17" t="e">
        <v>#N/A</v>
      </c>
    </row>
    <row r="66" spans="2:18" x14ac:dyDescent="0.3">
      <c r="B66" s="19">
        <v>2026</v>
      </c>
      <c r="C66" s="19">
        <v>5</v>
      </c>
      <c r="D66" s="164">
        <v>44.731433317614986</v>
      </c>
      <c r="E66" s="164"/>
      <c r="F66" s="164">
        <v>53.084231676678222</v>
      </c>
      <c r="G66" s="164"/>
      <c r="H66" s="164">
        <v>36.378634958551743</v>
      </c>
      <c r="I66" s="164"/>
      <c r="K66" s="19">
        <v>2026</v>
      </c>
      <c r="L66" s="19">
        <v>5</v>
      </c>
      <c r="M66" s="17" t="e">
        <v>#N/A</v>
      </c>
      <c r="N66" s="17" t="e">
        <v>#N/A</v>
      </c>
      <c r="O66" s="17" t="e">
        <v>#N/A</v>
      </c>
      <c r="P66" s="17" t="e">
        <v>#N/A</v>
      </c>
      <c r="Q66" s="17" t="e">
        <v>#N/A</v>
      </c>
      <c r="R66" s="17" t="e">
        <v>#N/A</v>
      </c>
    </row>
    <row r="67" spans="2:18" x14ac:dyDescent="0.3">
      <c r="B67" s="19">
        <v>2026</v>
      </c>
      <c r="C67" s="19">
        <v>6</v>
      </c>
      <c r="D67" s="164">
        <v>9.1962860086744396</v>
      </c>
      <c r="E67" s="164"/>
      <c r="F67" s="164">
        <v>10.913528604888832</v>
      </c>
      <c r="G67" s="164"/>
      <c r="H67" s="164">
        <v>7.4790434124600473</v>
      </c>
      <c r="I67" s="164"/>
      <c r="K67" s="19">
        <v>2026</v>
      </c>
      <c r="L67" s="19">
        <v>6</v>
      </c>
      <c r="M67" s="17" t="e">
        <v>#N/A</v>
      </c>
      <c r="N67" s="17" t="e">
        <v>#N/A</v>
      </c>
      <c r="O67" s="17" t="e">
        <v>#N/A</v>
      </c>
      <c r="P67" s="17" t="e">
        <v>#N/A</v>
      </c>
      <c r="Q67" s="17" t="e">
        <v>#N/A</v>
      </c>
      <c r="R67" s="17" t="e">
        <v>#N/A</v>
      </c>
    </row>
    <row r="68" spans="2:18" x14ac:dyDescent="0.3">
      <c r="B68" s="19">
        <v>2026</v>
      </c>
      <c r="C68" s="19">
        <v>7</v>
      </c>
      <c r="D68" s="164">
        <v>1.8879823907948128</v>
      </c>
      <c r="E68" s="164"/>
      <c r="F68" s="164">
        <v>2.2405294711397903</v>
      </c>
      <c r="G68" s="164"/>
      <c r="H68" s="164">
        <v>1.5354353104498355</v>
      </c>
      <c r="I68" s="164"/>
      <c r="K68" s="19">
        <v>2026</v>
      </c>
      <c r="L68" s="19">
        <v>7</v>
      </c>
      <c r="M68" s="17" t="e">
        <v>#N/A</v>
      </c>
      <c r="N68" s="17" t="e">
        <v>#N/A</v>
      </c>
      <c r="O68" s="17" t="e">
        <v>#N/A</v>
      </c>
      <c r="P68" s="17" t="e">
        <v>#N/A</v>
      </c>
      <c r="Q68" s="17" t="e">
        <v>#N/A</v>
      </c>
      <c r="R68" s="17" t="e">
        <v>#N/A</v>
      </c>
    </row>
    <row r="69" spans="2:18" x14ac:dyDescent="0.3">
      <c r="B69" s="19">
        <v>2026</v>
      </c>
      <c r="C69" s="19">
        <v>8</v>
      </c>
      <c r="D69" s="164">
        <v>1.471254364571257</v>
      </c>
      <c r="E69" s="164"/>
      <c r="F69" s="164">
        <v>1.7459849093069217</v>
      </c>
      <c r="G69" s="164"/>
      <c r="H69" s="164">
        <v>1.1965238198355923</v>
      </c>
      <c r="I69" s="164"/>
      <c r="K69" s="19">
        <v>2026</v>
      </c>
      <c r="L69" s="19">
        <v>8</v>
      </c>
      <c r="M69" s="17" t="e">
        <v>#N/A</v>
      </c>
      <c r="N69" s="17" t="e">
        <v>#N/A</v>
      </c>
      <c r="O69" s="17" t="e">
        <v>#N/A</v>
      </c>
      <c r="P69" s="17" t="e">
        <v>#N/A</v>
      </c>
      <c r="Q69" s="17" t="e">
        <v>#N/A</v>
      </c>
      <c r="R69" s="17" t="e">
        <v>#N/A</v>
      </c>
    </row>
    <row r="70" spans="2:18" x14ac:dyDescent="0.3">
      <c r="B70" s="19">
        <v>2026</v>
      </c>
      <c r="C70" s="19">
        <v>9</v>
      </c>
      <c r="D70" s="164">
        <v>4.1247136819353489</v>
      </c>
      <c r="E70" s="164"/>
      <c r="F70" s="164">
        <v>4.8949304874073061</v>
      </c>
      <c r="G70" s="164"/>
      <c r="H70" s="164">
        <v>3.3544968764633918</v>
      </c>
      <c r="I70" s="164"/>
      <c r="K70" s="19">
        <v>2026</v>
      </c>
      <c r="L70" s="19">
        <v>9</v>
      </c>
      <c r="M70" s="17" t="e">
        <v>#N/A</v>
      </c>
      <c r="N70" s="17" t="e">
        <v>#N/A</v>
      </c>
      <c r="O70" s="17" t="e">
        <v>#N/A</v>
      </c>
      <c r="P70" s="17" t="e">
        <v>#N/A</v>
      </c>
      <c r="Q70" s="17" t="e">
        <v>#N/A</v>
      </c>
      <c r="R70" s="17" t="e">
        <v>#N/A</v>
      </c>
    </row>
    <row r="71" spans="2:18" x14ac:dyDescent="0.3">
      <c r="B71" s="19">
        <v>2026</v>
      </c>
      <c r="C71" s="19">
        <v>10</v>
      </c>
      <c r="D71" s="164">
        <v>26.900078920603036</v>
      </c>
      <c r="E71" s="164"/>
      <c r="F71" s="164">
        <v>31.923189480715642</v>
      </c>
      <c r="G71" s="164"/>
      <c r="H71" s="164">
        <v>21.87696836049043</v>
      </c>
      <c r="I71" s="164"/>
      <c r="K71" s="19">
        <v>2026</v>
      </c>
      <c r="L71" s="19">
        <v>10</v>
      </c>
      <c r="M71" s="17" t="e">
        <v>#N/A</v>
      </c>
      <c r="N71" s="17" t="e">
        <v>#N/A</v>
      </c>
      <c r="O71" s="17" t="e">
        <v>#N/A</v>
      </c>
      <c r="P71" s="17" t="e">
        <v>#N/A</v>
      </c>
      <c r="Q71" s="17" t="e">
        <v>#N/A</v>
      </c>
      <c r="R71" s="17" t="e">
        <v>#N/A</v>
      </c>
    </row>
    <row r="72" spans="2:18" x14ac:dyDescent="0.3">
      <c r="B72" s="19">
        <v>2026</v>
      </c>
      <c r="C72" s="19">
        <v>11</v>
      </c>
      <c r="D72" s="164">
        <v>121.297904438321</v>
      </c>
      <c r="E72" s="164"/>
      <c r="F72" s="164">
        <v>143.9481273801205</v>
      </c>
      <c r="G72" s="164"/>
      <c r="H72" s="164">
        <v>98.6476814965215</v>
      </c>
      <c r="I72" s="164"/>
      <c r="K72" s="19">
        <v>2026</v>
      </c>
      <c r="L72" s="19">
        <v>11</v>
      </c>
      <c r="M72" s="17" t="e">
        <v>#N/A</v>
      </c>
      <c r="N72" s="17" t="e">
        <v>#N/A</v>
      </c>
      <c r="O72" s="17" t="e">
        <v>#N/A</v>
      </c>
      <c r="P72" s="17" t="e">
        <v>#N/A</v>
      </c>
      <c r="Q72" s="17" t="e">
        <v>#N/A</v>
      </c>
      <c r="R72" s="17" t="e">
        <v>#N/A</v>
      </c>
    </row>
    <row r="73" spans="2:18" x14ac:dyDescent="0.3">
      <c r="B73" s="19">
        <v>2026</v>
      </c>
      <c r="C73" s="19">
        <v>12</v>
      </c>
      <c r="D73" s="164">
        <v>272.63717624730867</v>
      </c>
      <c r="E73" s="164"/>
      <c r="F73" s="164">
        <v>323.54731235245725</v>
      </c>
      <c r="G73" s="164"/>
      <c r="H73" s="164">
        <v>221.72704014216015</v>
      </c>
      <c r="I73" s="164"/>
      <c r="K73" s="19">
        <v>2026</v>
      </c>
      <c r="L73" s="19">
        <v>12</v>
      </c>
      <c r="M73" s="17" t="e">
        <v>#N/A</v>
      </c>
      <c r="N73" s="17" t="e">
        <v>#N/A</v>
      </c>
      <c r="O73" s="17" t="e">
        <v>#N/A</v>
      </c>
      <c r="P73" s="17" t="e">
        <v>#N/A</v>
      </c>
      <c r="Q73" s="17" t="e">
        <v>#N/A</v>
      </c>
      <c r="R73" s="17" t="e">
        <v>#N/A</v>
      </c>
    </row>
    <row r="74" spans="2:18" x14ac:dyDescent="0.3">
      <c r="B74" s="19">
        <v>2027</v>
      </c>
      <c r="C74" s="19">
        <v>1</v>
      </c>
      <c r="D74" s="164">
        <v>255.68212032828592</v>
      </c>
      <c r="E74" s="164"/>
      <c r="F74" s="164">
        <v>303.70149712799696</v>
      </c>
      <c r="G74" s="164"/>
      <c r="H74" s="164">
        <v>207.66274352857488</v>
      </c>
      <c r="I74" s="164"/>
      <c r="K74" s="19">
        <v>2027</v>
      </c>
      <c r="L74" s="19">
        <v>1</v>
      </c>
      <c r="M74" s="17" t="e">
        <v>#N/A</v>
      </c>
      <c r="N74" s="17" t="e">
        <v>#N/A</v>
      </c>
      <c r="O74" s="17" t="e">
        <v>#N/A</v>
      </c>
      <c r="P74" s="17" t="e">
        <v>#N/A</v>
      </c>
      <c r="Q74" s="17" t="e">
        <v>#N/A</v>
      </c>
      <c r="R74" s="17" t="e">
        <v>#N/A</v>
      </c>
    </row>
    <row r="75" spans="2:18" x14ac:dyDescent="0.3">
      <c r="B75" s="19">
        <v>2027</v>
      </c>
      <c r="C75" s="19">
        <v>2</v>
      </c>
      <c r="D75" s="164">
        <v>218.63790516838469</v>
      </c>
      <c r="E75" s="164"/>
      <c r="F75" s="164">
        <v>259.70004880791657</v>
      </c>
      <c r="G75" s="164"/>
      <c r="H75" s="164">
        <v>177.57576152885281</v>
      </c>
      <c r="I75" s="164"/>
      <c r="K75" s="19">
        <v>2027</v>
      </c>
      <c r="L75" s="19">
        <v>2</v>
      </c>
      <c r="M75" s="17" t="e">
        <v>#N/A</v>
      </c>
      <c r="N75" s="17" t="e">
        <v>#N/A</v>
      </c>
      <c r="O75" s="17" t="e">
        <v>#N/A</v>
      </c>
      <c r="P75" s="17" t="e">
        <v>#N/A</v>
      </c>
      <c r="Q75" s="17" t="e">
        <v>#N/A</v>
      </c>
      <c r="R75" s="17" t="e">
        <v>#N/A</v>
      </c>
    </row>
    <row r="76" spans="2:18" x14ac:dyDescent="0.3">
      <c r="B76" s="19">
        <v>2027</v>
      </c>
      <c r="C76" s="19">
        <v>3</v>
      </c>
      <c r="D76" s="164">
        <v>165.5573850210956</v>
      </c>
      <c r="E76" s="164"/>
      <c r="F76" s="164">
        <v>196.6505347614661</v>
      </c>
      <c r="G76" s="164"/>
      <c r="H76" s="164">
        <v>134.46423528072509</v>
      </c>
      <c r="I76" s="164"/>
      <c r="K76" s="19">
        <v>2027</v>
      </c>
      <c r="L76" s="19">
        <v>3</v>
      </c>
      <c r="M76" s="17" t="e">
        <v>#N/A</v>
      </c>
      <c r="N76" s="17" t="e">
        <v>#N/A</v>
      </c>
      <c r="O76" s="17" t="e">
        <v>#N/A</v>
      </c>
      <c r="P76" s="17" t="e">
        <v>#N/A</v>
      </c>
      <c r="Q76" s="17" t="e">
        <v>#N/A</v>
      </c>
      <c r="R76" s="17" t="e">
        <v>#N/A</v>
      </c>
    </row>
    <row r="77" spans="2:18" x14ac:dyDescent="0.3">
      <c r="B77" s="19">
        <v>2027</v>
      </c>
      <c r="C77" s="19">
        <v>4</v>
      </c>
      <c r="D77" s="164">
        <v>94.640483949911228</v>
      </c>
      <c r="E77" s="164"/>
      <c r="F77" s="164">
        <v>112.41480877740692</v>
      </c>
      <c r="G77" s="164"/>
      <c r="H77" s="164">
        <v>76.866159122415539</v>
      </c>
      <c r="I77" s="164"/>
      <c r="K77" s="19">
        <v>2027</v>
      </c>
      <c r="L77" s="19">
        <v>4</v>
      </c>
      <c r="M77" s="17" t="e">
        <v>#N/A</v>
      </c>
      <c r="N77" s="17" t="e">
        <v>#N/A</v>
      </c>
      <c r="O77" s="17" t="e">
        <v>#N/A</v>
      </c>
      <c r="P77" s="17" t="e">
        <v>#N/A</v>
      </c>
      <c r="Q77" s="17" t="e">
        <v>#N/A</v>
      </c>
      <c r="R77" s="17" t="e">
        <v>#N/A</v>
      </c>
    </row>
    <row r="78" spans="2:18" x14ac:dyDescent="0.3">
      <c r="B78" s="19">
        <v>2027</v>
      </c>
      <c r="C78" s="19">
        <v>5</v>
      </c>
      <c r="D78" s="164">
        <v>44.474987753959532</v>
      </c>
      <c r="E78" s="164"/>
      <c r="F78" s="164">
        <v>52.827786113022775</v>
      </c>
      <c r="G78" s="164"/>
      <c r="H78" s="164">
        <v>36.122189394896296</v>
      </c>
      <c r="I78" s="164"/>
      <c r="K78" s="19">
        <v>2027</v>
      </c>
      <c r="L78" s="19">
        <v>5</v>
      </c>
      <c r="M78" s="17" t="e">
        <v>#N/A</v>
      </c>
      <c r="N78" s="17" t="e">
        <v>#N/A</v>
      </c>
      <c r="O78" s="17" t="e">
        <v>#N/A</v>
      </c>
      <c r="P78" s="17" t="e">
        <v>#N/A</v>
      </c>
      <c r="Q78" s="17" t="e">
        <v>#N/A</v>
      </c>
      <c r="R78" s="17" t="e">
        <v>#N/A</v>
      </c>
    </row>
    <row r="79" spans="2:18" x14ac:dyDescent="0.3">
      <c r="B79" s="19">
        <v>2027</v>
      </c>
      <c r="C79" s="19">
        <v>6</v>
      </c>
      <c r="D79" s="164">
        <v>9.1435636482643492</v>
      </c>
      <c r="E79" s="164"/>
      <c r="F79" s="164">
        <v>10.86080624447874</v>
      </c>
      <c r="G79" s="164"/>
      <c r="H79" s="164">
        <v>7.426321052049957</v>
      </c>
      <c r="I79" s="164"/>
      <c r="K79" s="19">
        <v>2027</v>
      </c>
      <c r="L79" s="19">
        <v>6</v>
      </c>
      <c r="M79" s="17" t="e">
        <v>#N/A</v>
      </c>
      <c r="N79" s="17" t="e">
        <v>#N/A</v>
      </c>
      <c r="O79" s="17" t="e">
        <v>#N/A</v>
      </c>
      <c r="P79" s="17" t="e">
        <v>#N/A</v>
      </c>
      <c r="Q79" s="17" t="e">
        <v>#N/A</v>
      </c>
      <c r="R79" s="17" t="e">
        <v>#N/A</v>
      </c>
    </row>
    <row r="80" spans="2:18" x14ac:dyDescent="0.3">
      <c r="B80" s="19">
        <v>2027</v>
      </c>
      <c r="C80" s="19">
        <v>7</v>
      </c>
      <c r="D80" s="164">
        <v>1.8771585769245724</v>
      </c>
      <c r="E80" s="164"/>
      <c r="F80" s="164">
        <v>2.2297056572695495</v>
      </c>
      <c r="G80" s="164"/>
      <c r="H80" s="164">
        <v>1.5246114965795949</v>
      </c>
      <c r="I80" s="164"/>
      <c r="K80" s="19">
        <v>2027</v>
      </c>
      <c r="L80" s="19">
        <v>7</v>
      </c>
      <c r="M80" s="17" t="e">
        <v>#N/A</v>
      </c>
      <c r="N80" s="17" t="e">
        <v>#N/A</v>
      </c>
      <c r="O80" s="17" t="e">
        <v>#N/A</v>
      </c>
      <c r="P80" s="17" t="e">
        <v>#N/A</v>
      </c>
      <c r="Q80" s="17" t="e">
        <v>#N/A</v>
      </c>
      <c r="R80" s="17" t="e">
        <v>#N/A</v>
      </c>
    </row>
    <row r="81" spans="2:18" x14ac:dyDescent="0.3">
      <c r="B81" s="19">
        <v>2027</v>
      </c>
      <c r="C81" s="19">
        <v>8</v>
      </c>
      <c r="D81" s="164">
        <v>1.4628196548644603</v>
      </c>
      <c r="E81" s="164"/>
      <c r="F81" s="164">
        <v>1.737550199600125</v>
      </c>
      <c r="G81" s="164"/>
      <c r="H81" s="164">
        <v>1.1880891101287956</v>
      </c>
      <c r="I81" s="164"/>
      <c r="K81" s="19">
        <v>2027</v>
      </c>
      <c r="L81" s="19">
        <v>8</v>
      </c>
      <c r="M81" s="17" t="e">
        <v>#N/A</v>
      </c>
      <c r="N81" s="17" t="e">
        <v>#N/A</v>
      </c>
      <c r="O81" s="17" t="e">
        <v>#N/A</v>
      </c>
      <c r="P81" s="17" t="e">
        <v>#N/A</v>
      </c>
      <c r="Q81" s="17" t="e">
        <v>#N/A</v>
      </c>
      <c r="R81" s="17" t="e">
        <v>#N/A</v>
      </c>
    </row>
    <row r="82" spans="2:18" x14ac:dyDescent="0.3">
      <c r="B82" s="19">
        <v>2027</v>
      </c>
      <c r="C82" s="19">
        <v>9</v>
      </c>
      <c r="D82" s="164">
        <v>4.1010666747498066</v>
      </c>
      <c r="E82" s="164"/>
      <c r="F82" s="164">
        <v>4.8712834802217637</v>
      </c>
      <c r="G82" s="164"/>
      <c r="H82" s="164">
        <v>3.3308498692778494</v>
      </c>
      <c r="I82" s="164"/>
      <c r="K82" s="19">
        <v>2027</v>
      </c>
      <c r="L82" s="19">
        <v>9</v>
      </c>
      <c r="M82" s="17" t="e">
        <v>#N/A</v>
      </c>
      <c r="N82" s="17" t="e">
        <v>#N/A</v>
      </c>
      <c r="O82" s="17" t="e">
        <v>#N/A</v>
      </c>
      <c r="P82" s="17" t="e">
        <v>#N/A</v>
      </c>
      <c r="Q82" s="17" t="e">
        <v>#N/A</v>
      </c>
      <c r="R82" s="17" t="e">
        <v>#N/A</v>
      </c>
    </row>
    <row r="83" spans="2:18" x14ac:dyDescent="0.3">
      <c r="B83" s="19">
        <v>2027</v>
      </c>
      <c r="C83" s="19">
        <v>10</v>
      </c>
      <c r="D83" s="164">
        <v>26.745860613932912</v>
      </c>
      <c r="E83" s="164"/>
      <c r="F83" s="164">
        <v>31.768971174045518</v>
      </c>
      <c r="G83" s="164"/>
      <c r="H83" s="164">
        <v>21.722750053820306</v>
      </c>
      <c r="I83" s="164"/>
      <c r="K83" s="19">
        <v>2027</v>
      </c>
      <c r="L83" s="19">
        <v>10</v>
      </c>
      <c r="M83" s="17" t="e">
        <v>#N/A</v>
      </c>
      <c r="N83" s="17" t="e">
        <v>#N/A</v>
      </c>
      <c r="O83" s="17" t="e">
        <v>#N/A</v>
      </c>
      <c r="P83" s="17" t="e">
        <v>#N/A</v>
      </c>
      <c r="Q83" s="17" t="e">
        <v>#N/A</v>
      </c>
      <c r="R83" s="17" t="e">
        <v>#N/A</v>
      </c>
    </row>
    <row r="84" spans="2:18" x14ac:dyDescent="0.3">
      <c r="B84" s="19">
        <v>2027</v>
      </c>
      <c r="C84" s="19">
        <v>11</v>
      </c>
      <c r="D84" s="164">
        <v>120.60250285677454</v>
      </c>
      <c r="E84" s="164"/>
      <c r="F84" s="164">
        <v>143.25272579857403</v>
      </c>
      <c r="G84" s="164"/>
      <c r="H84" s="164">
        <v>97.952279914975023</v>
      </c>
      <c r="I84" s="164"/>
      <c r="K84" s="19">
        <v>2027</v>
      </c>
      <c r="L84" s="19">
        <v>11</v>
      </c>
      <c r="M84" s="17" t="e">
        <v>#N/A</v>
      </c>
      <c r="N84" s="17" t="e">
        <v>#N/A</v>
      </c>
      <c r="O84" s="17" t="e">
        <v>#N/A</v>
      </c>
      <c r="P84" s="17" t="e">
        <v>#N/A</v>
      </c>
      <c r="Q84" s="17" t="e">
        <v>#N/A</v>
      </c>
      <c r="R84" s="17" t="e">
        <v>#N/A</v>
      </c>
    </row>
    <row r="85" spans="2:18" x14ac:dyDescent="0.3">
      <c r="B85" s="19">
        <v>2027</v>
      </c>
      <c r="C85" s="19">
        <v>12</v>
      </c>
      <c r="D85" s="164">
        <v>271.07414575285236</v>
      </c>
      <c r="E85" s="164"/>
      <c r="F85" s="164">
        <v>321.98428185800094</v>
      </c>
      <c r="G85" s="164"/>
      <c r="H85" s="164">
        <v>220.16400964770384</v>
      </c>
      <c r="I85" s="164"/>
      <c r="K85" s="19">
        <v>2027</v>
      </c>
      <c r="L85" s="19">
        <v>12</v>
      </c>
      <c r="M85" s="17" t="e">
        <v>#N/A</v>
      </c>
      <c r="N85" s="17" t="e">
        <v>#N/A</v>
      </c>
      <c r="O85" s="17" t="e">
        <v>#N/A</v>
      </c>
      <c r="P85" s="17" t="e">
        <v>#N/A</v>
      </c>
      <c r="Q85" s="17" t="e">
        <v>#N/A</v>
      </c>
      <c r="R85" s="17" t="e">
        <v>#N/A</v>
      </c>
    </row>
    <row r="86" spans="2:18" x14ac:dyDescent="0.3">
      <c r="B86" s="19">
        <v>2028</v>
      </c>
      <c r="C86" s="19">
        <v>1</v>
      </c>
      <c r="D86" s="164">
        <v>254.20784121601409</v>
      </c>
      <c r="E86" s="164"/>
      <c r="F86" s="164">
        <v>302.2272180157251</v>
      </c>
      <c r="G86" s="164"/>
      <c r="H86" s="164">
        <v>206.18846441630305</v>
      </c>
      <c r="I86" s="164"/>
      <c r="K86" s="19">
        <v>2028</v>
      </c>
      <c r="L86" s="19">
        <v>1</v>
      </c>
      <c r="M86" s="17" t="e">
        <v>#N/A</v>
      </c>
      <c r="N86" s="17" t="e">
        <v>#N/A</v>
      </c>
      <c r="O86" s="17" t="e">
        <v>#N/A</v>
      </c>
      <c r="P86" s="17" t="e">
        <v>#N/A</v>
      </c>
      <c r="Q86" s="17" t="e">
        <v>#N/A</v>
      </c>
      <c r="R86" s="17" t="e">
        <v>#N/A</v>
      </c>
    </row>
    <row r="87" spans="2:18" x14ac:dyDescent="0.3">
      <c r="B87" s="19">
        <v>2028</v>
      </c>
      <c r="C87" s="19">
        <v>2</v>
      </c>
      <c r="D87" s="164">
        <v>217.37722531980256</v>
      </c>
      <c r="E87" s="164"/>
      <c r="F87" s="164">
        <v>258.43936895933444</v>
      </c>
      <c r="G87" s="164"/>
      <c r="H87" s="164">
        <v>176.31508168027068</v>
      </c>
      <c r="I87" s="164"/>
      <c r="K87" s="19">
        <v>2028</v>
      </c>
      <c r="L87" s="19">
        <v>2</v>
      </c>
      <c r="M87" s="17" t="e">
        <v>#N/A</v>
      </c>
      <c r="N87" s="17" t="e">
        <v>#N/A</v>
      </c>
      <c r="O87" s="17" t="e">
        <v>#N/A</v>
      </c>
      <c r="P87" s="17" t="e">
        <v>#N/A</v>
      </c>
      <c r="Q87" s="17" t="e">
        <v>#N/A</v>
      </c>
      <c r="R87" s="17" t="e">
        <v>#N/A</v>
      </c>
    </row>
    <row r="88" spans="2:18" x14ac:dyDescent="0.3">
      <c r="B88" s="19">
        <v>2028</v>
      </c>
      <c r="C88" s="19">
        <v>3</v>
      </c>
      <c r="D88" s="164">
        <v>164.60277077468072</v>
      </c>
      <c r="E88" s="164"/>
      <c r="F88" s="164">
        <v>195.69592051505123</v>
      </c>
      <c r="G88" s="164"/>
      <c r="H88" s="164">
        <v>133.50962103431021</v>
      </c>
      <c r="I88" s="164"/>
      <c r="K88" s="19">
        <v>2028</v>
      </c>
      <c r="L88" s="19">
        <v>3</v>
      </c>
      <c r="M88" s="17" t="e">
        <v>#N/A</v>
      </c>
      <c r="N88" s="17" t="e">
        <v>#N/A</v>
      </c>
      <c r="O88" s="17" t="e">
        <v>#N/A</v>
      </c>
      <c r="P88" s="17" t="e">
        <v>#N/A</v>
      </c>
      <c r="Q88" s="17" t="e">
        <v>#N/A</v>
      </c>
      <c r="R88" s="17" t="e">
        <v>#N/A</v>
      </c>
    </row>
    <row r="89" spans="2:18" x14ac:dyDescent="0.3">
      <c r="B89" s="19">
        <v>2028</v>
      </c>
      <c r="C89" s="19">
        <v>4</v>
      </c>
      <c r="D89" s="164">
        <v>94.094780994681102</v>
      </c>
      <c r="E89" s="164"/>
      <c r="F89" s="164">
        <v>111.86910582217678</v>
      </c>
      <c r="G89" s="164"/>
      <c r="H89" s="164">
        <v>76.320456167185412</v>
      </c>
      <c r="I89" s="164"/>
      <c r="K89" s="19">
        <v>2028</v>
      </c>
      <c r="L89" s="19">
        <v>4</v>
      </c>
      <c r="M89" s="17" t="e">
        <v>#N/A</v>
      </c>
      <c r="N89" s="17" t="e">
        <v>#N/A</v>
      </c>
      <c r="O89" s="17" t="e">
        <v>#N/A</v>
      </c>
      <c r="P89" s="17" t="e">
        <v>#N/A</v>
      </c>
      <c r="Q89" s="17" t="e">
        <v>#N/A</v>
      </c>
      <c r="R89" s="17" t="e">
        <v>#N/A</v>
      </c>
    </row>
    <row r="90" spans="2:18" x14ac:dyDescent="0.3">
      <c r="B90" s="19">
        <v>2028</v>
      </c>
      <c r="C90" s="19">
        <v>5</v>
      </c>
      <c r="D90" s="164">
        <v>44.218542190304085</v>
      </c>
      <c r="E90" s="164"/>
      <c r="F90" s="164">
        <v>52.571340549367321</v>
      </c>
      <c r="G90" s="164"/>
      <c r="H90" s="164">
        <v>35.865743831240842</v>
      </c>
      <c r="I90" s="164"/>
      <c r="K90" s="19">
        <v>2028</v>
      </c>
      <c r="L90" s="19">
        <v>5</v>
      </c>
      <c r="M90" s="17" t="e">
        <v>#N/A</v>
      </c>
      <c r="N90" s="17" t="e">
        <v>#N/A</v>
      </c>
      <c r="O90" s="17" t="e">
        <v>#N/A</v>
      </c>
      <c r="P90" s="17" t="e">
        <v>#N/A</v>
      </c>
      <c r="Q90" s="17" t="e">
        <v>#N/A</v>
      </c>
      <c r="R90" s="17" t="e">
        <v>#N/A</v>
      </c>
    </row>
    <row r="91" spans="2:18" x14ac:dyDescent="0.3">
      <c r="B91" s="19">
        <v>2028</v>
      </c>
      <c r="C91" s="19">
        <v>6</v>
      </c>
      <c r="D91" s="164">
        <v>9.090841287854257</v>
      </c>
      <c r="E91" s="164"/>
      <c r="F91" s="164">
        <v>10.808083884068649</v>
      </c>
      <c r="G91" s="164"/>
      <c r="H91" s="164">
        <v>7.3735986916398657</v>
      </c>
      <c r="I91" s="164"/>
      <c r="K91" s="19">
        <v>2028</v>
      </c>
      <c r="L91" s="19">
        <v>6</v>
      </c>
      <c r="M91" s="17" t="e">
        <v>#N/A</v>
      </c>
      <c r="N91" s="17" t="e">
        <v>#N/A</v>
      </c>
      <c r="O91" s="17" t="e">
        <v>#N/A</v>
      </c>
      <c r="P91" s="17" t="e">
        <v>#N/A</v>
      </c>
      <c r="Q91" s="17" t="e">
        <v>#N/A</v>
      </c>
      <c r="R91" s="17" t="e">
        <v>#N/A</v>
      </c>
    </row>
    <row r="92" spans="2:18" x14ac:dyDescent="0.3">
      <c r="B92" s="19">
        <v>2028</v>
      </c>
      <c r="C92" s="19">
        <v>7</v>
      </c>
      <c r="D92" s="164">
        <v>1.8663347630543319</v>
      </c>
      <c r="E92" s="164"/>
      <c r="F92" s="164">
        <v>2.2188818433993092</v>
      </c>
      <c r="G92" s="164"/>
      <c r="H92" s="164">
        <v>1.5137876827093544</v>
      </c>
      <c r="I92" s="164"/>
      <c r="K92" s="19">
        <v>2028</v>
      </c>
      <c r="L92" s="19">
        <v>7</v>
      </c>
      <c r="M92" s="17" t="e">
        <v>#N/A</v>
      </c>
      <c r="N92" s="17" t="e">
        <v>#N/A</v>
      </c>
      <c r="O92" s="17" t="e">
        <v>#N/A</v>
      </c>
      <c r="P92" s="17" t="e">
        <v>#N/A</v>
      </c>
      <c r="Q92" s="17" t="e">
        <v>#N/A</v>
      </c>
      <c r="R92" s="17" t="e">
        <v>#N/A</v>
      </c>
    </row>
    <row r="93" spans="2:18" x14ac:dyDescent="0.3">
      <c r="B93" s="19">
        <v>2028</v>
      </c>
      <c r="C93" s="19">
        <v>8</v>
      </c>
      <c r="D93" s="164">
        <v>1.4543849451576636</v>
      </c>
      <c r="E93" s="164"/>
      <c r="F93" s="164">
        <v>1.7291154898933283</v>
      </c>
      <c r="G93" s="164"/>
      <c r="H93" s="164">
        <v>1.1796544004219989</v>
      </c>
      <c r="I93" s="164"/>
      <c r="K93" s="19">
        <v>2028</v>
      </c>
      <c r="L93" s="19">
        <v>8</v>
      </c>
      <c r="M93" s="17" t="e">
        <v>#N/A</v>
      </c>
      <c r="N93" s="17" t="e">
        <v>#N/A</v>
      </c>
      <c r="O93" s="17" t="e">
        <v>#N/A</v>
      </c>
      <c r="P93" s="17" t="e">
        <v>#N/A</v>
      </c>
      <c r="Q93" s="17" t="e">
        <v>#N/A</v>
      </c>
      <c r="R93" s="17" t="e">
        <v>#N/A</v>
      </c>
    </row>
    <row r="94" spans="2:18" x14ac:dyDescent="0.3">
      <c r="B94" s="19">
        <v>2028</v>
      </c>
      <c r="C94" s="19">
        <v>9</v>
      </c>
      <c r="D94" s="164">
        <v>4.0774196675642642</v>
      </c>
      <c r="E94" s="164"/>
      <c r="F94" s="164">
        <v>4.8476364730362214</v>
      </c>
      <c r="G94" s="164"/>
      <c r="H94" s="164">
        <v>3.3072028620923071</v>
      </c>
      <c r="I94" s="164"/>
      <c r="K94" s="19">
        <v>2028</v>
      </c>
      <c r="L94" s="19">
        <v>9</v>
      </c>
      <c r="M94" s="17" t="e">
        <v>#N/A</v>
      </c>
      <c r="N94" s="17" t="e">
        <v>#N/A</v>
      </c>
      <c r="O94" s="17" t="e">
        <v>#N/A</v>
      </c>
      <c r="P94" s="17" t="e">
        <v>#N/A</v>
      </c>
      <c r="Q94" s="17" t="e">
        <v>#N/A</v>
      </c>
      <c r="R94" s="17" t="e">
        <v>#N/A</v>
      </c>
    </row>
    <row r="95" spans="2:18" x14ac:dyDescent="0.3">
      <c r="B95" s="19">
        <v>2028</v>
      </c>
      <c r="C95" s="19">
        <v>10</v>
      </c>
      <c r="D95" s="164">
        <v>26.591642307262788</v>
      </c>
      <c r="E95" s="164"/>
      <c r="F95" s="164">
        <v>31.614752867375394</v>
      </c>
      <c r="G95" s="164"/>
      <c r="H95" s="164">
        <v>21.568531747150182</v>
      </c>
      <c r="I95" s="164"/>
      <c r="K95" s="19">
        <v>2028</v>
      </c>
      <c r="L95" s="19">
        <v>10</v>
      </c>
      <c r="M95" s="17" t="e">
        <v>#N/A</v>
      </c>
      <c r="N95" s="17" t="e">
        <v>#N/A</v>
      </c>
      <c r="O95" s="17" t="e">
        <v>#N/A</v>
      </c>
      <c r="P95" s="17" t="e">
        <v>#N/A</v>
      </c>
      <c r="Q95" s="17" t="e">
        <v>#N/A</v>
      </c>
      <c r="R95" s="17" t="e">
        <v>#N/A</v>
      </c>
    </row>
    <row r="96" spans="2:18" x14ac:dyDescent="0.3">
      <c r="B96" s="19">
        <v>2028</v>
      </c>
      <c r="C96" s="19">
        <v>11</v>
      </c>
      <c r="D96" s="164">
        <v>119.90710127522806</v>
      </c>
      <c r="E96" s="164"/>
      <c r="F96" s="164">
        <v>142.55732421702754</v>
      </c>
      <c r="G96" s="164"/>
      <c r="H96" s="164">
        <v>97.25687833342856</v>
      </c>
      <c r="I96" s="164"/>
      <c r="K96" s="19">
        <v>2028</v>
      </c>
      <c r="L96" s="19">
        <v>11</v>
      </c>
      <c r="M96" s="17" t="e">
        <v>#N/A</v>
      </c>
      <c r="N96" s="17" t="e">
        <v>#N/A</v>
      </c>
      <c r="O96" s="17" t="e">
        <v>#N/A</v>
      </c>
      <c r="P96" s="17" t="e">
        <v>#N/A</v>
      </c>
      <c r="Q96" s="17" t="e">
        <v>#N/A</v>
      </c>
      <c r="R96" s="17" t="e">
        <v>#N/A</v>
      </c>
    </row>
    <row r="97" spans="2:18" x14ac:dyDescent="0.3">
      <c r="B97" s="19">
        <v>2028</v>
      </c>
      <c r="C97" s="19">
        <v>12</v>
      </c>
      <c r="D97" s="164">
        <v>269.51111525839605</v>
      </c>
      <c r="E97" s="164"/>
      <c r="F97" s="164">
        <v>320.42125136354463</v>
      </c>
      <c r="G97" s="164"/>
      <c r="H97" s="164">
        <v>218.60097915324752</v>
      </c>
      <c r="I97" s="164"/>
      <c r="K97" s="19">
        <v>2028</v>
      </c>
      <c r="L97" s="19">
        <v>12</v>
      </c>
      <c r="M97" s="17" t="e">
        <v>#N/A</v>
      </c>
      <c r="N97" s="17" t="e">
        <v>#N/A</v>
      </c>
      <c r="O97" s="17" t="e">
        <v>#N/A</v>
      </c>
      <c r="P97" s="17" t="e">
        <v>#N/A</v>
      </c>
      <c r="Q97" s="17" t="e">
        <v>#N/A</v>
      </c>
      <c r="R97" s="17" t="e">
        <v>#N/A</v>
      </c>
    </row>
    <row r="98" spans="2:18" x14ac:dyDescent="0.3">
      <c r="B98" s="19">
        <v>2029</v>
      </c>
      <c r="C98" s="19">
        <v>1</v>
      </c>
      <c r="D98" s="164">
        <v>252.73356210374226</v>
      </c>
      <c r="E98" s="164"/>
      <c r="F98" s="164">
        <v>300.7529389034533</v>
      </c>
      <c r="G98" s="164"/>
      <c r="H98" s="164">
        <v>204.71418530403122</v>
      </c>
      <c r="I98" s="164"/>
      <c r="K98" s="19">
        <v>2029</v>
      </c>
      <c r="L98" s="19">
        <v>1</v>
      </c>
      <c r="M98" s="17" t="e">
        <v>#N/A</v>
      </c>
      <c r="N98" s="17" t="e">
        <v>#N/A</v>
      </c>
      <c r="O98" s="17" t="e">
        <v>#N/A</v>
      </c>
      <c r="P98" s="17" t="e">
        <v>#N/A</v>
      </c>
      <c r="Q98" s="17" t="e">
        <v>#N/A</v>
      </c>
      <c r="R98" s="17" t="e">
        <v>#N/A</v>
      </c>
    </row>
    <row r="99" spans="2:18" x14ac:dyDescent="0.3">
      <c r="B99" s="19">
        <v>2029</v>
      </c>
      <c r="C99" s="19">
        <v>2</v>
      </c>
      <c r="D99" s="164">
        <v>216.11654547122043</v>
      </c>
      <c r="E99" s="164"/>
      <c r="F99" s="164">
        <v>257.17868911075232</v>
      </c>
      <c r="G99" s="164"/>
      <c r="H99" s="164">
        <v>175.05440183168855</v>
      </c>
      <c r="I99" s="164"/>
      <c r="K99" s="19">
        <v>2029</v>
      </c>
      <c r="L99" s="19">
        <v>2</v>
      </c>
      <c r="M99" s="17" t="e">
        <v>#N/A</v>
      </c>
      <c r="N99" s="17" t="e">
        <v>#N/A</v>
      </c>
      <c r="O99" s="17" t="e">
        <v>#N/A</v>
      </c>
      <c r="P99" s="17" t="e">
        <v>#N/A</v>
      </c>
      <c r="Q99" s="17" t="e">
        <v>#N/A</v>
      </c>
      <c r="R99" s="17" t="e">
        <v>#N/A</v>
      </c>
    </row>
    <row r="100" spans="2:18" x14ac:dyDescent="0.3">
      <c r="B100" s="19">
        <v>2029</v>
      </c>
      <c r="C100" s="19">
        <v>3</v>
      </c>
      <c r="D100" s="164">
        <v>163.64815652826584</v>
      </c>
      <c r="E100" s="164"/>
      <c r="F100" s="164">
        <v>194.74130626863635</v>
      </c>
      <c r="G100" s="164"/>
      <c r="H100" s="164">
        <v>132.55500678789534</v>
      </c>
      <c r="I100" s="164"/>
      <c r="K100" s="19">
        <v>2029</v>
      </c>
      <c r="L100" s="19">
        <v>3</v>
      </c>
      <c r="M100" s="17" t="e">
        <v>#N/A</v>
      </c>
      <c r="N100" s="17" t="e">
        <v>#N/A</v>
      </c>
      <c r="O100" s="17" t="e">
        <v>#N/A</v>
      </c>
      <c r="P100" s="17" t="e">
        <v>#N/A</v>
      </c>
      <c r="Q100" s="17" t="e">
        <v>#N/A</v>
      </c>
      <c r="R100" s="17" t="e">
        <v>#N/A</v>
      </c>
    </row>
    <row r="101" spans="2:18" x14ac:dyDescent="0.3">
      <c r="B101" s="19">
        <v>2029</v>
      </c>
      <c r="C101" s="19">
        <v>4</v>
      </c>
      <c r="D101" s="164">
        <v>93.549078039450961</v>
      </c>
      <c r="E101" s="164"/>
      <c r="F101" s="164">
        <v>111.32340286694665</v>
      </c>
      <c r="G101" s="164"/>
      <c r="H101" s="164">
        <v>75.774753211955286</v>
      </c>
      <c r="I101" s="164"/>
      <c r="K101" s="19">
        <v>2029</v>
      </c>
      <c r="L101" s="19">
        <v>4</v>
      </c>
      <c r="M101" s="17" t="e">
        <v>#N/A</v>
      </c>
      <c r="N101" s="17" t="e">
        <v>#N/A</v>
      </c>
      <c r="O101" s="17" t="e">
        <v>#N/A</v>
      </c>
      <c r="P101" s="17" t="e">
        <v>#N/A</v>
      </c>
      <c r="Q101" s="17" t="e">
        <v>#N/A</v>
      </c>
      <c r="R101" s="17" t="e">
        <v>#N/A</v>
      </c>
    </row>
    <row r="102" spans="2:18" x14ac:dyDescent="0.3">
      <c r="B102" s="19">
        <v>2029</v>
      </c>
      <c r="C102" s="19">
        <v>5</v>
      </c>
      <c r="D102" s="164">
        <v>43.962096626648631</v>
      </c>
      <c r="E102" s="164"/>
      <c r="F102" s="164">
        <v>52.314894985711874</v>
      </c>
      <c r="G102" s="164"/>
      <c r="H102" s="164">
        <v>35.609298267585395</v>
      </c>
      <c r="I102" s="164"/>
      <c r="K102" s="19">
        <v>2029</v>
      </c>
      <c r="L102" s="19">
        <v>5</v>
      </c>
      <c r="M102" s="17" t="e">
        <v>#N/A</v>
      </c>
      <c r="N102" s="17" t="e">
        <v>#N/A</v>
      </c>
      <c r="O102" s="17" t="e">
        <v>#N/A</v>
      </c>
      <c r="P102" s="17" t="e">
        <v>#N/A</v>
      </c>
      <c r="Q102" s="17" t="e">
        <v>#N/A</v>
      </c>
      <c r="R102" s="17" t="e">
        <v>#N/A</v>
      </c>
    </row>
    <row r="103" spans="2:18" x14ac:dyDescent="0.3">
      <c r="B103" s="19">
        <v>2029</v>
      </c>
      <c r="C103" s="19">
        <v>6</v>
      </c>
      <c r="D103" s="164">
        <v>9.0381189274441667</v>
      </c>
      <c r="E103" s="164"/>
      <c r="F103" s="164">
        <v>10.755361523658559</v>
      </c>
      <c r="G103" s="164"/>
      <c r="H103" s="164">
        <v>7.3208763312297744</v>
      </c>
      <c r="I103" s="164"/>
      <c r="K103" s="19">
        <v>2029</v>
      </c>
      <c r="L103" s="19">
        <v>6</v>
      </c>
      <c r="M103" s="17" t="e">
        <v>#N/A</v>
      </c>
      <c r="N103" s="17" t="e">
        <v>#N/A</v>
      </c>
      <c r="O103" s="17" t="e">
        <v>#N/A</v>
      </c>
      <c r="P103" s="17" t="e">
        <v>#N/A</v>
      </c>
      <c r="Q103" s="17" t="e">
        <v>#N/A</v>
      </c>
      <c r="R103" s="17" t="e">
        <v>#N/A</v>
      </c>
    </row>
    <row r="104" spans="2:18" x14ac:dyDescent="0.3">
      <c r="B104" s="19">
        <v>2029</v>
      </c>
      <c r="C104" s="19">
        <v>7</v>
      </c>
      <c r="D104" s="164">
        <v>1.8555109491840913</v>
      </c>
      <c r="E104" s="164"/>
      <c r="F104" s="164">
        <v>2.2080580295290688</v>
      </c>
      <c r="G104" s="164"/>
      <c r="H104" s="164">
        <v>1.502963868839114</v>
      </c>
      <c r="I104" s="164"/>
      <c r="K104" s="19">
        <v>2029</v>
      </c>
      <c r="L104" s="19">
        <v>7</v>
      </c>
      <c r="M104" s="17" t="e">
        <v>#N/A</v>
      </c>
      <c r="N104" s="17" t="e">
        <v>#N/A</v>
      </c>
      <c r="O104" s="17" t="e">
        <v>#N/A</v>
      </c>
      <c r="P104" s="17" t="e">
        <v>#N/A</v>
      </c>
      <c r="Q104" s="17" t="e">
        <v>#N/A</v>
      </c>
      <c r="R104" s="17" t="e">
        <v>#N/A</v>
      </c>
    </row>
    <row r="105" spans="2:18" x14ac:dyDescent="0.3">
      <c r="B105" s="19">
        <v>2029</v>
      </c>
      <c r="C105" s="19">
        <v>8</v>
      </c>
      <c r="D105" s="164">
        <v>1.4459502354508669</v>
      </c>
      <c r="E105" s="164"/>
      <c r="F105" s="164">
        <v>1.7206807801865316</v>
      </c>
      <c r="G105" s="164"/>
      <c r="H105" s="164">
        <v>1.1712196907152022</v>
      </c>
      <c r="I105" s="164"/>
      <c r="K105" s="19">
        <v>2029</v>
      </c>
      <c r="L105" s="19">
        <v>8</v>
      </c>
      <c r="M105" s="17" t="e">
        <v>#N/A</v>
      </c>
      <c r="N105" s="17" t="e">
        <v>#N/A</v>
      </c>
      <c r="O105" s="17" t="e">
        <v>#N/A</v>
      </c>
      <c r="P105" s="17" t="e">
        <v>#N/A</v>
      </c>
      <c r="Q105" s="17" t="e">
        <v>#N/A</v>
      </c>
      <c r="R105" s="17" t="e">
        <v>#N/A</v>
      </c>
    </row>
    <row r="106" spans="2:18" x14ac:dyDescent="0.3">
      <c r="B106" s="19">
        <v>2029</v>
      </c>
      <c r="C106" s="19">
        <v>9</v>
      </c>
      <c r="D106" s="164">
        <v>4.0537726603787219</v>
      </c>
      <c r="E106" s="164"/>
      <c r="F106" s="164">
        <v>4.8239894658506781</v>
      </c>
      <c r="G106" s="164"/>
      <c r="H106" s="164">
        <v>3.2835558549067643</v>
      </c>
      <c r="I106" s="164"/>
      <c r="K106" s="19">
        <v>2029</v>
      </c>
      <c r="L106" s="19">
        <v>9</v>
      </c>
      <c r="M106" s="17" t="e">
        <v>#N/A</v>
      </c>
      <c r="N106" s="17" t="e">
        <v>#N/A</v>
      </c>
      <c r="O106" s="17" t="e">
        <v>#N/A</v>
      </c>
      <c r="P106" s="17" t="e">
        <v>#N/A</v>
      </c>
      <c r="Q106" s="17" t="e">
        <v>#N/A</v>
      </c>
      <c r="R106" s="17" t="e">
        <v>#N/A</v>
      </c>
    </row>
    <row r="107" spans="2:18" x14ac:dyDescent="0.3">
      <c r="B107" s="19">
        <v>2029</v>
      </c>
      <c r="C107" s="19">
        <v>10</v>
      </c>
      <c r="D107" s="164">
        <v>26.437424000592664</v>
      </c>
      <c r="E107" s="164"/>
      <c r="F107" s="164">
        <v>31.46053456070527</v>
      </c>
      <c r="G107" s="164"/>
      <c r="H107" s="164">
        <v>21.414313440480058</v>
      </c>
      <c r="I107" s="164"/>
      <c r="K107" s="19">
        <v>2029</v>
      </c>
      <c r="L107" s="19">
        <v>10</v>
      </c>
      <c r="M107" s="17" t="e">
        <v>#N/A</v>
      </c>
      <c r="N107" s="17" t="e">
        <v>#N/A</v>
      </c>
      <c r="O107" s="17" t="e">
        <v>#N/A</v>
      </c>
      <c r="P107" s="17" t="e">
        <v>#N/A</v>
      </c>
      <c r="Q107" s="17" t="e">
        <v>#N/A</v>
      </c>
      <c r="R107" s="17" t="e">
        <v>#N/A</v>
      </c>
    </row>
    <row r="108" spans="2:18" x14ac:dyDescent="0.3">
      <c r="B108" s="19">
        <v>2029</v>
      </c>
      <c r="C108" s="19">
        <v>11</v>
      </c>
      <c r="D108" s="164">
        <v>119.21169969368158</v>
      </c>
      <c r="E108" s="164"/>
      <c r="F108" s="164">
        <v>141.86192263548108</v>
      </c>
      <c r="G108" s="164"/>
      <c r="H108" s="164">
        <v>96.561476751882083</v>
      </c>
      <c r="I108" s="164"/>
      <c r="K108" s="19">
        <v>2029</v>
      </c>
      <c r="L108" s="19">
        <v>11</v>
      </c>
      <c r="M108" s="17" t="e">
        <v>#N/A</v>
      </c>
      <c r="N108" s="17" t="e">
        <v>#N/A</v>
      </c>
      <c r="O108" s="17" t="e">
        <v>#N/A</v>
      </c>
      <c r="P108" s="17" t="e">
        <v>#N/A</v>
      </c>
      <c r="Q108" s="17" t="e">
        <v>#N/A</v>
      </c>
      <c r="R108" s="17" t="e">
        <v>#N/A</v>
      </c>
    </row>
    <row r="109" spans="2:18" x14ac:dyDescent="0.3">
      <c r="B109" s="19">
        <v>2029</v>
      </c>
      <c r="C109" s="19">
        <v>12</v>
      </c>
      <c r="D109" s="164">
        <v>267.94808476393973</v>
      </c>
      <c r="E109" s="164"/>
      <c r="F109" s="164">
        <v>318.85822086908831</v>
      </c>
      <c r="G109" s="164"/>
      <c r="H109" s="164">
        <v>217.03794865879121</v>
      </c>
      <c r="I109" s="164"/>
      <c r="K109" s="19">
        <v>2029</v>
      </c>
      <c r="L109" s="19">
        <v>12</v>
      </c>
      <c r="M109" s="17" t="e">
        <v>#N/A</v>
      </c>
      <c r="N109" s="17" t="e">
        <v>#N/A</v>
      </c>
      <c r="O109" s="17" t="e">
        <v>#N/A</v>
      </c>
      <c r="P109" s="17" t="e">
        <v>#N/A</v>
      </c>
      <c r="Q109" s="17" t="e">
        <v>#N/A</v>
      </c>
      <c r="R109" s="17" t="e">
        <v>#N/A</v>
      </c>
    </row>
    <row r="110" spans="2:18" x14ac:dyDescent="0.3">
      <c r="B110" s="19">
        <v>2030</v>
      </c>
      <c r="C110" s="19">
        <v>1</v>
      </c>
      <c r="D110" s="164">
        <v>251.25928299147043</v>
      </c>
      <c r="E110" s="164"/>
      <c r="F110" s="164">
        <v>299.27865979118144</v>
      </c>
      <c r="G110" s="164"/>
      <c r="H110" s="164">
        <v>203.23990619175939</v>
      </c>
      <c r="I110" s="164"/>
      <c r="K110" s="19">
        <v>2030</v>
      </c>
      <c r="L110" s="19">
        <v>1</v>
      </c>
      <c r="M110" s="17" t="e">
        <v>#N/A</v>
      </c>
      <c r="N110" s="17" t="e">
        <v>#N/A</v>
      </c>
      <c r="O110" s="17" t="e">
        <v>#N/A</v>
      </c>
      <c r="P110" s="17" t="e">
        <v>#N/A</v>
      </c>
      <c r="Q110" s="17" t="e">
        <v>#N/A</v>
      </c>
      <c r="R110" s="17" t="e">
        <v>#N/A</v>
      </c>
    </row>
    <row r="111" spans="2:18" x14ac:dyDescent="0.3">
      <c r="B111" s="19">
        <v>2030</v>
      </c>
      <c r="C111" s="19">
        <v>2</v>
      </c>
      <c r="D111" s="164">
        <v>214.85586562263833</v>
      </c>
      <c r="E111" s="164"/>
      <c r="F111" s="164">
        <v>255.91800926217022</v>
      </c>
      <c r="G111" s="164"/>
      <c r="H111" s="164">
        <v>173.79372198310645</v>
      </c>
      <c r="I111" s="164"/>
      <c r="K111" s="19">
        <v>2030</v>
      </c>
      <c r="L111" s="19">
        <v>2</v>
      </c>
      <c r="M111" s="17" t="e">
        <v>#N/A</v>
      </c>
      <c r="N111" s="17" t="e">
        <v>#N/A</v>
      </c>
      <c r="O111" s="17" t="e">
        <v>#N/A</v>
      </c>
      <c r="P111" s="17" t="e">
        <v>#N/A</v>
      </c>
      <c r="Q111" s="17" t="e">
        <v>#N/A</v>
      </c>
      <c r="R111" s="17" t="e">
        <v>#N/A</v>
      </c>
    </row>
    <row r="112" spans="2:18" x14ac:dyDescent="0.3">
      <c r="B112" s="19">
        <v>2030</v>
      </c>
      <c r="C112" s="19">
        <v>3</v>
      </c>
      <c r="D112" s="164">
        <v>162.69354228185094</v>
      </c>
      <c r="E112" s="164"/>
      <c r="F112" s="164">
        <v>193.78669202222144</v>
      </c>
      <c r="G112" s="164"/>
      <c r="H112" s="164">
        <v>131.60039254148043</v>
      </c>
      <c r="I112" s="164"/>
      <c r="K112" s="19">
        <v>2030</v>
      </c>
      <c r="L112" s="19">
        <v>3</v>
      </c>
      <c r="M112" s="17" t="e">
        <v>#N/A</v>
      </c>
      <c r="N112" s="17" t="e">
        <v>#N/A</v>
      </c>
      <c r="O112" s="17" t="e">
        <v>#N/A</v>
      </c>
      <c r="P112" s="17" t="e">
        <v>#N/A</v>
      </c>
      <c r="Q112" s="17" t="e">
        <v>#N/A</v>
      </c>
      <c r="R112" s="17" t="e">
        <v>#N/A</v>
      </c>
    </row>
    <row r="113" spans="2:18" x14ac:dyDescent="0.3">
      <c r="B113" s="19">
        <v>2030</v>
      </c>
      <c r="C113" s="19">
        <v>4</v>
      </c>
      <c r="D113" s="164">
        <v>93.003375084220835</v>
      </c>
      <c r="E113" s="164"/>
      <c r="F113" s="164">
        <v>110.77769991171652</v>
      </c>
      <c r="G113" s="164"/>
      <c r="H113" s="164">
        <v>75.229050256725159</v>
      </c>
      <c r="I113" s="164"/>
      <c r="K113" s="19">
        <v>2030</v>
      </c>
      <c r="L113" s="19">
        <v>4</v>
      </c>
      <c r="M113" s="17" t="e">
        <v>#N/A</v>
      </c>
      <c r="N113" s="17" t="e">
        <v>#N/A</v>
      </c>
      <c r="O113" s="17" t="e">
        <v>#N/A</v>
      </c>
      <c r="P113" s="17" t="e">
        <v>#N/A</v>
      </c>
      <c r="Q113" s="17" t="e">
        <v>#N/A</v>
      </c>
      <c r="R113" s="17" t="e">
        <v>#N/A</v>
      </c>
    </row>
    <row r="114" spans="2:18" x14ac:dyDescent="0.3">
      <c r="B114" s="19">
        <v>2030</v>
      </c>
      <c r="C114" s="19">
        <v>5</v>
      </c>
      <c r="D114" s="164">
        <v>43.705651062993184</v>
      </c>
      <c r="E114" s="164"/>
      <c r="F114" s="164">
        <v>52.058449422056427</v>
      </c>
      <c r="G114" s="164"/>
      <c r="H114" s="164">
        <v>35.352852703929941</v>
      </c>
      <c r="I114" s="164"/>
      <c r="K114" s="19">
        <v>2030</v>
      </c>
      <c r="L114" s="19">
        <v>5</v>
      </c>
      <c r="M114" s="17" t="e">
        <v>#N/A</v>
      </c>
      <c r="N114" s="17" t="e">
        <v>#N/A</v>
      </c>
      <c r="O114" s="17" t="e">
        <v>#N/A</v>
      </c>
      <c r="P114" s="17" t="e">
        <v>#N/A</v>
      </c>
      <c r="Q114" s="17" t="e">
        <v>#N/A</v>
      </c>
      <c r="R114" s="17" t="e">
        <v>#N/A</v>
      </c>
    </row>
    <row r="115" spans="2:18" x14ac:dyDescent="0.3">
      <c r="B115" s="19">
        <v>2030</v>
      </c>
      <c r="C115" s="19">
        <v>6</v>
      </c>
      <c r="D115" s="164">
        <v>8.9853965670340763</v>
      </c>
      <c r="E115" s="164"/>
      <c r="F115" s="164">
        <v>10.702639163248467</v>
      </c>
      <c r="G115" s="164"/>
      <c r="H115" s="164">
        <v>7.2681539708196841</v>
      </c>
      <c r="I115" s="164"/>
      <c r="K115" s="19">
        <v>2030</v>
      </c>
      <c r="L115" s="19">
        <v>6</v>
      </c>
      <c r="M115" s="17" t="e">
        <v>#N/A</v>
      </c>
      <c r="N115" s="17" t="e">
        <v>#N/A</v>
      </c>
      <c r="O115" s="17" t="e">
        <v>#N/A</v>
      </c>
      <c r="P115" s="17" t="e">
        <v>#N/A</v>
      </c>
      <c r="Q115" s="17" t="e">
        <v>#N/A</v>
      </c>
      <c r="R115" s="17" t="e">
        <v>#N/A</v>
      </c>
    </row>
    <row r="116" spans="2:18" x14ac:dyDescent="0.3">
      <c r="B116" s="19">
        <v>2030</v>
      </c>
      <c r="C116" s="19">
        <v>7</v>
      </c>
      <c r="D116" s="164">
        <v>1.8446871353138508</v>
      </c>
      <c r="E116" s="164"/>
      <c r="F116" s="164">
        <v>2.197234215658828</v>
      </c>
      <c r="G116" s="164"/>
      <c r="H116" s="164">
        <v>1.4921400549688735</v>
      </c>
      <c r="I116" s="164"/>
      <c r="K116" s="19">
        <v>2030</v>
      </c>
      <c r="L116" s="19">
        <v>7</v>
      </c>
      <c r="M116" s="17" t="e">
        <v>#N/A</v>
      </c>
      <c r="N116" s="17" t="e">
        <v>#N/A</v>
      </c>
      <c r="O116" s="17" t="e">
        <v>#N/A</v>
      </c>
      <c r="P116" s="17" t="e">
        <v>#N/A</v>
      </c>
      <c r="Q116" s="17" t="e">
        <v>#N/A</v>
      </c>
      <c r="R116" s="17" t="e">
        <v>#N/A</v>
      </c>
    </row>
    <row r="117" spans="2:18" x14ac:dyDescent="0.3">
      <c r="B117" s="19">
        <v>2030</v>
      </c>
      <c r="C117" s="19">
        <v>8</v>
      </c>
      <c r="D117" s="164">
        <v>1.4375155257440702</v>
      </c>
      <c r="E117" s="164"/>
      <c r="F117" s="164">
        <v>1.7122460704797349</v>
      </c>
      <c r="G117" s="164"/>
      <c r="H117" s="164">
        <v>1.1627849810084054</v>
      </c>
      <c r="I117" s="164"/>
      <c r="K117" s="19">
        <v>2030</v>
      </c>
      <c r="L117" s="19">
        <v>8</v>
      </c>
      <c r="M117" s="17" t="e">
        <v>#N/A</v>
      </c>
      <c r="N117" s="17" t="e">
        <v>#N/A</v>
      </c>
      <c r="O117" s="17" t="e">
        <v>#N/A</v>
      </c>
      <c r="P117" s="17" t="e">
        <v>#N/A</v>
      </c>
      <c r="Q117" s="17" t="e">
        <v>#N/A</v>
      </c>
      <c r="R117" s="17" t="e">
        <v>#N/A</v>
      </c>
    </row>
    <row r="118" spans="2:18" x14ac:dyDescent="0.3">
      <c r="B118" s="19">
        <v>2030</v>
      </c>
      <c r="C118" s="19">
        <v>9</v>
      </c>
      <c r="D118" s="164">
        <v>4.0301256531931786</v>
      </c>
      <c r="E118" s="164"/>
      <c r="F118" s="164">
        <v>4.8003424586651358</v>
      </c>
      <c r="G118" s="164"/>
      <c r="H118" s="164">
        <v>3.2599088477212219</v>
      </c>
      <c r="I118" s="164"/>
      <c r="K118" s="19">
        <v>2030</v>
      </c>
      <c r="L118" s="19">
        <v>9</v>
      </c>
      <c r="M118" s="17" t="e">
        <v>#N/A</v>
      </c>
      <c r="N118" s="17" t="e">
        <v>#N/A</v>
      </c>
      <c r="O118" s="17" t="e">
        <v>#N/A</v>
      </c>
      <c r="P118" s="17" t="e">
        <v>#N/A</v>
      </c>
      <c r="Q118" s="17" t="e">
        <v>#N/A</v>
      </c>
      <c r="R118" s="17" t="e">
        <v>#N/A</v>
      </c>
    </row>
    <row r="119" spans="2:18" x14ac:dyDescent="0.3">
      <c r="B119" s="19">
        <v>2030</v>
      </c>
      <c r="C119" s="19">
        <v>10</v>
      </c>
      <c r="D119" s="164">
        <v>26.28320569392254</v>
      </c>
      <c r="E119" s="164"/>
      <c r="F119" s="164">
        <v>31.306316254035146</v>
      </c>
      <c r="G119" s="164"/>
      <c r="H119" s="164">
        <v>21.260095133809934</v>
      </c>
      <c r="I119" s="164"/>
      <c r="K119" s="19">
        <v>2030</v>
      </c>
      <c r="L119" s="19">
        <v>10</v>
      </c>
      <c r="M119" s="17" t="e">
        <v>#N/A</v>
      </c>
      <c r="N119" s="17" t="e">
        <v>#N/A</v>
      </c>
      <c r="O119" s="17" t="e">
        <v>#N/A</v>
      </c>
      <c r="P119" s="17" t="e">
        <v>#N/A</v>
      </c>
      <c r="Q119" s="17" t="e">
        <v>#N/A</v>
      </c>
      <c r="R119" s="17" t="e">
        <v>#N/A</v>
      </c>
    </row>
    <row r="120" spans="2:18" x14ac:dyDescent="0.3">
      <c r="B120" s="19">
        <v>2030</v>
      </c>
      <c r="C120" s="19">
        <v>11</v>
      </c>
      <c r="D120" s="164">
        <v>118.5162981121351</v>
      </c>
      <c r="E120" s="164"/>
      <c r="F120" s="164">
        <v>141.16652105393459</v>
      </c>
      <c r="G120" s="164"/>
      <c r="H120" s="164">
        <v>95.866075170335606</v>
      </c>
      <c r="I120" s="164"/>
      <c r="K120" s="19">
        <v>2030</v>
      </c>
      <c r="L120" s="19">
        <v>11</v>
      </c>
      <c r="M120" s="17" t="e">
        <v>#N/A</v>
      </c>
      <c r="N120" s="17" t="e">
        <v>#N/A</v>
      </c>
      <c r="O120" s="17" t="e">
        <v>#N/A</v>
      </c>
      <c r="P120" s="17" t="e">
        <v>#N/A</v>
      </c>
      <c r="Q120" s="17" t="e">
        <v>#N/A</v>
      </c>
      <c r="R120" s="17" t="e">
        <v>#N/A</v>
      </c>
    </row>
    <row r="121" spans="2:18" x14ac:dyDescent="0.3">
      <c r="B121" s="19">
        <v>2030</v>
      </c>
      <c r="C121" s="19">
        <v>12</v>
      </c>
      <c r="D121" s="164">
        <v>266.38505426948342</v>
      </c>
      <c r="E121" s="164"/>
      <c r="F121" s="164">
        <v>317.295190374632</v>
      </c>
      <c r="G121" s="164"/>
      <c r="H121" s="164">
        <v>215.47491816433489</v>
      </c>
      <c r="I121" s="164"/>
      <c r="K121" s="19">
        <v>2030</v>
      </c>
      <c r="L121" s="19">
        <v>12</v>
      </c>
      <c r="M121" s="17" t="e">
        <v>#N/A</v>
      </c>
      <c r="N121" s="17" t="e">
        <v>#N/A</v>
      </c>
      <c r="O121" s="17" t="e">
        <v>#N/A</v>
      </c>
      <c r="P121" s="17" t="e">
        <v>#N/A</v>
      </c>
      <c r="Q121" s="17" t="e">
        <v>#N/A</v>
      </c>
      <c r="R121" s="17" t="e">
        <v>#N/A</v>
      </c>
    </row>
    <row r="122" spans="2:18" x14ac:dyDescent="0.3">
      <c r="B122" s="19">
        <v>2031</v>
      </c>
      <c r="C122" s="19">
        <v>1</v>
      </c>
      <c r="D122" s="164">
        <v>249.7850038791986</v>
      </c>
      <c r="E122" s="164"/>
      <c r="F122" s="164">
        <v>297.80438067890964</v>
      </c>
      <c r="G122" s="164"/>
      <c r="H122" s="164">
        <v>201.76562707948756</v>
      </c>
      <c r="I122" s="164"/>
      <c r="K122" s="19">
        <v>2031</v>
      </c>
      <c r="L122" s="19">
        <v>1</v>
      </c>
      <c r="M122" s="17" t="e">
        <v>#N/A</v>
      </c>
      <c r="N122" s="17" t="e">
        <v>#N/A</v>
      </c>
      <c r="O122" s="17" t="e">
        <v>#N/A</v>
      </c>
      <c r="P122" s="17" t="e">
        <v>#N/A</v>
      </c>
      <c r="Q122" s="17" t="e">
        <v>#N/A</v>
      </c>
      <c r="R122" s="17" t="e">
        <v>#N/A</v>
      </c>
    </row>
    <row r="123" spans="2:18" x14ac:dyDescent="0.3">
      <c r="B123" s="19">
        <v>2031</v>
      </c>
      <c r="C123" s="19">
        <v>2</v>
      </c>
      <c r="D123" s="164">
        <v>213.5951857740562</v>
      </c>
      <c r="E123" s="164"/>
      <c r="F123" s="164">
        <v>254.65732941358809</v>
      </c>
      <c r="G123" s="164"/>
      <c r="H123" s="164">
        <v>172.53304213452432</v>
      </c>
      <c r="I123" s="164"/>
      <c r="K123" s="19">
        <v>2031</v>
      </c>
      <c r="L123" s="19">
        <v>2</v>
      </c>
      <c r="M123" s="17" t="e">
        <v>#N/A</v>
      </c>
      <c r="N123" s="17" t="e">
        <v>#N/A</v>
      </c>
      <c r="O123" s="17" t="e">
        <v>#N/A</v>
      </c>
      <c r="P123" s="17" t="e">
        <v>#N/A</v>
      </c>
      <c r="Q123" s="17" t="e">
        <v>#N/A</v>
      </c>
      <c r="R123" s="17" t="e">
        <v>#N/A</v>
      </c>
    </row>
    <row r="124" spans="2:18" x14ac:dyDescent="0.3">
      <c r="B124" s="19">
        <v>2031</v>
      </c>
      <c r="C124" s="19">
        <v>3</v>
      </c>
      <c r="D124" s="164">
        <v>161.73892803543606</v>
      </c>
      <c r="E124" s="164"/>
      <c r="F124" s="164">
        <v>192.83207777580657</v>
      </c>
      <c r="G124" s="164"/>
      <c r="H124" s="164">
        <v>130.64577829506555</v>
      </c>
      <c r="I124" s="164"/>
      <c r="K124" s="19">
        <v>2031</v>
      </c>
      <c r="L124" s="19">
        <v>3</v>
      </c>
      <c r="M124" s="17" t="e">
        <v>#N/A</v>
      </c>
      <c r="N124" s="17" t="e">
        <v>#N/A</v>
      </c>
      <c r="O124" s="17" t="e">
        <v>#N/A</v>
      </c>
      <c r="P124" s="17" t="e">
        <v>#N/A</v>
      </c>
      <c r="Q124" s="17" t="e">
        <v>#N/A</v>
      </c>
      <c r="R124" s="17" t="e">
        <v>#N/A</v>
      </c>
    </row>
    <row r="125" spans="2:18" x14ac:dyDescent="0.3">
      <c r="B125" s="19">
        <v>2031</v>
      </c>
      <c r="C125" s="19">
        <v>4</v>
      </c>
      <c r="D125" s="164">
        <v>92.457672128990708</v>
      </c>
      <c r="E125" s="164"/>
      <c r="F125" s="164">
        <v>110.23199695648638</v>
      </c>
      <c r="G125" s="164"/>
      <c r="H125" s="164">
        <v>74.683347301495019</v>
      </c>
      <c r="I125" s="164"/>
      <c r="K125" s="19">
        <v>2031</v>
      </c>
      <c r="L125" s="19">
        <v>4</v>
      </c>
      <c r="M125" s="17" t="e">
        <v>#N/A</v>
      </c>
      <c r="N125" s="17" t="e">
        <v>#N/A</v>
      </c>
      <c r="O125" s="17" t="e">
        <v>#N/A</v>
      </c>
      <c r="P125" s="17" t="e">
        <v>#N/A</v>
      </c>
      <c r="Q125" s="17" t="e">
        <v>#N/A</v>
      </c>
      <c r="R125" s="17" t="e">
        <v>#N/A</v>
      </c>
    </row>
    <row r="126" spans="2:18" x14ac:dyDescent="0.3">
      <c r="B126" s="19">
        <v>2031</v>
      </c>
      <c r="C126" s="19">
        <v>5</v>
      </c>
      <c r="D126" s="164">
        <v>43.449205499337729</v>
      </c>
      <c r="E126" s="164"/>
      <c r="F126" s="164">
        <v>51.802003858400973</v>
      </c>
      <c r="G126" s="164"/>
      <c r="H126" s="164">
        <v>35.096407140274493</v>
      </c>
      <c r="I126" s="164"/>
      <c r="K126" s="19">
        <v>2031</v>
      </c>
      <c r="L126" s="19">
        <v>5</v>
      </c>
      <c r="M126" s="17" t="e">
        <v>#N/A</v>
      </c>
      <c r="N126" s="17" t="e">
        <v>#N/A</v>
      </c>
      <c r="O126" s="17" t="e">
        <v>#N/A</v>
      </c>
      <c r="P126" s="17" t="e">
        <v>#N/A</v>
      </c>
      <c r="Q126" s="17" t="e">
        <v>#N/A</v>
      </c>
      <c r="R126" s="17" t="e">
        <v>#N/A</v>
      </c>
    </row>
    <row r="127" spans="2:18" x14ac:dyDescent="0.3">
      <c r="B127" s="19">
        <v>2031</v>
      </c>
      <c r="C127" s="19">
        <v>6</v>
      </c>
      <c r="D127" s="164">
        <v>8.9326742066239841</v>
      </c>
      <c r="E127" s="164"/>
      <c r="F127" s="164">
        <v>10.649916802838376</v>
      </c>
      <c r="G127" s="164"/>
      <c r="H127" s="164">
        <v>7.2154316104095928</v>
      </c>
      <c r="I127" s="164"/>
      <c r="K127" s="19">
        <v>2031</v>
      </c>
      <c r="L127" s="19">
        <v>6</v>
      </c>
      <c r="M127" s="17" t="e">
        <v>#N/A</v>
      </c>
      <c r="N127" s="17" t="e">
        <v>#N/A</v>
      </c>
      <c r="O127" s="17" t="e">
        <v>#N/A</v>
      </c>
      <c r="P127" s="17" t="e">
        <v>#N/A</v>
      </c>
      <c r="Q127" s="17" t="e">
        <v>#N/A</v>
      </c>
      <c r="R127" s="17" t="e">
        <v>#N/A</v>
      </c>
    </row>
    <row r="128" spans="2:18" x14ac:dyDescent="0.3">
      <c r="B128" s="19">
        <v>2031</v>
      </c>
      <c r="C128" s="19">
        <v>7</v>
      </c>
      <c r="D128" s="164">
        <v>1.8338633214436102</v>
      </c>
      <c r="E128" s="164"/>
      <c r="F128" s="164">
        <v>2.1864104017885877</v>
      </c>
      <c r="G128" s="164"/>
      <c r="H128" s="164">
        <v>1.4813162410986329</v>
      </c>
      <c r="I128" s="164"/>
      <c r="K128" s="19">
        <v>2031</v>
      </c>
      <c r="L128" s="19">
        <v>7</v>
      </c>
      <c r="M128" s="17" t="e">
        <v>#N/A</v>
      </c>
      <c r="N128" s="17" t="e">
        <v>#N/A</v>
      </c>
      <c r="O128" s="17" t="e">
        <v>#N/A</v>
      </c>
      <c r="P128" s="17" t="e">
        <v>#N/A</v>
      </c>
      <c r="Q128" s="17" t="e">
        <v>#N/A</v>
      </c>
      <c r="R128" s="17" t="e">
        <v>#N/A</v>
      </c>
    </row>
    <row r="129" spans="2:18" x14ac:dyDescent="0.3">
      <c r="B129" s="19">
        <v>2031</v>
      </c>
      <c r="C129" s="19">
        <v>8</v>
      </c>
      <c r="D129" s="164">
        <v>1.4290808160372734</v>
      </c>
      <c r="E129" s="164"/>
      <c r="F129" s="164">
        <v>1.7038113607729382</v>
      </c>
      <c r="G129" s="164"/>
      <c r="H129" s="164">
        <v>1.1543502713016087</v>
      </c>
      <c r="I129" s="164"/>
      <c r="K129" s="19">
        <v>2031</v>
      </c>
      <c r="L129" s="19">
        <v>8</v>
      </c>
      <c r="M129" s="17" t="e">
        <v>#N/A</v>
      </c>
      <c r="N129" s="17" t="e">
        <v>#N/A</v>
      </c>
      <c r="O129" s="17" t="e">
        <v>#N/A</v>
      </c>
      <c r="P129" s="17" t="e">
        <v>#N/A</v>
      </c>
      <c r="Q129" s="17" t="e">
        <v>#N/A</v>
      </c>
      <c r="R129" s="17" t="e">
        <v>#N/A</v>
      </c>
    </row>
    <row r="130" spans="2:18" x14ac:dyDescent="0.3">
      <c r="B130" s="19">
        <v>2031</v>
      </c>
      <c r="C130" s="19">
        <v>9</v>
      </c>
      <c r="D130" s="164">
        <v>4.0064786460076363</v>
      </c>
      <c r="E130" s="164"/>
      <c r="F130" s="164">
        <v>4.7766954514795934</v>
      </c>
      <c r="G130" s="164"/>
      <c r="H130" s="164">
        <v>3.2362618405356791</v>
      </c>
      <c r="I130" s="164"/>
      <c r="K130" s="19">
        <v>2031</v>
      </c>
      <c r="L130" s="19">
        <v>9</v>
      </c>
      <c r="M130" s="17" t="e">
        <v>#N/A</v>
      </c>
      <c r="N130" s="17" t="e">
        <v>#N/A</v>
      </c>
      <c r="O130" s="17" t="e">
        <v>#N/A</v>
      </c>
      <c r="P130" s="17" t="e">
        <v>#N/A</v>
      </c>
      <c r="Q130" s="17" t="e">
        <v>#N/A</v>
      </c>
      <c r="R130" s="17" t="e">
        <v>#N/A</v>
      </c>
    </row>
    <row r="131" spans="2:18" x14ac:dyDescent="0.3">
      <c r="B131" s="19">
        <v>2031</v>
      </c>
      <c r="C131" s="19">
        <v>10</v>
      </c>
      <c r="D131" s="164">
        <v>26.128987387252415</v>
      </c>
      <c r="E131" s="164"/>
      <c r="F131" s="164">
        <v>31.152097947365021</v>
      </c>
      <c r="G131" s="164"/>
      <c r="H131" s="164">
        <v>21.105876827139809</v>
      </c>
      <c r="I131" s="164"/>
      <c r="K131" s="19">
        <v>2031</v>
      </c>
      <c r="L131" s="19">
        <v>10</v>
      </c>
      <c r="M131" s="17" t="e">
        <v>#N/A</v>
      </c>
      <c r="N131" s="17" t="e">
        <v>#N/A</v>
      </c>
      <c r="O131" s="17" t="e">
        <v>#N/A</v>
      </c>
      <c r="P131" s="17" t="e">
        <v>#N/A</v>
      </c>
      <c r="Q131" s="17" t="e">
        <v>#N/A</v>
      </c>
      <c r="R131" s="17" t="e">
        <v>#N/A</v>
      </c>
    </row>
    <row r="132" spans="2:18" x14ac:dyDescent="0.3">
      <c r="B132" s="19">
        <v>2031</v>
      </c>
      <c r="C132" s="19">
        <v>11</v>
      </c>
      <c r="D132" s="164">
        <v>117.82089653058863</v>
      </c>
      <c r="E132" s="164"/>
      <c r="F132" s="164">
        <v>140.47111947238812</v>
      </c>
      <c r="G132" s="164"/>
      <c r="H132" s="164">
        <v>95.170673588789128</v>
      </c>
      <c r="I132" s="164"/>
      <c r="K132" s="19">
        <v>2031</v>
      </c>
      <c r="L132" s="19">
        <v>11</v>
      </c>
      <c r="M132" s="17" t="e">
        <v>#N/A</v>
      </c>
      <c r="N132" s="17" t="e">
        <v>#N/A</v>
      </c>
      <c r="O132" s="17" t="e">
        <v>#N/A</v>
      </c>
      <c r="P132" s="17" t="e">
        <v>#N/A</v>
      </c>
      <c r="Q132" s="17" t="e">
        <v>#N/A</v>
      </c>
      <c r="R132" s="17" t="e">
        <v>#N/A</v>
      </c>
    </row>
    <row r="133" spans="2:18" x14ac:dyDescent="0.3">
      <c r="B133" s="19">
        <v>2031</v>
      </c>
      <c r="C133" s="19">
        <v>12</v>
      </c>
      <c r="D133" s="164">
        <v>264.82202377502711</v>
      </c>
      <c r="E133" s="164"/>
      <c r="F133" s="164">
        <v>315.73215988017569</v>
      </c>
      <c r="G133" s="164"/>
      <c r="H133" s="164">
        <v>213.91188766987858</v>
      </c>
      <c r="I133" s="164"/>
      <c r="K133" s="19">
        <v>2031</v>
      </c>
      <c r="L133" s="19">
        <v>12</v>
      </c>
      <c r="M133" s="17" t="e">
        <v>#N/A</v>
      </c>
      <c r="N133" s="17" t="e">
        <v>#N/A</v>
      </c>
      <c r="O133" s="17" t="e">
        <v>#N/A</v>
      </c>
      <c r="P133" s="17" t="e">
        <v>#N/A</v>
      </c>
      <c r="Q133" s="17" t="e">
        <v>#N/A</v>
      </c>
      <c r="R133" s="17" t="e">
        <v>#N/A</v>
      </c>
    </row>
    <row r="134" spans="2:18" x14ac:dyDescent="0.3">
      <c r="B134" s="19">
        <v>2032</v>
      </c>
      <c r="C134" s="19">
        <v>1</v>
      </c>
      <c r="D134" s="164">
        <v>248.31072476692677</v>
      </c>
      <c r="E134" s="164"/>
      <c r="F134" s="164">
        <v>296.33010156663778</v>
      </c>
      <c r="G134" s="164"/>
      <c r="H134" s="164">
        <v>200.29134796721573</v>
      </c>
      <c r="I134" s="164"/>
      <c r="K134" s="19">
        <v>2032</v>
      </c>
      <c r="L134" s="19">
        <v>1</v>
      </c>
      <c r="M134" s="17" t="e">
        <v>#N/A</v>
      </c>
      <c r="N134" s="17" t="e">
        <v>#N/A</v>
      </c>
      <c r="O134" s="17" t="e">
        <v>#N/A</v>
      </c>
      <c r="P134" s="17" t="e">
        <v>#N/A</v>
      </c>
      <c r="Q134" s="17" t="e">
        <v>#N/A</v>
      </c>
      <c r="R134" s="17" t="e">
        <v>#N/A</v>
      </c>
    </row>
    <row r="135" spans="2:18" x14ac:dyDescent="0.3">
      <c r="B135" s="19">
        <v>2032</v>
      </c>
      <c r="C135" s="19">
        <v>2</v>
      </c>
      <c r="D135" s="164">
        <v>212.33450592547408</v>
      </c>
      <c r="E135" s="164"/>
      <c r="F135" s="164">
        <v>253.39664956500596</v>
      </c>
      <c r="G135" s="164"/>
      <c r="H135" s="164">
        <v>171.27236228594219</v>
      </c>
      <c r="I135" s="164"/>
      <c r="K135" s="19">
        <v>2032</v>
      </c>
      <c r="L135" s="19">
        <v>2</v>
      </c>
      <c r="M135" s="17" t="e">
        <v>#N/A</v>
      </c>
      <c r="N135" s="17" t="e">
        <v>#N/A</v>
      </c>
      <c r="O135" s="17" t="e">
        <v>#N/A</v>
      </c>
      <c r="P135" s="17" t="e">
        <v>#N/A</v>
      </c>
      <c r="Q135" s="17" t="e">
        <v>#N/A</v>
      </c>
      <c r="R135" s="17" t="e">
        <v>#N/A</v>
      </c>
    </row>
    <row r="136" spans="2:18" x14ac:dyDescent="0.3">
      <c r="B136" s="19">
        <v>2032</v>
      </c>
      <c r="C136" s="19">
        <v>3</v>
      </c>
      <c r="D136" s="164">
        <v>160.78431378902118</v>
      </c>
      <c r="E136" s="164"/>
      <c r="F136" s="164">
        <v>191.87746352939169</v>
      </c>
      <c r="G136" s="164"/>
      <c r="H136" s="164">
        <v>129.69116404865068</v>
      </c>
      <c r="I136" s="164"/>
      <c r="K136" s="19">
        <v>2032</v>
      </c>
      <c r="L136" s="19">
        <v>3</v>
      </c>
      <c r="M136" s="17" t="e">
        <v>#N/A</v>
      </c>
      <c r="N136" s="17" t="e">
        <v>#N/A</v>
      </c>
      <c r="O136" s="17" t="e">
        <v>#N/A</v>
      </c>
      <c r="P136" s="17" t="e">
        <v>#N/A</v>
      </c>
      <c r="Q136" s="17" t="e">
        <v>#N/A</v>
      </c>
      <c r="R136" s="17" t="e">
        <v>#N/A</v>
      </c>
    </row>
    <row r="137" spans="2:18" x14ac:dyDescent="0.3">
      <c r="B137" s="19">
        <v>2032</v>
      </c>
      <c r="C137" s="19">
        <v>4</v>
      </c>
      <c r="D137" s="164">
        <v>91.911969173760582</v>
      </c>
      <c r="E137" s="164"/>
      <c r="F137" s="164">
        <v>109.68629400125626</v>
      </c>
      <c r="G137" s="164"/>
      <c r="H137" s="164">
        <v>74.137644346264892</v>
      </c>
      <c r="I137" s="164"/>
      <c r="K137" s="19">
        <v>2032</v>
      </c>
      <c r="L137" s="19">
        <v>4</v>
      </c>
      <c r="M137" s="17" t="e">
        <v>#N/A</v>
      </c>
      <c r="N137" s="17" t="e">
        <v>#N/A</v>
      </c>
      <c r="O137" s="17" t="e">
        <v>#N/A</v>
      </c>
      <c r="P137" s="17" t="e">
        <v>#N/A</v>
      </c>
      <c r="Q137" s="17" t="e">
        <v>#N/A</v>
      </c>
      <c r="R137" s="17" t="e">
        <v>#N/A</v>
      </c>
    </row>
    <row r="138" spans="2:18" x14ac:dyDescent="0.3">
      <c r="B138" s="19">
        <v>2032</v>
      </c>
      <c r="C138" s="19">
        <v>5</v>
      </c>
      <c r="D138" s="164">
        <v>43.192759935682282</v>
      </c>
      <c r="E138" s="164"/>
      <c r="F138" s="164">
        <v>51.545558294745526</v>
      </c>
      <c r="G138" s="164"/>
      <c r="H138" s="164">
        <v>34.839961576619039</v>
      </c>
      <c r="I138" s="164"/>
      <c r="K138" s="19">
        <v>2032</v>
      </c>
      <c r="L138" s="19">
        <v>5</v>
      </c>
      <c r="M138" s="17" t="e">
        <v>#N/A</v>
      </c>
      <c r="N138" s="17" t="e">
        <v>#N/A</v>
      </c>
      <c r="O138" s="17" t="e">
        <v>#N/A</v>
      </c>
      <c r="P138" s="17" t="e">
        <v>#N/A</v>
      </c>
      <c r="Q138" s="17" t="e">
        <v>#N/A</v>
      </c>
      <c r="R138" s="17" t="e">
        <v>#N/A</v>
      </c>
    </row>
    <row r="139" spans="2:18" x14ac:dyDescent="0.3">
      <c r="B139" s="19">
        <v>2032</v>
      </c>
      <c r="C139" s="19">
        <v>6</v>
      </c>
      <c r="D139" s="164">
        <v>8.8799518462138938</v>
      </c>
      <c r="E139" s="164"/>
      <c r="F139" s="164">
        <v>10.597194442428286</v>
      </c>
      <c r="G139" s="164"/>
      <c r="H139" s="164">
        <v>7.1627092499995015</v>
      </c>
      <c r="I139" s="164"/>
      <c r="K139" s="19">
        <v>2032</v>
      </c>
      <c r="L139" s="19">
        <v>6</v>
      </c>
      <c r="M139" s="17" t="e">
        <v>#N/A</v>
      </c>
      <c r="N139" s="17" t="e">
        <v>#N/A</v>
      </c>
      <c r="O139" s="17" t="e">
        <v>#N/A</v>
      </c>
      <c r="P139" s="17" t="e">
        <v>#N/A</v>
      </c>
      <c r="Q139" s="17" t="e">
        <v>#N/A</v>
      </c>
      <c r="R139" s="17" t="e">
        <v>#N/A</v>
      </c>
    </row>
    <row r="140" spans="2:18" x14ac:dyDescent="0.3">
      <c r="B140" s="19">
        <v>2032</v>
      </c>
      <c r="C140" s="19">
        <v>7</v>
      </c>
      <c r="D140" s="164">
        <v>1.8230395075733696</v>
      </c>
      <c r="E140" s="164"/>
      <c r="F140" s="164">
        <v>2.1755865879183469</v>
      </c>
      <c r="G140" s="164"/>
      <c r="H140" s="164">
        <v>1.4704924272283924</v>
      </c>
      <c r="I140" s="164"/>
      <c r="K140" s="19">
        <v>2032</v>
      </c>
      <c r="L140" s="19">
        <v>7</v>
      </c>
      <c r="M140" s="17" t="e">
        <v>#N/A</v>
      </c>
      <c r="N140" s="17" t="e">
        <v>#N/A</v>
      </c>
      <c r="O140" s="17" t="e">
        <v>#N/A</v>
      </c>
      <c r="P140" s="17" t="e">
        <v>#N/A</v>
      </c>
      <c r="Q140" s="17" t="e">
        <v>#N/A</v>
      </c>
      <c r="R140" s="17" t="e">
        <v>#N/A</v>
      </c>
    </row>
    <row r="141" spans="2:18" x14ac:dyDescent="0.3">
      <c r="B141" s="19">
        <v>2032</v>
      </c>
      <c r="C141" s="19">
        <v>8</v>
      </c>
      <c r="D141" s="164">
        <v>1.4206461063304767</v>
      </c>
      <c r="E141" s="164"/>
      <c r="F141" s="164">
        <v>1.6953766510661412</v>
      </c>
      <c r="G141" s="164"/>
      <c r="H141" s="164">
        <v>1.145915561594812</v>
      </c>
      <c r="I141" s="164"/>
      <c r="K141" s="19">
        <v>2032</v>
      </c>
      <c r="L141" s="19">
        <v>8</v>
      </c>
      <c r="M141" s="17" t="e">
        <v>#N/A</v>
      </c>
      <c r="N141" s="17" t="e">
        <v>#N/A</v>
      </c>
      <c r="O141" s="17" t="e">
        <v>#N/A</v>
      </c>
      <c r="P141" s="17" t="e">
        <v>#N/A</v>
      </c>
      <c r="Q141" s="17" t="e">
        <v>#N/A</v>
      </c>
      <c r="R141" s="17" t="e">
        <v>#N/A</v>
      </c>
    </row>
    <row r="142" spans="2:18" x14ac:dyDescent="0.3">
      <c r="B142" s="19">
        <v>2032</v>
      </c>
      <c r="C142" s="19">
        <v>9</v>
      </c>
      <c r="D142" s="164">
        <v>3.9828316388220939</v>
      </c>
      <c r="E142" s="164"/>
      <c r="F142" s="164">
        <v>4.753048444294051</v>
      </c>
      <c r="G142" s="164"/>
      <c r="H142" s="164">
        <v>3.2126148333501368</v>
      </c>
      <c r="I142" s="164"/>
      <c r="K142" s="19">
        <v>2032</v>
      </c>
      <c r="L142" s="19">
        <v>9</v>
      </c>
      <c r="M142" s="17" t="e">
        <v>#N/A</v>
      </c>
      <c r="N142" s="17" t="e">
        <v>#N/A</v>
      </c>
      <c r="O142" s="17" t="e">
        <v>#N/A</v>
      </c>
      <c r="P142" s="17" t="e">
        <v>#N/A</v>
      </c>
      <c r="Q142" s="17" t="e">
        <v>#N/A</v>
      </c>
      <c r="R142" s="17" t="e">
        <v>#N/A</v>
      </c>
    </row>
    <row r="143" spans="2:18" x14ac:dyDescent="0.3">
      <c r="B143" s="19">
        <v>2032</v>
      </c>
      <c r="C143" s="19">
        <v>10</v>
      </c>
      <c r="D143" s="164">
        <v>25.974769080582291</v>
      </c>
      <c r="E143" s="164"/>
      <c r="F143" s="164">
        <v>30.997879640694897</v>
      </c>
      <c r="G143" s="164"/>
      <c r="H143" s="164">
        <v>20.951658520469685</v>
      </c>
      <c r="I143" s="164"/>
      <c r="K143" s="19">
        <v>2032</v>
      </c>
      <c r="L143" s="19">
        <v>10</v>
      </c>
      <c r="M143" s="17" t="e">
        <v>#N/A</v>
      </c>
      <c r="N143" s="17" t="e">
        <v>#N/A</v>
      </c>
      <c r="O143" s="17" t="e">
        <v>#N/A</v>
      </c>
      <c r="P143" s="17" t="e">
        <v>#N/A</v>
      </c>
      <c r="Q143" s="17" t="e">
        <v>#N/A</v>
      </c>
      <c r="R143" s="17" t="e">
        <v>#N/A</v>
      </c>
    </row>
    <row r="144" spans="2:18" x14ac:dyDescent="0.3">
      <c r="B144" s="19">
        <v>2032</v>
      </c>
      <c r="C144" s="19">
        <v>11</v>
      </c>
      <c r="D144" s="164">
        <v>117.12549494904215</v>
      </c>
      <c r="E144" s="164"/>
      <c r="F144" s="164">
        <v>139.77571789084166</v>
      </c>
      <c r="G144" s="164"/>
      <c r="H144" s="164">
        <v>94.475272007242651</v>
      </c>
      <c r="I144" s="164"/>
      <c r="K144" s="19">
        <v>2032</v>
      </c>
      <c r="L144" s="19">
        <v>11</v>
      </c>
      <c r="M144" s="17" t="e">
        <v>#N/A</v>
      </c>
      <c r="N144" s="17" t="e">
        <v>#N/A</v>
      </c>
      <c r="O144" s="17" t="e">
        <v>#N/A</v>
      </c>
      <c r="P144" s="17" t="e">
        <v>#N/A</v>
      </c>
      <c r="Q144" s="17" t="e">
        <v>#N/A</v>
      </c>
      <c r="R144" s="17" t="e">
        <v>#N/A</v>
      </c>
    </row>
    <row r="145" spans="2:18" x14ac:dyDescent="0.3">
      <c r="B145" s="19">
        <v>2032</v>
      </c>
      <c r="C145" s="19">
        <v>12</v>
      </c>
      <c r="D145" s="164">
        <v>263.25899328057079</v>
      </c>
      <c r="E145" s="164"/>
      <c r="F145" s="164">
        <v>314.16912938571937</v>
      </c>
      <c r="G145" s="164"/>
      <c r="H145" s="164">
        <v>212.34885717542227</v>
      </c>
      <c r="I145" s="164"/>
      <c r="K145" s="19">
        <v>2032</v>
      </c>
      <c r="L145" s="19">
        <v>12</v>
      </c>
      <c r="M145" s="17" t="e">
        <v>#N/A</v>
      </c>
      <c r="N145" s="17" t="e">
        <v>#N/A</v>
      </c>
      <c r="O145" s="17" t="e">
        <v>#N/A</v>
      </c>
      <c r="P145" s="17" t="e">
        <v>#N/A</v>
      </c>
      <c r="Q145" s="17" t="e">
        <v>#N/A</v>
      </c>
      <c r="R145" s="17" t="e">
        <v>#N/A</v>
      </c>
    </row>
    <row r="146" spans="2:18" x14ac:dyDescent="0.3">
      <c r="B146" s="19">
        <v>2033</v>
      </c>
      <c r="C146" s="19">
        <v>1</v>
      </c>
      <c r="D146" s="164">
        <v>246.83644565465494</v>
      </c>
      <c r="E146" s="164"/>
      <c r="F146" s="164">
        <v>294.85582245436598</v>
      </c>
      <c r="G146" s="164"/>
      <c r="H146" s="164">
        <v>198.8170688549439</v>
      </c>
      <c r="I146" s="164"/>
      <c r="K146" s="19">
        <v>2033</v>
      </c>
      <c r="L146" s="19">
        <v>1</v>
      </c>
      <c r="M146" s="17" t="e">
        <v>#N/A</v>
      </c>
      <c r="N146" s="17" t="e">
        <v>#N/A</v>
      </c>
      <c r="O146" s="17" t="e">
        <v>#N/A</v>
      </c>
      <c r="P146" s="17" t="e">
        <v>#N/A</v>
      </c>
      <c r="Q146" s="17" t="e">
        <v>#N/A</v>
      </c>
      <c r="R146" s="17" t="e">
        <v>#N/A</v>
      </c>
    </row>
    <row r="147" spans="2:18" x14ac:dyDescent="0.3">
      <c r="B147" s="19">
        <v>2033</v>
      </c>
      <c r="C147" s="19">
        <v>2</v>
      </c>
      <c r="D147" s="164">
        <v>211.07382607689198</v>
      </c>
      <c r="E147" s="164"/>
      <c r="F147" s="164">
        <v>252.13596971642386</v>
      </c>
      <c r="G147" s="164"/>
      <c r="H147" s="164">
        <v>170.01168243736009</v>
      </c>
      <c r="I147" s="164"/>
      <c r="K147" s="19">
        <v>2033</v>
      </c>
      <c r="L147" s="19">
        <v>2</v>
      </c>
      <c r="M147" s="17" t="e">
        <v>#N/A</v>
      </c>
      <c r="N147" s="17" t="e">
        <v>#N/A</v>
      </c>
      <c r="O147" s="17" t="e">
        <v>#N/A</v>
      </c>
      <c r="P147" s="17" t="e">
        <v>#N/A</v>
      </c>
      <c r="Q147" s="17" t="e">
        <v>#N/A</v>
      </c>
      <c r="R147" s="17" t="e">
        <v>#N/A</v>
      </c>
    </row>
    <row r="148" spans="2:18" x14ac:dyDescent="0.3">
      <c r="B148" s="19">
        <v>2033</v>
      </c>
      <c r="C148" s="19">
        <v>3</v>
      </c>
      <c r="D148" s="164">
        <v>159.82969954260631</v>
      </c>
      <c r="E148" s="164"/>
      <c r="F148" s="164">
        <v>190.92284928297681</v>
      </c>
      <c r="G148" s="164"/>
      <c r="H148" s="164">
        <v>128.7365498022358</v>
      </c>
      <c r="I148" s="164"/>
      <c r="K148" s="19">
        <v>2033</v>
      </c>
      <c r="L148" s="19">
        <v>3</v>
      </c>
      <c r="M148" s="17" t="e">
        <v>#N/A</v>
      </c>
      <c r="N148" s="17" t="e">
        <v>#N/A</v>
      </c>
      <c r="O148" s="17" t="e">
        <v>#N/A</v>
      </c>
      <c r="P148" s="17" t="e">
        <v>#N/A</v>
      </c>
      <c r="Q148" s="17" t="e">
        <v>#N/A</v>
      </c>
      <c r="R148" s="17" t="e">
        <v>#N/A</v>
      </c>
    </row>
    <row r="149" spans="2:18" x14ac:dyDescent="0.3">
      <c r="B149" s="19">
        <v>2033</v>
      </c>
      <c r="C149" s="19">
        <v>4</v>
      </c>
      <c r="D149" s="164">
        <v>91.366266218530441</v>
      </c>
      <c r="E149" s="164"/>
      <c r="F149" s="164">
        <v>109.14059104602613</v>
      </c>
      <c r="G149" s="164"/>
      <c r="H149" s="164">
        <v>73.591941391034766</v>
      </c>
      <c r="I149" s="164"/>
      <c r="K149" s="19">
        <v>2033</v>
      </c>
      <c r="L149" s="19">
        <v>4</v>
      </c>
      <c r="M149" s="17" t="e">
        <v>#N/A</v>
      </c>
      <c r="N149" s="17" t="e">
        <v>#N/A</v>
      </c>
      <c r="O149" s="17" t="e">
        <v>#N/A</v>
      </c>
      <c r="P149" s="17" t="e">
        <v>#N/A</v>
      </c>
      <c r="Q149" s="17" t="e">
        <v>#N/A</v>
      </c>
      <c r="R149" s="17" t="e">
        <v>#N/A</v>
      </c>
    </row>
    <row r="150" spans="2:18" x14ac:dyDescent="0.3">
      <c r="B150" s="19">
        <v>2033</v>
      </c>
      <c r="C150" s="19">
        <v>5</v>
      </c>
      <c r="D150" s="164">
        <v>42.936314372026835</v>
      </c>
      <c r="E150" s="164"/>
      <c r="F150" s="164">
        <v>51.289112731090071</v>
      </c>
      <c r="G150" s="164"/>
      <c r="H150" s="164">
        <v>34.583516012963592</v>
      </c>
      <c r="I150" s="164"/>
      <c r="K150" s="19">
        <v>2033</v>
      </c>
      <c r="L150" s="19">
        <v>5</v>
      </c>
      <c r="M150" s="17" t="e">
        <v>#N/A</v>
      </c>
      <c r="N150" s="17" t="e">
        <v>#N/A</v>
      </c>
      <c r="O150" s="17" t="e">
        <v>#N/A</v>
      </c>
      <c r="P150" s="17" t="e">
        <v>#N/A</v>
      </c>
      <c r="Q150" s="17" t="e">
        <v>#N/A</v>
      </c>
      <c r="R150" s="17" t="e">
        <v>#N/A</v>
      </c>
    </row>
    <row r="151" spans="2:18" x14ac:dyDescent="0.3">
      <c r="B151" s="19">
        <v>2033</v>
      </c>
      <c r="C151" s="19">
        <v>6</v>
      </c>
      <c r="D151" s="164">
        <v>8.8272294858038034</v>
      </c>
      <c r="E151" s="164"/>
      <c r="F151" s="164">
        <v>10.544472082018194</v>
      </c>
      <c r="G151" s="164"/>
      <c r="H151" s="164">
        <v>7.1099868895894112</v>
      </c>
      <c r="I151" s="164"/>
      <c r="K151" s="19">
        <v>2033</v>
      </c>
      <c r="L151" s="19">
        <v>6</v>
      </c>
      <c r="M151" s="17" t="e">
        <v>#N/A</v>
      </c>
      <c r="N151" s="17" t="e">
        <v>#N/A</v>
      </c>
      <c r="O151" s="17" t="e">
        <v>#N/A</v>
      </c>
      <c r="P151" s="17" t="e">
        <v>#N/A</v>
      </c>
      <c r="Q151" s="17" t="e">
        <v>#N/A</v>
      </c>
      <c r="R151" s="17" t="e">
        <v>#N/A</v>
      </c>
    </row>
    <row r="152" spans="2:18" x14ac:dyDescent="0.3">
      <c r="B152" s="19">
        <v>2033</v>
      </c>
      <c r="C152" s="19">
        <v>7</v>
      </c>
      <c r="D152" s="164">
        <v>1.8122156937031291</v>
      </c>
      <c r="E152" s="164"/>
      <c r="F152" s="164">
        <v>2.1647627740481066</v>
      </c>
      <c r="G152" s="164"/>
      <c r="H152" s="164">
        <v>1.4596686133581518</v>
      </c>
      <c r="I152" s="164"/>
      <c r="K152" s="19">
        <v>2033</v>
      </c>
      <c r="L152" s="19">
        <v>7</v>
      </c>
      <c r="M152" s="17" t="e">
        <v>#N/A</v>
      </c>
      <c r="N152" s="17" t="e">
        <v>#N/A</v>
      </c>
      <c r="O152" s="17" t="e">
        <v>#N/A</v>
      </c>
      <c r="P152" s="17" t="e">
        <v>#N/A</v>
      </c>
      <c r="Q152" s="17" t="e">
        <v>#N/A</v>
      </c>
      <c r="R152" s="17" t="e">
        <v>#N/A</v>
      </c>
    </row>
    <row r="153" spans="2:18" x14ac:dyDescent="0.3">
      <c r="B153" s="19">
        <v>2033</v>
      </c>
      <c r="C153" s="19">
        <v>8</v>
      </c>
      <c r="D153" s="164">
        <v>1.41221139662368</v>
      </c>
      <c r="E153" s="164"/>
      <c r="F153" s="164">
        <v>1.6869419413593445</v>
      </c>
      <c r="G153" s="164"/>
      <c r="H153" s="164">
        <v>1.1374808518880153</v>
      </c>
      <c r="I153" s="164"/>
      <c r="K153" s="19">
        <v>2033</v>
      </c>
      <c r="L153" s="19">
        <v>8</v>
      </c>
      <c r="M153" s="17" t="e">
        <v>#N/A</v>
      </c>
      <c r="N153" s="17" t="e">
        <v>#N/A</v>
      </c>
      <c r="O153" s="17" t="e">
        <v>#N/A</v>
      </c>
      <c r="P153" s="17" t="e">
        <v>#N/A</v>
      </c>
      <c r="Q153" s="17" t="e">
        <v>#N/A</v>
      </c>
      <c r="R153" s="17" t="e">
        <v>#N/A</v>
      </c>
    </row>
    <row r="154" spans="2:18" x14ac:dyDescent="0.3">
      <c r="B154" s="19">
        <v>2033</v>
      </c>
      <c r="C154" s="19">
        <v>9</v>
      </c>
      <c r="D154" s="164">
        <v>3.9591846316365511</v>
      </c>
      <c r="E154" s="164"/>
      <c r="F154" s="164">
        <v>4.7294014371085087</v>
      </c>
      <c r="G154" s="164"/>
      <c r="H154" s="164">
        <v>3.1889678261645944</v>
      </c>
      <c r="I154" s="164"/>
      <c r="K154" s="19">
        <v>2033</v>
      </c>
      <c r="L154" s="19">
        <v>9</v>
      </c>
      <c r="M154" s="17" t="e">
        <v>#N/A</v>
      </c>
      <c r="N154" s="17" t="e">
        <v>#N/A</v>
      </c>
      <c r="O154" s="17" t="e">
        <v>#N/A</v>
      </c>
      <c r="P154" s="17" t="e">
        <v>#N/A</v>
      </c>
      <c r="Q154" s="17" t="e">
        <v>#N/A</v>
      </c>
      <c r="R154" s="17" t="e">
        <v>#N/A</v>
      </c>
    </row>
    <row r="155" spans="2:18" x14ac:dyDescent="0.3">
      <c r="B155" s="19">
        <v>2033</v>
      </c>
      <c r="C155" s="19">
        <v>10</v>
      </c>
      <c r="D155" s="164">
        <v>25.820550773912171</v>
      </c>
      <c r="E155" s="164"/>
      <c r="F155" s="164">
        <v>30.843661334024777</v>
      </c>
      <c r="G155" s="164"/>
      <c r="H155" s="164">
        <v>20.797440213799561</v>
      </c>
      <c r="I155" s="164"/>
      <c r="K155" s="19">
        <v>2033</v>
      </c>
      <c r="L155" s="19">
        <v>10</v>
      </c>
      <c r="M155" s="17" t="e">
        <v>#N/A</v>
      </c>
      <c r="N155" s="17" t="e">
        <v>#N/A</v>
      </c>
      <c r="O155" s="17" t="e">
        <v>#N/A</v>
      </c>
      <c r="P155" s="17" t="e">
        <v>#N/A</v>
      </c>
      <c r="Q155" s="17" t="e">
        <v>#N/A</v>
      </c>
      <c r="R155" s="17" t="e">
        <v>#N/A</v>
      </c>
    </row>
    <row r="156" spans="2:18" x14ac:dyDescent="0.3">
      <c r="B156" s="19">
        <v>2033</v>
      </c>
      <c r="C156" s="19">
        <v>11</v>
      </c>
      <c r="D156" s="164">
        <v>116.43009336749567</v>
      </c>
      <c r="E156" s="164"/>
      <c r="F156" s="164">
        <v>139.08031630929517</v>
      </c>
      <c r="G156" s="164"/>
      <c r="H156" s="164">
        <v>93.779870425696174</v>
      </c>
      <c r="I156" s="164"/>
      <c r="K156" s="19">
        <v>2033</v>
      </c>
      <c r="L156" s="19">
        <v>11</v>
      </c>
      <c r="M156" s="17" t="e">
        <v>#N/A</v>
      </c>
      <c r="N156" s="17" t="e">
        <v>#N/A</v>
      </c>
      <c r="O156" s="17" t="e">
        <v>#N/A</v>
      </c>
      <c r="P156" s="17" t="e">
        <v>#N/A</v>
      </c>
      <c r="Q156" s="17" t="e">
        <v>#N/A</v>
      </c>
      <c r="R156" s="17" t="e">
        <v>#N/A</v>
      </c>
    </row>
    <row r="157" spans="2:18" x14ac:dyDescent="0.3">
      <c r="B157" s="19">
        <v>2033</v>
      </c>
      <c r="C157" s="19">
        <v>12</v>
      </c>
      <c r="D157" s="164">
        <v>261.69596278611448</v>
      </c>
      <c r="E157" s="164"/>
      <c r="F157" s="164">
        <v>312.60609889126306</v>
      </c>
      <c r="G157" s="164"/>
      <c r="H157" s="164">
        <v>210.78582668096593</v>
      </c>
      <c r="I157" s="164"/>
      <c r="K157" s="19">
        <v>2033</v>
      </c>
      <c r="L157" s="19">
        <v>12</v>
      </c>
      <c r="M157" s="17" t="e">
        <v>#N/A</v>
      </c>
      <c r="N157" s="17" t="e">
        <v>#N/A</v>
      </c>
      <c r="O157" s="17" t="e">
        <v>#N/A</v>
      </c>
      <c r="P157" s="17" t="e">
        <v>#N/A</v>
      </c>
      <c r="Q157" s="17" t="e">
        <v>#N/A</v>
      </c>
      <c r="R157" s="17" t="e">
        <v>#N/A</v>
      </c>
    </row>
    <row r="158" spans="2:18" x14ac:dyDescent="0.3">
      <c r="B158" s="19">
        <v>2034</v>
      </c>
      <c r="C158" s="19">
        <v>1</v>
      </c>
      <c r="D158" s="164">
        <v>245.36216654238311</v>
      </c>
      <c r="E158" s="164"/>
      <c r="F158" s="164">
        <v>293.38154334209412</v>
      </c>
      <c r="G158" s="164"/>
      <c r="H158" s="164">
        <v>197.34278974267207</v>
      </c>
      <c r="I158" s="164"/>
      <c r="K158" s="19">
        <v>2034</v>
      </c>
      <c r="L158" s="19">
        <v>1</v>
      </c>
      <c r="M158" s="17" t="e">
        <v>#N/A</v>
      </c>
      <c r="N158" s="17" t="e">
        <v>#N/A</v>
      </c>
      <c r="O158" s="17" t="e">
        <v>#N/A</v>
      </c>
      <c r="P158" s="17" t="e">
        <v>#N/A</v>
      </c>
      <c r="Q158" s="17" t="e">
        <v>#N/A</v>
      </c>
      <c r="R158" s="17" t="e">
        <v>#N/A</v>
      </c>
    </row>
    <row r="159" spans="2:18" x14ac:dyDescent="0.3">
      <c r="B159" s="19">
        <v>2034</v>
      </c>
      <c r="C159" s="19">
        <v>2</v>
      </c>
      <c r="D159" s="164">
        <v>209.81314622830985</v>
      </c>
      <c r="E159" s="164"/>
      <c r="F159" s="164">
        <v>250.87528986784173</v>
      </c>
      <c r="G159" s="164"/>
      <c r="H159" s="164">
        <v>168.75100258877796</v>
      </c>
      <c r="I159" s="164"/>
      <c r="K159" s="19">
        <v>2034</v>
      </c>
      <c r="L159" s="19">
        <v>2</v>
      </c>
      <c r="M159" s="17" t="e">
        <v>#N/A</v>
      </c>
      <c r="N159" s="17" t="e">
        <v>#N/A</v>
      </c>
      <c r="O159" s="17" t="e">
        <v>#N/A</v>
      </c>
      <c r="P159" s="17" t="e">
        <v>#N/A</v>
      </c>
      <c r="Q159" s="17" t="e">
        <v>#N/A</v>
      </c>
      <c r="R159" s="17" t="e">
        <v>#N/A</v>
      </c>
    </row>
    <row r="160" spans="2:18" x14ac:dyDescent="0.3">
      <c r="B160" s="19">
        <v>2034</v>
      </c>
      <c r="C160" s="19">
        <v>3</v>
      </c>
      <c r="D160" s="164">
        <v>158.8750852961914</v>
      </c>
      <c r="E160" s="164"/>
      <c r="F160" s="164">
        <v>189.96823503656191</v>
      </c>
      <c r="G160" s="164"/>
      <c r="H160" s="164">
        <v>127.78193555582091</v>
      </c>
      <c r="I160" s="164"/>
      <c r="K160" s="19">
        <v>2034</v>
      </c>
      <c r="L160" s="19">
        <v>3</v>
      </c>
      <c r="M160" s="17" t="e">
        <v>#N/A</v>
      </c>
      <c r="N160" s="17" t="e">
        <v>#N/A</v>
      </c>
      <c r="O160" s="17" t="e">
        <v>#N/A</v>
      </c>
      <c r="P160" s="17" t="e">
        <v>#N/A</v>
      </c>
      <c r="Q160" s="17" t="e">
        <v>#N/A</v>
      </c>
      <c r="R160" s="17" t="e">
        <v>#N/A</v>
      </c>
    </row>
    <row r="161" spans="2:18" x14ac:dyDescent="0.3">
      <c r="B161" s="19">
        <v>2034</v>
      </c>
      <c r="C161" s="19">
        <v>4</v>
      </c>
      <c r="D161" s="164">
        <v>90.820563263300315</v>
      </c>
      <c r="E161" s="164"/>
      <c r="F161" s="164">
        <v>108.59488809079599</v>
      </c>
      <c r="G161" s="164"/>
      <c r="H161" s="164">
        <v>73.046238435804625</v>
      </c>
      <c r="I161" s="164"/>
      <c r="K161" s="19">
        <v>2034</v>
      </c>
      <c r="L161" s="19">
        <v>4</v>
      </c>
      <c r="M161" s="17" t="e">
        <v>#N/A</v>
      </c>
      <c r="N161" s="17" t="e">
        <v>#N/A</v>
      </c>
      <c r="O161" s="17" t="e">
        <v>#N/A</v>
      </c>
      <c r="P161" s="17" t="e">
        <v>#N/A</v>
      </c>
      <c r="Q161" s="17" t="e">
        <v>#N/A</v>
      </c>
      <c r="R161" s="17" t="e">
        <v>#N/A</v>
      </c>
    </row>
    <row r="162" spans="2:18" x14ac:dyDescent="0.3">
      <c r="B162" s="19">
        <v>2034</v>
      </c>
      <c r="C162" s="19">
        <v>5</v>
      </c>
      <c r="D162" s="164">
        <v>42.679868808371381</v>
      </c>
      <c r="E162" s="164"/>
      <c r="F162" s="164">
        <v>51.032667167434624</v>
      </c>
      <c r="G162" s="164"/>
      <c r="H162" s="164">
        <v>34.327070449308138</v>
      </c>
      <c r="I162" s="164"/>
      <c r="K162" s="19">
        <v>2034</v>
      </c>
      <c r="L162" s="19">
        <v>5</v>
      </c>
      <c r="M162" s="17" t="e">
        <v>#N/A</v>
      </c>
      <c r="N162" s="17" t="e">
        <v>#N/A</v>
      </c>
      <c r="O162" s="17" t="e">
        <v>#N/A</v>
      </c>
      <c r="P162" s="17" t="e">
        <v>#N/A</v>
      </c>
      <c r="Q162" s="17" t="e">
        <v>#N/A</v>
      </c>
      <c r="R162" s="17" t="e">
        <v>#N/A</v>
      </c>
    </row>
    <row r="163" spans="2:18" x14ac:dyDescent="0.3">
      <c r="B163" s="19">
        <v>2034</v>
      </c>
      <c r="C163" s="19">
        <v>6</v>
      </c>
      <c r="D163" s="164">
        <v>8.7745071253937112</v>
      </c>
      <c r="E163" s="164"/>
      <c r="F163" s="164">
        <v>10.491749721608103</v>
      </c>
      <c r="G163" s="164"/>
      <c r="H163" s="164">
        <v>7.0572645291793199</v>
      </c>
      <c r="I163" s="164"/>
      <c r="K163" s="19">
        <v>2034</v>
      </c>
      <c r="L163" s="19">
        <v>6</v>
      </c>
      <c r="M163" s="17" t="e">
        <v>#N/A</v>
      </c>
      <c r="N163" s="17" t="e">
        <v>#N/A</v>
      </c>
      <c r="O163" s="17" t="e">
        <v>#N/A</v>
      </c>
      <c r="P163" s="17" t="e">
        <v>#N/A</v>
      </c>
      <c r="Q163" s="17" t="e">
        <v>#N/A</v>
      </c>
      <c r="R163" s="17" t="e">
        <v>#N/A</v>
      </c>
    </row>
    <row r="164" spans="2:18" x14ac:dyDescent="0.3">
      <c r="B164" s="19">
        <v>2034</v>
      </c>
      <c r="C164" s="19">
        <v>7</v>
      </c>
      <c r="D164" s="164">
        <v>1.8013918798328885</v>
      </c>
      <c r="E164" s="164"/>
      <c r="F164" s="164">
        <v>2.1539389601778658</v>
      </c>
      <c r="G164" s="164"/>
      <c r="H164" s="164">
        <v>1.4488447994879112</v>
      </c>
      <c r="I164" s="164"/>
      <c r="K164" s="19">
        <v>2034</v>
      </c>
      <c r="L164" s="19">
        <v>7</v>
      </c>
      <c r="M164" s="17" t="e">
        <v>#N/A</v>
      </c>
      <c r="N164" s="17" t="e">
        <v>#N/A</v>
      </c>
      <c r="O164" s="17" t="e">
        <v>#N/A</v>
      </c>
      <c r="P164" s="17" t="e">
        <v>#N/A</v>
      </c>
      <c r="Q164" s="17" t="e">
        <v>#N/A</v>
      </c>
      <c r="R164" s="17" t="e">
        <v>#N/A</v>
      </c>
    </row>
    <row r="165" spans="2:18" x14ac:dyDescent="0.3">
      <c r="B165" s="19">
        <v>2034</v>
      </c>
      <c r="C165" s="19">
        <v>8</v>
      </c>
      <c r="D165" s="164">
        <v>1.4037766869168833</v>
      </c>
      <c r="E165" s="164"/>
      <c r="F165" s="164">
        <v>1.6785072316525478</v>
      </c>
      <c r="G165" s="164"/>
      <c r="H165" s="164">
        <v>1.1290461421812186</v>
      </c>
      <c r="I165" s="164"/>
      <c r="K165" s="19">
        <v>2034</v>
      </c>
      <c r="L165" s="19">
        <v>8</v>
      </c>
      <c r="M165" s="17" t="e">
        <v>#N/A</v>
      </c>
      <c r="N165" s="17" t="e">
        <v>#N/A</v>
      </c>
      <c r="O165" s="17" t="e">
        <v>#N/A</v>
      </c>
      <c r="P165" s="17" t="e">
        <v>#N/A</v>
      </c>
      <c r="Q165" s="17" t="e">
        <v>#N/A</v>
      </c>
      <c r="R165" s="17" t="e">
        <v>#N/A</v>
      </c>
    </row>
    <row r="166" spans="2:18" x14ac:dyDescent="0.3">
      <c r="B166" s="19">
        <v>2034</v>
      </c>
      <c r="C166" s="19">
        <v>9</v>
      </c>
      <c r="D166" s="164">
        <v>3.9355376244510087</v>
      </c>
      <c r="E166" s="164"/>
      <c r="F166" s="164">
        <v>4.7057544299229654</v>
      </c>
      <c r="G166" s="164"/>
      <c r="H166" s="164">
        <v>3.1653208189790516</v>
      </c>
      <c r="I166" s="164"/>
      <c r="K166" s="19">
        <v>2034</v>
      </c>
      <c r="L166" s="19">
        <v>9</v>
      </c>
      <c r="M166" s="17" t="e">
        <v>#N/A</v>
      </c>
      <c r="N166" s="17" t="e">
        <v>#N/A</v>
      </c>
      <c r="O166" s="17" t="e">
        <v>#N/A</v>
      </c>
      <c r="P166" s="17" t="e">
        <v>#N/A</v>
      </c>
      <c r="Q166" s="17" t="e">
        <v>#N/A</v>
      </c>
      <c r="R166" s="17" t="e">
        <v>#N/A</v>
      </c>
    </row>
    <row r="167" spans="2:18" x14ac:dyDescent="0.3">
      <c r="B167" s="19">
        <v>2034</v>
      </c>
      <c r="C167" s="19">
        <v>10</v>
      </c>
      <c r="D167" s="164">
        <v>25.666332467242047</v>
      </c>
      <c r="E167" s="164"/>
      <c r="F167" s="164">
        <v>30.689443027354653</v>
      </c>
      <c r="G167" s="164"/>
      <c r="H167" s="164">
        <v>20.64322190712944</v>
      </c>
      <c r="I167" s="164"/>
      <c r="K167" s="19">
        <v>2034</v>
      </c>
      <c r="L167" s="19">
        <v>10</v>
      </c>
      <c r="M167" s="17" t="e">
        <v>#N/A</v>
      </c>
      <c r="N167" s="17" t="e">
        <v>#N/A</v>
      </c>
      <c r="O167" s="17" t="e">
        <v>#N/A</v>
      </c>
      <c r="P167" s="17" t="e">
        <v>#N/A</v>
      </c>
      <c r="Q167" s="17" t="e">
        <v>#N/A</v>
      </c>
      <c r="R167" s="17" t="e">
        <v>#N/A</v>
      </c>
    </row>
    <row r="168" spans="2:18" x14ac:dyDescent="0.3">
      <c r="B168" s="19">
        <v>2034</v>
      </c>
      <c r="C168" s="19">
        <v>11</v>
      </c>
      <c r="D168" s="164">
        <v>115.7346917859492</v>
      </c>
      <c r="E168" s="164"/>
      <c r="F168" s="164">
        <v>138.38491472774871</v>
      </c>
      <c r="G168" s="164"/>
      <c r="H168" s="164">
        <v>93.084468844149697</v>
      </c>
      <c r="I168" s="164"/>
      <c r="K168" s="19">
        <v>2034</v>
      </c>
      <c r="L168" s="19">
        <v>11</v>
      </c>
      <c r="M168" s="17" t="e">
        <v>#N/A</v>
      </c>
      <c r="N168" s="17" t="e">
        <v>#N/A</v>
      </c>
      <c r="O168" s="17" t="e">
        <v>#N/A</v>
      </c>
      <c r="P168" s="17" t="e">
        <v>#N/A</v>
      </c>
      <c r="Q168" s="17" t="e">
        <v>#N/A</v>
      </c>
      <c r="R168" s="17" t="e">
        <v>#N/A</v>
      </c>
    </row>
    <row r="169" spans="2:18" x14ac:dyDescent="0.3">
      <c r="B169" s="19">
        <v>2034</v>
      </c>
      <c r="C169" s="19">
        <v>12</v>
      </c>
      <c r="D169" s="164">
        <v>260.13293229165816</v>
      </c>
      <c r="E169" s="164"/>
      <c r="F169" s="164">
        <v>311.04306839680675</v>
      </c>
      <c r="G169" s="164"/>
      <c r="H169" s="164">
        <v>209.22279618650961</v>
      </c>
      <c r="I169" s="164"/>
      <c r="K169" s="19">
        <v>2034</v>
      </c>
      <c r="L169" s="19">
        <v>12</v>
      </c>
      <c r="M169" s="17" t="e">
        <v>#N/A</v>
      </c>
      <c r="N169" s="17" t="e">
        <v>#N/A</v>
      </c>
      <c r="O169" s="17" t="e">
        <v>#N/A</v>
      </c>
      <c r="P169" s="17" t="e">
        <v>#N/A</v>
      </c>
      <c r="Q169" s="17" t="e">
        <v>#N/A</v>
      </c>
      <c r="R169" s="17" t="e">
        <v>#N/A</v>
      </c>
    </row>
    <row r="170" spans="2:18" x14ac:dyDescent="0.3">
      <c r="B170" s="19">
        <v>2035</v>
      </c>
      <c r="C170" s="19">
        <v>1</v>
      </c>
      <c r="D170" s="164">
        <v>243.88788743011128</v>
      </c>
      <c r="E170" s="164"/>
      <c r="F170" s="164">
        <v>291.90726422982232</v>
      </c>
      <c r="G170" s="164"/>
      <c r="H170" s="164">
        <v>195.86851063040024</v>
      </c>
      <c r="I170" s="164"/>
      <c r="K170" s="19">
        <v>2035</v>
      </c>
      <c r="L170" s="19">
        <v>1</v>
      </c>
      <c r="M170" s="17" t="e">
        <v>#N/A</v>
      </c>
      <c r="N170" s="17" t="e">
        <v>#N/A</v>
      </c>
      <c r="O170" s="17" t="e">
        <v>#N/A</v>
      </c>
      <c r="P170" s="17" t="e">
        <v>#N/A</v>
      </c>
      <c r="Q170" s="17" t="e">
        <v>#N/A</v>
      </c>
      <c r="R170" s="17" t="e">
        <v>#N/A</v>
      </c>
    </row>
    <row r="171" spans="2:18" x14ac:dyDescent="0.3">
      <c r="B171" s="19">
        <v>2035</v>
      </c>
      <c r="C171" s="19">
        <v>2</v>
      </c>
      <c r="D171" s="164">
        <v>208.55246637972772</v>
      </c>
      <c r="E171" s="164"/>
      <c r="F171" s="164">
        <v>249.6146100192596</v>
      </c>
      <c r="G171" s="164"/>
      <c r="H171" s="164">
        <v>167.49032274019584</v>
      </c>
      <c r="I171" s="164"/>
      <c r="K171" s="19">
        <v>2035</v>
      </c>
      <c r="L171" s="19">
        <v>2</v>
      </c>
      <c r="M171" s="17" t="e">
        <v>#N/A</v>
      </c>
      <c r="N171" s="17" t="e">
        <v>#N/A</v>
      </c>
      <c r="O171" s="17" t="e">
        <v>#N/A</v>
      </c>
      <c r="P171" s="17" t="e">
        <v>#N/A</v>
      </c>
      <c r="Q171" s="17" t="e">
        <v>#N/A</v>
      </c>
      <c r="R171" s="17" t="e">
        <v>#N/A</v>
      </c>
    </row>
    <row r="172" spans="2:18" x14ac:dyDescent="0.3">
      <c r="B172" s="19">
        <v>2035</v>
      </c>
      <c r="C172" s="19">
        <v>3</v>
      </c>
      <c r="D172" s="164">
        <v>157.92047104977652</v>
      </c>
      <c r="E172" s="164"/>
      <c r="F172" s="164">
        <v>189.01362079014703</v>
      </c>
      <c r="G172" s="164"/>
      <c r="H172" s="164">
        <v>126.82732130940602</v>
      </c>
      <c r="I172" s="164"/>
      <c r="K172" s="19">
        <v>2035</v>
      </c>
      <c r="L172" s="19">
        <v>3</v>
      </c>
      <c r="M172" s="17" t="e">
        <v>#N/A</v>
      </c>
      <c r="N172" s="17" t="e">
        <v>#N/A</v>
      </c>
      <c r="O172" s="17" t="e">
        <v>#N/A</v>
      </c>
      <c r="P172" s="17" t="e">
        <v>#N/A</v>
      </c>
      <c r="Q172" s="17" t="e">
        <v>#N/A</v>
      </c>
      <c r="R172" s="17" t="e">
        <v>#N/A</v>
      </c>
    </row>
    <row r="173" spans="2:18" x14ac:dyDescent="0.3">
      <c r="B173" s="19">
        <v>2035</v>
      </c>
      <c r="C173" s="19">
        <v>4</v>
      </c>
      <c r="D173" s="164">
        <v>90.274860308070188</v>
      </c>
      <c r="E173" s="164"/>
      <c r="F173" s="164">
        <v>108.04918513556586</v>
      </c>
      <c r="G173" s="164"/>
      <c r="H173" s="164">
        <v>72.500535480574499</v>
      </c>
      <c r="I173" s="164"/>
      <c r="K173" s="19">
        <v>2035</v>
      </c>
      <c r="L173" s="19">
        <v>4</v>
      </c>
      <c r="M173" s="17" t="e">
        <v>#N/A</v>
      </c>
      <c r="N173" s="17" t="e">
        <v>#N/A</v>
      </c>
      <c r="O173" s="17" t="e">
        <v>#N/A</v>
      </c>
      <c r="P173" s="17" t="e">
        <v>#N/A</v>
      </c>
      <c r="Q173" s="17" t="e">
        <v>#N/A</v>
      </c>
      <c r="R173" s="17" t="e">
        <v>#N/A</v>
      </c>
    </row>
    <row r="174" spans="2:18" x14ac:dyDescent="0.3">
      <c r="B174" s="19">
        <v>2035</v>
      </c>
      <c r="C174" s="19">
        <v>5</v>
      </c>
      <c r="D174" s="164">
        <v>42.423423244715934</v>
      </c>
      <c r="E174" s="164"/>
      <c r="F174" s="164">
        <v>50.77622160377917</v>
      </c>
      <c r="G174" s="164"/>
      <c r="H174" s="164">
        <v>34.070624885652691</v>
      </c>
      <c r="I174" s="164"/>
      <c r="K174" s="19">
        <v>2035</v>
      </c>
      <c r="L174" s="19">
        <v>5</v>
      </c>
      <c r="M174" s="17" t="e">
        <v>#N/A</v>
      </c>
      <c r="N174" s="17" t="e">
        <v>#N/A</v>
      </c>
      <c r="O174" s="17" t="e">
        <v>#N/A</v>
      </c>
      <c r="P174" s="17" t="e">
        <v>#N/A</v>
      </c>
      <c r="Q174" s="17" t="e">
        <v>#N/A</v>
      </c>
      <c r="R174" s="17" t="e">
        <v>#N/A</v>
      </c>
    </row>
    <row r="175" spans="2:18" x14ac:dyDescent="0.3">
      <c r="B175" s="19">
        <v>2035</v>
      </c>
      <c r="C175" s="19">
        <v>6</v>
      </c>
      <c r="D175" s="164">
        <v>8.7217847649836209</v>
      </c>
      <c r="E175" s="164"/>
      <c r="F175" s="164">
        <v>10.439027361198013</v>
      </c>
      <c r="G175" s="164"/>
      <c r="H175" s="164">
        <v>7.0045421687692286</v>
      </c>
      <c r="I175" s="164"/>
      <c r="K175" s="19">
        <v>2035</v>
      </c>
      <c r="L175" s="19">
        <v>6</v>
      </c>
      <c r="M175" s="17" t="e">
        <v>#N/A</v>
      </c>
      <c r="N175" s="17" t="e">
        <v>#N/A</v>
      </c>
      <c r="O175" s="17" t="e">
        <v>#N/A</v>
      </c>
      <c r="P175" s="17" t="e">
        <v>#N/A</v>
      </c>
      <c r="Q175" s="17" t="e">
        <v>#N/A</v>
      </c>
      <c r="R175" s="17" t="e">
        <v>#N/A</v>
      </c>
    </row>
    <row r="176" spans="2:18" x14ac:dyDescent="0.3">
      <c r="B176" s="19">
        <v>2035</v>
      </c>
      <c r="C176" s="19">
        <v>7</v>
      </c>
      <c r="D176" s="164">
        <v>1.7905680659626482</v>
      </c>
      <c r="E176" s="164"/>
      <c r="F176" s="164">
        <v>2.1431151463076255</v>
      </c>
      <c r="G176" s="164"/>
      <c r="H176" s="164">
        <v>1.4380209856176707</v>
      </c>
      <c r="I176" s="164"/>
      <c r="K176" s="19">
        <v>2035</v>
      </c>
      <c r="L176" s="19">
        <v>7</v>
      </c>
      <c r="M176" s="17" t="e">
        <v>#N/A</v>
      </c>
      <c r="N176" s="17" t="e">
        <v>#N/A</v>
      </c>
      <c r="O176" s="17" t="e">
        <v>#N/A</v>
      </c>
      <c r="P176" s="17" t="e">
        <v>#N/A</v>
      </c>
      <c r="Q176" s="17" t="e">
        <v>#N/A</v>
      </c>
      <c r="R176" s="17" t="e">
        <v>#N/A</v>
      </c>
    </row>
    <row r="177" spans="2:18" x14ac:dyDescent="0.3">
      <c r="B177" s="19">
        <v>2035</v>
      </c>
      <c r="C177" s="19">
        <v>8</v>
      </c>
      <c r="D177" s="164">
        <v>1.3953419772100866</v>
      </c>
      <c r="E177" s="164"/>
      <c r="F177" s="164">
        <v>1.6700725219457511</v>
      </c>
      <c r="G177" s="164"/>
      <c r="H177" s="164">
        <v>1.1206114324744219</v>
      </c>
      <c r="I177" s="164"/>
      <c r="K177" s="19">
        <v>2035</v>
      </c>
      <c r="L177" s="19">
        <v>8</v>
      </c>
      <c r="M177" s="17" t="e">
        <v>#N/A</v>
      </c>
      <c r="N177" s="17" t="e">
        <v>#N/A</v>
      </c>
      <c r="O177" s="17" t="e">
        <v>#N/A</v>
      </c>
      <c r="P177" s="17" t="e">
        <v>#N/A</v>
      </c>
      <c r="Q177" s="17" t="e">
        <v>#N/A</v>
      </c>
      <c r="R177" s="17" t="e">
        <v>#N/A</v>
      </c>
    </row>
    <row r="178" spans="2:18" x14ac:dyDescent="0.3">
      <c r="B178" s="19">
        <v>2035</v>
      </c>
      <c r="C178" s="19">
        <v>9</v>
      </c>
      <c r="D178" s="164">
        <v>3.9118906172654664</v>
      </c>
      <c r="E178" s="164"/>
      <c r="F178" s="164">
        <v>4.6821074227374231</v>
      </c>
      <c r="G178" s="164"/>
      <c r="H178" s="164">
        <v>3.1416738117935092</v>
      </c>
      <c r="I178" s="164"/>
      <c r="K178" s="19">
        <v>2035</v>
      </c>
      <c r="L178" s="19">
        <v>9</v>
      </c>
      <c r="M178" s="17" t="e">
        <v>#N/A</v>
      </c>
      <c r="N178" s="17" t="e">
        <v>#N/A</v>
      </c>
      <c r="O178" s="17" t="e">
        <v>#N/A</v>
      </c>
      <c r="P178" s="17" t="e">
        <v>#N/A</v>
      </c>
      <c r="Q178" s="17" t="e">
        <v>#N/A</v>
      </c>
      <c r="R178" s="17" t="e">
        <v>#N/A</v>
      </c>
    </row>
    <row r="179" spans="2:18" x14ac:dyDescent="0.3">
      <c r="B179" s="19">
        <v>2035</v>
      </c>
      <c r="C179" s="19">
        <v>10</v>
      </c>
      <c r="D179" s="164">
        <v>25.512114160571922</v>
      </c>
      <c r="E179" s="164"/>
      <c r="F179" s="164">
        <v>30.535224720684528</v>
      </c>
      <c r="G179" s="164"/>
      <c r="H179" s="164">
        <v>20.489003600459316</v>
      </c>
      <c r="I179" s="164"/>
      <c r="K179" s="19">
        <v>2035</v>
      </c>
      <c r="L179" s="19">
        <v>10</v>
      </c>
      <c r="M179" s="17" t="e">
        <v>#N/A</v>
      </c>
      <c r="N179" s="17" t="e">
        <v>#N/A</v>
      </c>
      <c r="O179" s="17" t="e">
        <v>#N/A</v>
      </c>
      <c r="P179" s="17" t="e">
        <v>#N/A</v>
      </c>
      <c r="Q179" s="17" t="e">
        <v>#N/A</v>
      </c>
      <c r="R179" s="17" t="e">
        <v>#N/A</v>
      </c>
    </row>
    <row r="180" spans="2:18" x14ac:dyDescent="0.3">
      <c r="B180" s="19">
        <v>2035</v>
      </c>
      <c r="C180" s="19">
        <v>11</v>
      </c>
      <c r="D180" s="164">
        <v>115.03929020440272</v>
      </c>
      <c r="E180" s="164"/>
      <c r="F180" s="164">
        <v>137.68951314620222</v>
      </c>
      <c r="G180" s="164"/>
      <c r="H180" s="164">
        <v>92.38906726260322</v>
      </c>
      <c r="I180" s="164"/>
      <c r="K180" s="19">
        <v>2035</v>
      </c>
      <c r="L180" s="19">
        <v>11</v>
      </c>
      <c r="M180" s="17" t="e">
        <v>#N/A</v>
      </c>
      <c r="N180" s="17" t="e">
        <v>#N/A</v>
      </c>
      <c r="O180" s="17" t="e">
        <v>#N/A</v>
      </c>
      <c r="P180" s="17" t="e">
        <v>#N/A</v>
      </c>
      <c r="Q180" s="17" t="e">
        <v>#N/A</v>
      </c>
      <c r="R180" s="17" t="e">
        <v>#N/A</v>
      </c>
    </row>
    <row r="181" spans="2:18" x14ac:dyDescent="0.3">
      <c r="B181" s="19">
        <v>2035</v>
      </c>
      <c r="C181" s="19">
        <v>12</v>
      </c>
      <c r="D181" s="164">
        <v>258.56990179720185</v>
      </c>
      <c r="E181" s="164"/>
      <c r="F181" s="164">
        <v>309.48003790235043</v>
      </c>
      <c r="G181" s="164"/>
      <c r="H181" s="164">
        <v>207.6597656920533</v>
      </c>
      <c r="I181" s="164"/>
      <c r="K181" s="19">
        <v>2035</v>
      </c>
      <c r="L181" s="19">
        <v>12</v>
      </c>
      <c r="M181" s="17" t="e">
        <v>#N/A</v>
      </c>
      <c r="N181" s="17" t="e">
        <v>#N/A</v>
      </c>
      <c r="O181" s="17" t="e">
        <v>#N/A</v>
      </c>
      <c r="P181" s="17" t="e">
        <v>#N/A</v>
      </c>
      <c r="Q181" s="17" t="e">
        <v>#N/A</v>
      </c>
      <c r="R181" s="17" t="e">
        <v>#N/A</v>
      </c>
    </row>
    <row r="182" spans="2:18" x14ac:dyDescent="0.3">
      <c r="B182" s="19">
        <v>2036</v>
      </c>
      <c r="C182" s="19">
        <v>1</v>
      </c>
      <c r="D182" s="164">
        <v>242.41360831783945</v>
      </c>
      <c r="E182" s="164"/>
      <c r="F182" s="164">
        <v>290.43298511755046</v>
      </c>
      <c r="G182" s="164"/>
      <c r="H182" s="164">
        <v>194.39423151812841</v>
      </c>
      <c r="I182" s="164"/>
      <c r="K182" s="19">
        <v>2036</v>
      </c>
      <c r="L182" s="19">
        <v>1</v>
      </c>
      <c r="M182" s="17" t="e">
        <v>#N/A</v>
      </c>
      <c r="N182" s="17" t="e">
        <v>#N/A</v>
      </c>
      <c r="O182" s="17" t="e">
        <v>#N/A</v>
      </c>
      <c r="P182" s="17" t="e">
        <v>#N/A</v>
      </c>
      <c r="Q182" s="17" t="e">
        <v>#N/A</v>
      </c>
      <c r="R182" s="17" t="e">
        <v>#N/A</v>
      </c>
    </row>
    <row r="183" spans="2:18" x14ac:dyDescent="0.3">
      <c r="B183" s="19">
        <v>2036</v>
      </c>
      <c r="C183" s="19">
        <v>2</v>
      </c>
      <c r="D183" s="164">
        <v>207.29178653114562</v>
      </c>
      <c r="E183" s="164"/>
      <c r="F183" s="164">
        <v>248.3539301706775</v>
      </c>
      <c r="G183" s="164"/>
      <c r="H183" s="164">
        <v>166.22964289161374</v>
      </c>
      <c r="I183" s="164"/>
      <c r="K183" s="19">
        <v>2036</v>
      </c>
      <c r="L183" s="19">
        <v>2</v>
      </c>
      <c r="M183" s="17" t="e">
        <v>#N/A</v>
      </c>
      <c r="N183" s="17" t="e">
        <v>#N/A</v>
      </c>
      <c r="O183" s="17" t="e">
        <v>#N/A</v>
      </c>
      <c r="P183" s="17" t="e">
        <v>#N/A</v>
      </c>
      <c r="Q183" s="17" t="e">
        <v>#N/A</v>
      </c>
      <c r="R183" s="17" t="e">
        <v>#N/A</v>
      </c>
    </row>
    <row r="184" spans="2:18" x14ac:dyDescent="0.3">
      <c r="B184" s="19">
        <v>2036</v>
      </c>
      <c r="C184" s="19">
        <v>3</v>
      </c>
      <c r="D184" s="164">
        <v>156.96585680336165</v>
      </c>
      <c r="E184" s="164"/>
      <c r="F184" s="164">
        <v>188.05900654373215</v>
      </c>
      <c r="G184" s="164"/>
      <c r="H184" s="164">
        <v>125.87270706299114</v>
      </c>
      <c r="I184" s="164"/>
      <c r="K184" s="19">
        <v>2036</v>
      </c>
      <c r="L184" s="19">
        <v>3</v>
      </c>
      <c r="M184" s="17" t="e">
        <v>#N/A</v>
      </c>
      <c r="N184" s="17" t="e">
        <v>#N/A</v>
      </c>
      <c r="O184" s="17" t="e">
        <v>#N/A</v>
      </c>
      <c r="P184" s="17" t="e">
        <v>#N/A</v>
      </c>
      <c r="Q184" s="17" t="e">
        <v>#N/A</v>
      </c>
      <c r="R184" s="17" t="e">
        <v>#N/A</v>
      </c>
    </row>
    <row r="185" spans="2:18" x14ac:dyDescent="0.3">
      <c r="B185" s="19">
        <v>2036</v>
      </c>
      <c r="C185" s="19">
        <v>4</v>
      </c>
      <c r="D185" s="164">
        <v>89.729157352840048</v>
      </c>
      <c r="E185" s="164"/>
      <c r="F185" s="164">
        <v>107.50348218033574</v>
      </c>
      <c r="G185" s="164"/>
      <c r="H185" s="164">
        <v>71.954832525344372</v>
      </c>
      <c r="I185" s="164"/>
      <c r="K185" s="19">
        <v>2036</v>
      </c>
      <c r="L185" s="19">
        <v>4</v>
      </c>
      <c r="M185" s="17" t="e">
        <v>#N/A</v>
      </c>
      <c r="N185" s="17" t="e">
        <v>#N/A</v>
      </c>
      <c r="O185" s="17" t="e">
        <v>#N/A</v>
      </c>
      <c r="P185" s="17" t="e">
        <v>#N/A</v>
      </c>
      <c r="Q185" s="17" t="e">
        <v>#N/A</v>
      </c>
      <c r="R185" s="17" t="e">
        <v>#N/A</v>
      </c>
    </row>
    <row r="186" spans="2:18" x14ac:dyDescent="0.3">
      <c r="B186" s="19">
        <v>2036</v>
      </c>
      <c r="C186" s="19">
        <v>5</v>
      </c>
      <c r="D186" s="164">
        <v>42.16697768106048</v>
      </c>
      <c r="E186" s="164"/>
      <c r="F186" s="164">
        <v>50.519776040123723</v>
      </c>
      <c r="G186" s="164"/>
      <c r="H186" s="164">
        <v>33.814179321997237</v>
      </c>
      <c r="I186" s="164"/>
      <c r="K186" s="19">
        <v>2036</v>
      </c>
      <c r="L186" s="19">
        <v>5</v>
      </c>
      <c r="M186" s="17" t="e">
        <v>#N/A</v>
      </c>
      <c r="N186" s="17" t="e">
        <v>#N/A</v>
      </c>
      <c r="O186" s="17" t="e">
        <v>#N/A</v>
      </c>
      <c r="P186" s="17" t="e">
        <v>#N/A</v>
      </c>
      <c r="Q186" s="17" t="e">
        <v>#N/A</v>
      </c>
      <c r="R186" s="17" t="e">
        <v>#N/A</v>
      </c>
    </row>
    <row r="187" spans="2:18" x14ac:dyDescent="0.3">
      <c r="B187" s="19">
        <v>2036</v>
      </c>
      <c r="C187" s="19">
        <v>6</v>
      </c>
      <c r="D187" s="164">
        <v>8.6690624045735305</v>
      </c>
      <c r="E187" s="164"/>
      <c r="F187" s="164">
        <v>10.386305000787921</v>
      </c>
      <c r="G187" s="164"/>
      <c r="H187" s="164">
        <v>6.9518198083591383</v>
      </c>
      <c r="I187" s="164"/>
      <c r="K187" s="19">
        <v>2036</v>
      </c>
      <c r="L187" s="19">
        <v>6</v>
      </c>
      <c r="M187" s="17" t="e">
        <v>#N/A</v>
      </c>
      <c r="N187" s="17" t="e">
        <v>#N/A</v>
      </c>
      <c r="O187" s="17" t="e">
        <v>#N/A</v>
      </c>
      <c r="P187" s="17" t="e">
        <v>#N/A</v>
      </c>
      <c r="Q187" s="17" t="e">
        <v>#N/A</v>
      </c>
      <c r="R187" s="17" t="e">
        <v>#N/A</v>
      </c>
    </row>
    <row r="188" spans="2:18" x14ac:dyDescent="0.3">
      <c r="B188" s="19">
        <v>2036</v>
      </c>
      <c r="C188" s="19">
        <v>7</v>
      </c>
      <c r="D188" s="164">
        <v>1.7797442520924076</v>
      </c>
      <c r="E188" s="164"/>
      <c r="F188" s="164">
        <v>2.1322913324373851</v>
      </c>
      <c r="G188" s="164"/>
      <c r="H188" s="164">
        <v>1.4271971717474301</v>
      </c>
      <c r="I188" s="164"/>
      <c r="K188" s="19">
        <v>2036</v>
      </c>
      <c r="L188" s="19">
        <v>7</v>
      </c>
      <c r="M188" s="17" t="e">
        <v>#N/A</v>
      </c>
      <c r="N188" s="17" t="e">
        <v>#N/A</v>
      </c>
      <c r="O188" s="17" t="e">
        <v>#N/A</v>
      </c>
      <c r="P188" s="17" t="e">
        <v>#N/A</v>
      </c>
      <c r="Q188" s="17" t="e">
        <v>#N/A</v>
      </c>
      <c r="R188" s="17" t="e">
        <v>#N/A</v>
      </c>
    </row>
    <row r="189" spans="2:18" x14ac:dyDescent="0.3">
      <c r="B189" s="19">
        <v>2036</v>
      </c>
      <c r="C189" s="19">
        <v>8</v>
      </c>
      <c r="D189" s="164">
        <v>1.3869072675032896</v>
      </c>
      <c r="E189" s="164"/>
      <c r="F189" s="164">
        <v>1.6616378122389543</v>
      </c>
      <c r="G189" s="164"/>
      <c r="H189" s="164">
        <v>1.1121767227676251</v>
      </c>
      <c r="I189" s="164"/>
      <c r="K189" s="19">
        <v>2036</v>
      </c>
      <c r="L189" s="19">
        <v>8</v>
      </c>
      <c r="M189" s="17" t="e">
        <v>#N/A</v>
      </c>
      <c r="N189" s="17" t="e">
        <v>#N/A</v>
      </c>
      <c r="O189" s="17" t="e">
        <v>#N/A</v>
      </c>
      <c r="P189" s="17" t="e">
        <v>#N/A</v>
      </c>
      <c r="Q189" s="17" t="e">
        <v>#N/A</v>
      </c>
      <c r="R189" s="17" t="e">
        <v>#N/A</v>
      </c>
    </row>
    <row r="190" spans="2:18" x14ac:dyDescent="0.3">
      <c r="B190" s="19">
        <v>2036</v>
      </c>
      <c r="C190" s="19">
        <v>9</v>
      </c>
      <c r="D190" s="164">
        <v>3.8882436100799236</v>
      </c>
      <c r="E190" s="164"/>
      <c r="F190" s="164">
        <v>4.6584604155518807</v>
      </c>
      <c r="G190" s="164"/>
      <c r="H190" s="164">
        <v>3.1180268046079664</v>
      </c>
      <c r="I190" s="164"/>
      <c r="J190" s="20"/>
      <c r="K190" s="19">
        <v>2036</v>
      </c>
      <c r="L190" s="19">
        <v>9</v>
      </c>
      <c r="M190" s="17" t="e">
        <v>#N/A</v>
      </c>
      <c r="N190" s="17" t="e">
        <v>#N/A</v>
      </c>
      <c r="O190" s="17" t="e">
        <v>#N/A</v>
      </c>
      <c r="P190" s="17" t="e">
        <v>#N/A</v>
      </c>
      <c r="Q190" s="17" t="e">
        <v>#N/A</v>
      </c>
      <c r="R190" s="17" t="e">
        <v>#N/A</v>
      </c>
    </row>
    <row r="191" spans="2:18" x14ac:dyDescent="0.3">
      <c r="B191" s="19">
        <v>2036</v>
      </c>
      <c r="C191" s="19">
        <v>10</v>
      </c>
      <c r="D191" s="164">
        <v>25.357895853901798</v>
      </c>
      <c r="E191" s="164"/>
      <c r="F191" s="164">
        <v>30.381006414014404</v>
      </c>
      <c r="G191" s="164"/>
      <c r="H191" s="164">
        <v>20.334785293789192</v>
      </c>
      <c r="I191" s="164"/>
      <c r="J191" s="20"/>
      <c r="K191" s="19">
        <v>2036</v>
      </c>
      <c r="L191" s="19">
        <v>10</v>
      </c>
      <c r="M191" s="17" t="e">
        <v>#N/A</v>
      </c>
      <c r="N191" s="17" t="e">
        <v>#N/A</v>
      </c>
      <c r="O191" s="17" t="e">
        <v>#N/A</v>
      </c>
      <c r="P191" s="17" t="e">
        <v>#N/A</v>
      </c>
      <c r="Q191" s="17" t="e">
        <v>#N/A</v>
      </c>
      <c r="R191" s="17" t="e">
        <v>#N/A</v>
      </c>
    </row>
    <row r="192" spans="2:18" x14ac:dyDescent="0.3">
      <c r="B192" s="19">
        <v>2036</v>
      </c>
      <c r="C192" s="19">
        <v>11</v>
      </c>
      <c r="D192" s="164">
        <v>114.34388862285624</v>
      </c>
      <c r="E192" s="164"/>
      <c r="F192" s="164">
        <v>136.99411156465575</v>
      </c>
      <c r="G192" s="164"/>
      <c r="H192" s="164">
        <v>91.693665681056743</v>
      </c>
      <c r="I192" s="164"/>
      <c r="J192" s="20"/>
      <c r="K192" s="19">
        <v>2036</v>
      </c>
      <c r="L192" s="19">
        <v>11</v>
      </c>
      <c r="M192" s="17" t="e">
        <v>#N/A</v>
      </c>
      <c r="N192" s="17" t="e">
        <v>#N/A</v>
      </c>
      <c r="O192" s="17" t="e">
        <v>#N/A</v>
      </c>
      <c r="P192" s="17" t="e">
        <v>#N/A</v>
      </c>
      <c r="Q192" s="17" t="e">
        <v>#N/A</v>
      </c>
      <c r="R192" s="17" t="e">
        <v>#N/A</v>
      </c>
    </row>
    <row r="193" spans="2:18" x14ac:dyDescent="0.3">
      <c r="B193" s="19">
        <v>2036</v>
      </c>
      <c r="C193" s="19">
        <v>12</v>
      </c>
      <c r="D193" s="164">
        <v>257.00687130274554</v>
      </c>
      <c r="E193" s="164"/>
      <c r="F193" s="164">
        <v>307.91700740789412</v>
      </c>
      <c r="G193" s="164"/>
      <c r="H193" s="164">
        <v>206.09673519759698</v>
      </c>
      <c r="I193" s="164"/>
      <c r="J193" s="20"/>
      <c r="K193" s="19">
        <v>2036</v>
      </c>
      <c r="L193" s="19">
        <v>12</v>
      </c>
      <c r="M193" s="17" t="e">
        <v>#N/A</v>
      </c>
      <c r="N193" s="17" t="e">
        <v>#N/A</v>
      </c>
      <c r="O193" s="17" t="e">
        <v>#N/A</v>
      </c>
      <c r="P193" s="17" t="e">
        <v>#N/A</v>
      </c>
      <c r="Q193" s="17" t="e">
        <v>#N/A</v>
      </c>
      <c r="R193" s="17" t="e">
        <v>#N/A</v>
      </c>
    </row>
    <row r="194" spans="2:18" x14ac:dyDescent="0.3">
      <c r="B194" s="19">
        <v>2037</v>
      </c>
      <c r="C194" s="19">
        <v>1</v>
      </c>
      <c r="D194" s="164">
        <v>240.93932920556762</v>
      </c>
      <c r="E194" s="164"/>
      <c r="F194" s="164">
        <v>288.95870600527866</v>
      </c>
      <c r="G194" s="164"/>
      <c r="H194" s="164">
        <v>192.91995240585658</v>
      </c>
      <c r="I194" s="164"/>
      <c r="J194" s="20"/>
      <c r="K194" s="19">
        <v>2037</v>
      </c>
      <c r="L194" s="19">
        <v>1</v>
      </c>
      <c r="M194" s="17" t="e">
        <v>#N/A</v>
      </c>
      <c r="N194" s="17" t="e">
        <v>#N/A</v>
      </c>
      <c r="O194" s="17" t="e">
        <v>#N/A</v>
      </c>
      <c r="P194" s="17" t="e">
        <v>#N/A</v>
      </c>
      <c r="Q194" s="17" t="e">
        <v>#N/A</v>
      </c>
      <c r="R194" s="17" t="e">
        <v>#N/A</v>
      </c>
    </row>
    <row r="195" spans="2:18" x14ac:dyDescent="0.3">
      <c r="B195" s="19">
        <v>2037</v>
      </c>
      <c r="C195" s="19">
        <v>2</v>
      </c>
      <c r="D195" s="164">
        <v>206.03110668256349</v>
      </c>
      <c r="E195" s="164"/>
      <c r="F195" s="164">
        <v>247.09325032209537</v>
      </c>
      <c r="G195" s="164"/>
      <c r="H195" s="164">
        <v>164.96896304303161</v>
      </c>
      <c r="I195" s="164"/>
      <c r="J195" s="20"/>
      <c r="K195" s="19">
        <v>2037</v>
      </c>
      <c r="L195" s="19">
        <v>2</v>
      </c>
      <c r="M195" s="17" t="e">
        <v>#N/A</v>
      </c>
      <c r="N195" s="17" t="e">
        <v>#N/A</v>
      </c>
      <c r="O195" s="17" t="e">
        <v>#N/A</v>
      </c>
      <c r="P195" s="17" t="e">
        <v>#N/A</v>
      </c>
      <c r="Q195" s="17" t="e">
        <v>#N/A</v>
      </c>
      <c r="R195" s="17" t="e">
        <v>#N/A</v>
      </c>
    </row>
    <row r="196" spans="2:18" x14ac:dyDescent="0.3">
      <c r="B196" s="19">
        <v>2037</v>
      </c>
      <c r="C196" s="19">
        <v>3</v>
      </c>
      <c r="D196" s="164">
        <v>156.01124255694677</v>
      </c>
      <c r="E196" s="164"/>
      <c r="F196" s="164">
        <v>187.10439229731728</v>
      </c>
      <c r="G196" s="164"/>
      <c r="H196" s="164">
        <v>124.91809281657625</v>
      </c>
      <c r="I196" s="164"/>
      <c r="J196" s="20"/>
      <c r="K196" s="19">
        <v>2037</v>
      </c>
      <c r="L196" s="19">
        <v>3</v>
      </c>
      <c r="M196" s="17" t="e">
        <v>#N/A</v>
      </c>
      <c r="N196" s="17" t="e">
        <v>#N/A</v>
      </c>
      <c r="O196" s="17" t="e">
        <v>#N/A</v>
      </c>
      <c r="P196" s="17" t="e">
        <v>#N/A</v>
      </c>
      <c r="Q196" s="17" t="e">
        <v>#N/A</v>
      </c>
      <c r="R196" s="17" t="e">
        <v>#N/A</v>
      </c>
    </row>
    <row r="197" spans="2:18" x14ac:dyDescent="0.3">
      <c r="B197" s="19">
        <v>2037</v>
      </c>
      <c r="C197" s="19">
        <v>4</v>
      </c>
      <c r="D197" s="164">
        <v>89.183454397609921</v>
      </c>
      <c r="E197" s="164"/>
      <c r="F197" s="164">
        <v>106.95777922510561</v>
      </c>
      <c r="G197" s="164"/>
      <c r="H197" s="164">
        <v>71.409129570114231</v>
      </c>
      <c r="I197" s="164"/>
      <c r="J197" s="20"/>
      <c r="K197" s="19">
        <v>2037</v>
      </c>
      <c r="L197" s="19">
        <v>4</v>
      </c>
      <c r="M197" s="17" t="e">
        <v>#N/A</v>
      </c>
      <c r="N197" s="17" t="e">
        <v>#N/A</v>
      </c>
      <c r="O197" s="17" t="e">
        <v>#N/A</v>
      </c>
      <c r="P197" s="17" t="e">
        <v>#N/A</v>
      </c>
      <c r="Q197" s="17" t="e">
        <v>#N/A</v>
      </c>
      <c r="R197" s="17" t="e">
        <v>#N/A</v>
      </c>
    </row>
    <row r="198" spans="2:18" x14ac:dyDescent="0.3">
      <c r="B198" s="19">
        <v>2037</v>
      </c>
      <c r="C198" s="19">
        <v>5</v>
      </c>
      <c r="D198" s="164">
        <v>41.910532117405033</v>
      </c>
      <c r="E198" s="164"/>
      <c r="F198" s="164">
        <v>50.263330476468269</v>
      </c>
      <c r="G198" s="164"/>
      <c r="H198" s="164">
        <v>33.55773375834179</v>
      </c>
      <c r="I198" s="164"/>
      <c r="K198" s="19">
        <v>2037</v>
      </c>
      <c r="L198" s="19">
        <v>5</v>
      </c>
      <c r="M198" s="17" t="e">
        <v>#N/A</v>
      </c>
      <c r="N198" s="17" t="e">
        <v>#N/A</v>
      </c>
      <c r="O198" s="17" t="e">
        <v>#N/A</v>
      </c>
      <c r="P198" s="17" t="e">
        <v>#N/A</v>
      </c>
      <c r="Q198" s="17" t="e">
        <v>#N/A</v>
      </c>
      <c r="R198" s="17" t="e">
        <v>#N/A</v>
      </c>
    </row>
    <row r="199" spans="2:18" x14ac:dyDescent="0.3">
      <c r="B199" s="19">
        <v>2037</v>
      </c>
      <c r="C199" s="19">
        <v>6</v>
      </c>
      <c r="D199" s="164">
        <v>8.6163400441634383</v>
      </c>
      <c r="E199" s="164"/>
      <c r="F199" s="164">
        <v>10.333582640377831</v>
      </c>
      <c r="G199" s="164"/>
      <c r="H199" s="164">
        <v>6.899097447949047</v>
      </c>
      <c r="I199" s="164"/>
      <c r="K199" s="19">
        <v>2037</v>
      </c>
      <c r="L199" s="19">
        <v>6</v>
      </c>
      <c r="M199" s="17" t="e">
        <v>#N/A</v>
      </c>
      <c r="N199" s="17" t="e">
        <v>#N/A</v>
      </c>
      <c r="O199" s="17" t="e">
        <v>#N/A</v>
      </c>
      <c r="P199" s="17" t="e">
        <v>#N/A</v>
      </c>
      <c r="Q199" s="17" t="e">
        <v>#N/A</v>
      </c>
      <c r="R199" s="17" t="e">
        <v>#N/A</v>
      </c>
    </row>
    <row r="200" spans="2:18" x14ac:dyDescent="0.3">
      <c r="B200" s="19">
        <v>2037</v>
      </c>
      <c r="C200" s="19">
        <v>7</v>
      </c>
      <c r="D200" s="164">
        <v>1.768920438222167</v>
      </c>
      <c r="E200" s="164"/>
      <c r="F200" s="164">
        <v>2.1214675185671443</v>
      </c>
      <c r="G200" s="164"/>
      <c r="H200" s="164">
        <v>1.4163733578771898</v>
      </c>
      <c r="I200" s="164"/>
      <c r="J200" s="23"/>
      <c r="K200" s="19">
        <v>2037</v>
      </c>
      <c r="L200" s="19">
        <v>7</v>
      </c>
      <c r="M200" s="17" t="e">
        <v>#N/A</v>
      </c>
      <c r="N200" s="17" t="e">
        <v>#N/A</v>
      </c>
      <c r="O200" s="17" t="e">
        <v>#N/A</v>
      </c>
      <c r="P200" s="17" t="e">
        <v>#N/A</v>
      </c>
      <c r="Q200" s="17" t="e">
        <v>#N/A</v>
      </c>
      <c r="R200" s="17" t="e">
        <v>#N/A</v>
      </c>
    </row>
    <row r="201" spans="2:18" x14ac:dyDescent="0.3">
      <c r="B201" s="19">
        <v>2037</v>
      </c>
      <c r="C201" s="19">
        <v>8</v>
      </c>
      <c r="D201" s="164">
        <v>1.3784725577964929</v>
      </c>
      <c r="E201" s="164"/>
      <c r="F201" s="164">
        <v>1.6532031025321576</v>
      </c>
      <c r="G201" s="164"/>
      <c r="H201" s="164">
        <v>1.1037420130608284</v>
      </c>
      <c r="I201" s="164"/>
      <c r="J201" s="21"/>
      <c r="K201" s="19">
        <v>2037</v>
      </c>
      <c r="L201" s="19">
        <v>8</v>
      </c>
      <c r="M201" s="17" t="e">
        <v>#N/A</v>
      </c>
      <c r="N201" s="17" t="e">
        <v>#N/A</v>
      </c>
      <c r="O201" s="17" t="e">
        <v>#N/A</v>
      </c>
      <c r="P201" s="17" t="e">
        <v>#N/A</v>
      </c>
      <c r="Q201" s="17" t="e">
        <v>#N/A</v>
      </c>
      <c r="R201" s="17" t="e">
        <v>#N/A</v>
      </c>
    </row>
    <row r="202" spans="2:18" x14ac:dyDescent="0.3">
      <c r="B202" s="19">
        <v>2037</v>
      </c>
      <c r="C202" s="19">
        <v>9</v>
      </c>
      <c r="D202" s="164">
        <v>3.8645966028943812</v>
      </c>
      <c r="E202" s="164"/>
      <c r="F202" s="164">
        <v>4.6348134083663384</v>
      </c>
      <c r="G202" s="164"/>
      <c r="H202" s="164">
        <v>3.0943797974224241</v>
      </c>
      <c r="I202" s="164"/>
      <c r="J202" s="20"/>
      <c r="K202" s="19">
        <v>2037</v>
      </c>
      <c r="L202" s="19">
        <v>9</v>
      </c>
      <c r="M202" s="17" t="e">
        <v>#N/A</v>
      </c>
      <c r="N202" s="17" t="e">
        <v>#N/A</v>
      </c>
      <c r="O202" s="17" t="e">
        <v>#N/A</v>
      </c>
      <c r="P202" s="17" t="e">
        <v>#N/A</v>
      </c>
      <c r="Q202" s="17" t="e">
        <v>#N/A</v>
      </c>
      <c r="R202" s="17" t="e">
        <v>#N/A</v>
      </c>
    </row>
    <row r="203" spans="2:18" x14ac:dyDescent="0.3">
      <c r="B203" s="19">
        <v>2037</v>
      </c>
      <c r="C203" s="19">
        <v>10</v>
      </c>
      <c r="D203" s="164">
        <v>25.203677547231674</v>
      </c>
      <c r="E203" s="164"/>
      <c r="F203" s="164">
        <v>30.22678810734428</v>
      </c>
      <c r="G203" s="164"/>
      <c r="H203" s="164">
        <v>20.180566987119068</v>
      </c>
      <c r="I203" s="164"/>
      <c r="J203" s="20"/>
      <c r="K203" s="19">
        <v>2037</v>
      </c>
      <c r="L203" s="19">
        <v>10</v>
      </c>
      <c r="M203" s="17" t="e">
        <v>#N/A</v>
      </c>
      <c r="N203" s="17" t="e">
        <v>#N/A</v>
      </c>
      <c r="O203" s="17" t="e">
        <v>#N/A</v>
      </c>
      <c r="P203" s="17" t="e">
        <v>#N/A</v>
      </c>
      <c r="Q203" s="17" t="e">
        <v>#N/A</v>
      </c>
      <c r="R203" s="17" t="e">
        <v>#N/A</v>
      </c>
    </row>
    <row r="204" spans="2:18" x14ac:dyDescent="0.3">
      <c r="B204" s="19">
        <v>2037</v>
      </c>
      <c r="C204" s="19">
        <v>11</v>
      </c>
      <c r="D204" s="164">
        <v>113.64848704130976</v>
      </c>
      <c r="E204" s="164"/>
      <c r="F204" s="164">
        <v>136.29870998310926</v>
      </c>
      <c r="G204" s="164"/>
      <c r="H204" s="164">
        <v>90.998264099510266</v>
      </c>
      <c r="I204" s="164"/>
      <c r="J204" s="20"/>
      <c r="K204" s="19">
        <v>2037</v>
      </c>
      <c r="L204" s="19">
        <v>11</v>
      </c>
      <c r="M204" s="17" t="e">
        <v>#N/A</v>
      </c>
      <c r="N204" s="17" t="e">
        <v>#N/A</v>
      </c>
      <c r="O204" s="17" t="e">
        <v>#N/A</v>
      </c>
      <c r="P204" s="17" t="e">
        <v>#N/A</v>
      </c>
      <c r="Q204" s="17" t="e">
        <v>#N/A</v>
      </c>
      <c r="R204" s="17" t="e">
        <v>#N/A</v>
      </c>
    </row>
    <row r="205" spans="2:18" x14ac:dyDescent="0.3">
      <c r="B205" s="19">
        <v>2037</v>
      </c>
      <c r="C205" s="19">
        <v>12</v>
      </c>
      <c r="D205" s="164">
        <v>255.44384080828922</v>
      </c>
      <c r="E205" s="164"/>
      <c r="F205" s="164">
        <v>306.3539769134378</v>
      </c>
      <c r="G205" s="164"/>
      <c r="H205" s="164">
        <v>204.53370470314067</v>
      </c>
      <c r="I205" s="164"/>
      <c r="J205" s="20"/>
      <c r="K205" s="19">
        <v>2037</v>
      </c>
      <c r="L205" s="19">
        <v>12</v>
      </c>
      <c r="M205" s="17" t="e">
        <v>#N/A</v>
      </c>
      <c r="N205" s="17" t="e">
        <v>#N/A</v>
      </c>
      <c r="O205" s="17" t="e">
        <v>#N/A</v>
      </c>
      <c r="P205" s="17" t="e">
        <v>#N/A</v>
      </c>
      <c r="Q205" s="17" t="e">
        <v>#N/A</v>
      </c>
      <c r="R205" s="17" t="e">
        <v>#N/A</v>
      </c>
    </row>
    <row r="206" spans="2:18" x14ac:dyDescent="0.3">
      <c r="B206" s="19">
        <v>2038</v>
      </c>
      <c r="C206" s="19">
        <v>1</v>
      </c>
      <c r="D206" s="164">
        <v>239.46505009329579</v>
      </c>
      <c r="E206" s="164"/>
      <c r="F206" s="164">
        <v>287.4844268930068</v>
      </c>
      <c r="G206" s="164"/>
      <c r="H206" s="164">
        <v>191.44567329358475</v>
      </c>
      <c r="I206" s="164"/>
      <c r="J206" s="20"/>
      <c r="K206" s="19">
        <v>2038</v>
      </c>
      <c r="L206" s="19">
        <v>1</v>
      </c>
      <c r="M206" s="17" t="e">
        <v>#N/A</v>
      </c>
      <c r="N206" s="17" t="e">
        <v>#N/A</v>
      </c>
      <c r="O206" s="17" t="e">
        <v>#N/A</v>
      </c>
      <c r="P206" s="17" t="e">
        <v>#N/A</v>
      </c>
      <c r="Q206" s="17" t="e">
        <v>#N/A</v>
      </c>
      <c r="R206" s="17" t="e">
        <v>#N/A</v>
      </c>
    </row>
    <row r="207" spans="2:18" x14ac:dyDescent="0.3">
      <c r="B207" s="19">
        <v>2038</v>
      </c>
      <c r="C207" s="19">
        <v>2</v>
      </c>
      <c r="D207" s="164">
        <v>204.77042683398136</v>
      </c>
      <c r="E207" s="164"/>
      <c r="F207" s="164">
        <v>245.83257047351324</v>
      </c>
      <c r="G207" s="164"/>
      <c r="H207" s="164">
        <v>163.70828319444948</v>
      </c>
      <c r="I207" s="164"/>
      <c r="J207" s="20"/>
      <c r="K207" s="19">
        <v>2038</v>
      </c>
      <c r="L207" s="19">
        <v>2</v>
      </c>
      <c r="M207" s="17" t="e">
        <v>#N/A</v>
      </c>
      <c r="N207" s="17" t="e">
        <v>#N/A</v>
      </c>
      <c r="O207" s="17" t="e">
        <v>#N/A</v>
      </c>
      <c r="P207" s="17" t="e">
        <v>#N/A</v>
      </c>
      <c r="Q207" s="17" t="e">
        <v>#N/A</v>
      </c>
      <c r="R207" s="17" t="e">
        <v>#N/A</v>
      </c>
    </row>
    <row r="208" spans="2:18" x14ac:dyDescent="0.3">
      <c r="B208" s="19">
        <v>2038</v>
      </c>
      <c r="C208" s="19">
        <v>3</v>
      </c>
      <c r="D208" s="164">
        <v>155.05662831053186</v>
      </c>
      <c r="E208" s="164"/>
      <c r="F208" s="164">
        <v>186.14977805090237</v>
      </c>
      <c r="G208" s="164"/>
      <c r="H208" s="164">
        <v>123.96347857016137</v>
      </c>
      <c r="I208" s="164"/>
      <c r="J208" s="20"/>
      <c r="K208" s="19">
        <v>2038</v>
      </c>
      <c r="L208" s="19">
        <v>3</v>
      </c>
      <c r="M208" s="17" t="e">
        <v>#N/A</v>
      </c>
      <c r="N208" s="17" t="e">
        <v>#N/A</v>
      </c>
      <c r="O208" s="17" t="e">
        <v>#N/A</v>
      </c>
      <c r="P208" s="17" t="e">
        <v>#N/A</v>
      </c>
      <c r="Q208" s="17" t="e">
        <v>#N/A</v>
      </c>
      <c r="R208" s="17" t="e">
        <v>#N/A</v>
      </c>
    </row>
    <row r="209" spans="2:18" x14ac:dyDescent="0.3">
      <c r="B209" s="19">
        <v>2038</v>
      </c>
      <c r="C209" s="19">
        <v>4</v>
      </c>
      <c r="D209" s="164">
        <v>88.637751442379795</v>
      </c>
      <c r="E209" s="164"/>
      <c r="F209" s="164">
        <v>106.41207626987547</v>
      </c>
      <c r="G209" s="164"/>
      <c r="H209" s="164">
        <v>70.863426614884105</v>
      </c>
      <c r="I209" s="164"/>
      <c r="J209" s="20"/>
      <c r="K209" s="19">
        <v>2038</v>
      </c>
      <c r="L209" s="19">
        <v>4</v>
      </c>
      <c r="M209" s="17" t="e">
        <v>#N/A</v>
      </c>
      <c r="N209" s="17" t="e">
        <v>#N/A</v>
      </c>
      <c r="O209" s="17" t="e">
        <v>#N/A</v>
      </c>
      <c r="P209" s="17" t="e">
        <v>#N/A</v>
      </c>
      <c r="Q209" s="17" t="e">
        <v>#N/A</v>
      </c>
      <c r="R209" s="17" t="e">
        <v>#N/A</v>
      </c>
    </row>
    <row r="210" spans="2:18" x14ac:dyDescent="0.3">
      <c r="B210" s="19">
        <v>2038</v>
      </c>
      <c r="C210" s="19">
        <v>5</v>
      </c>
      <c r="D210" s="164">
        <v>41.654086553749579</v>
      </c>
      <c r="E210" s="164"/>
      <c r="F210" s="164">
        <v>50.006884912812822</v>
      </c>
      <c r="G210" s="164"/>
      <c r="H210" s="164">
        <v>33.301288194686343</v>
      </c>
      <c r="I210" s="164"/>
      <c r="J210" s="20"/>
      <c r="K210" s="19">
        <v>2038</v>
      </c>
      <c r="L210" s="19">
        <v>5</v>
      </c>
      <c r="M210" s="17" t="e">
        <v>#N/A</v>
      </c>
      <c r="N210" s="17" t="e">
        <v>#N/A</v>
      </c>
      <c r="O210" s="17" t="e">
        <v>#N/A</v>
      </c>
      <c r="P210" s="17" t="e">
        <v>#N/A</v>
      </c>
      <c r="Q210" s="17" t="e">
        <v>#N/A</v>
      </c>
      <c r="R210" s="17" t="e">
        <v>#N/A</v>
      </c>
    </row>
    <row r="211" spans="2:18" x14ac:dyDescent="0.3">
      <c r="B211" s="19">
        <v>2038</v>
      </c>
      <c r="C211" s="19">
        <v>6</v>
      </c>
      <c r="D211" s="164">
        <v>8.563617683753348</v>
      </c>
      <c r="E211" s="164"/>
      <c r="F211" s="164">
        <v>10.28086027996774</v>
      </c>
      <c r="G211" s="164"/>
      <c r="H211" s="164">
        <v>6.8463750875389557</v>
      </c>
      <c r="I211" s="164"/>
      <c r="J211" s="20"/>
      <c r="K211" s="19">
        <v>2038</v>
      </c>
      <c r="L211" s="19">
        <v>6</v>
      </c>
      <c r="M211" s="17" t="e">
        <v>#N/A</v>
      </c>
      <c r="N211" s="17" t="e">
        <v>#N/A</v>
      </c>
      <c r="O211" s="17" t="e">
        <v>#N/A</v>
      </c>
      <c r="P211" s="17" t="e">
        <v>#N/A</v>
      </c>
      <c r="Q211" s="17" t="e">
        <v>#N/A</v>
      </c>
      <c r="R211" s="17" t="e">
        <v>#N/A</v>
      </c>
    </row>
    <row r="212" spans="2:18" x14ac:dyDescent="0.3">
      <c r="B212" s="19">
        <v>2038</v>
      </c>
      <c r="C212" s="19">
        <v>7</v>
      </c>
      <c r="D212" s="164">
        <v>1.7580966243519265</v>
      </c>
      <c r="E212" s="164"/>
      <c r="F212" s="164">
        <v>2.110643704696904</v>
      </c>
      <c r="G212" s="164"/>
      <c r="H212" s="164">
        <v>1.4055495440069492</v>
      </c>
      <c r="I212" s="164"/>
      <c r="J212" s="20"/>
      <c r="K212" s="19">
        <v>2038</v>
      </c>
      <c r="L212" s="19">
        <v>7</v>
      </c>
      <c r="M212" s="17" t="e">
        <v>#N/A</v>
      </c>
      <c r="N212" s="17" t="e">
        <v>#N/A</v>
      </c>
      <c r="O212" s="17" t="e">
        <v>#N/A</v>
      </c>
      <c r="P212" s="17" t="e">
        <v>#N/A</v>
      </c>
      <c r="Q212" s="17" t="e">
        <v>#N/A</v>
      </c>
      <c r="R212" s="17" t="e">
        <v>#N/A</v>
      </c>
    </row>
    <row r="213" spans="2:18" x14ac:dyDescent="0.3">
      <c r="B213" s="19">
        <v>2038</v>
      </c>
      <c r="C213" s="19">
        <v>8</v>
      </c>
      <c r="D213" s="164">
        <v>1.3700378480896962</v>
      </c>
      <c r="E213" s="164"/>
      <c r="F213" s="164">
        <v>1.6447683928253609</v>
      </c>
      <c r="G213" s="164"/>
      <c r="H213" s="164">
        <v>1.0953073033540317</v>
      </c>
      <c r="I213" s="164"/>
      <c r="J213" s="20"/>
      <c r="K213" s="19">
        <v>2038</v>
      </c>
      <c r="L213" s="19">
        <v>8</v>
      </c>
      <c r="M213" s="17" t="e">
        <v>#N/A</v>
      </c>
      <c r="N213" s="17" t="e">
        <v>#N/A</v>
      </c>
      <c r="O213" s="17" t="e">
        <v>#N/A</v>
      </c>
      <c r="P213" s="17" t="e">
        <v>#N/A</v>
      </c>
      <c r="Q213" s="17" t="e">
        <v>#N/A</v>
      </c>
      <c r="R213" s="17" t="e">
        <v>#N/A</v>
      </c>
    </row>
    <row r="214" spans="2:18" x14ac:dyDescent="0.3">
      <c r="B214" s="19">
        <v>2038</v>
      </c>
      <c r="C214" s="19">
        <v>9</v>
      </c>
      <c r="D214" s="164">
        <v>3.8409495957088384</v>
      </c>
      <c r="E214" s="164"/>
      <c r="F214" s="164">
        <v>4.611166401180796</v>
      </c>
      <c r="G214" s="164"/>
      <c r="H214" s="164">
        <v>3.0707327902368813</v>
      </c>
      <c r="I214" s="164"/>
      <c r="K214" s="19">
        <v>2038</v>
      </c>
      <c r="L214" s="19">
        <v>9</v>
      </c>
      <c r="M214" s="17" t="e">
        <v>#N/A</v>
      </c>
      <c r="N214" s="17" t="e">
        <v>#N/A</v>
      </c>
      <c r="O214" s="17" t="e">
        <v>#N/A</v>
      </c>
      <c r="P214" s="17" t="e">
        <v>#N/A</v>
      </c>
      <c r="Q214" s="17" t="e">
        <v>#N/A</v>
      </c>
      <c r="R214" s="17" t="e">
        <v>#N/A</v>
      </c>
    </row>
    <row r="215" spans="2:18" x14ac:dyDescent="0.3">
      <c r="B215" s="19">
        <v>2038</v>
      </c>
      <c r="C215" s="19">
        <v>10</v>
      </c>
      <c r="D215" s="164">
        <v>25.04945924056155</v>
      </c>
      <c r="E215" s="164"/>
      <c r="F215" s="164">
        <v>30.072569800674156</v>
      </c>
      <c r="G215" s="164"/>
      <c r="H215" s="164">
        <v>20.026348680448944</v>
      </c>
      <c r="I215" s="164"/>
      <c r="K215" s="19">
        <v>2038</v>
      </c>
      <c r="L215" s="19">
        <v>10</v>
      </c>
      <c r="M215" s="17" t="e">
        <v>#N/A</v>
      </c>
      <c r="N215" s="17" t="e">
        <v>#N/A</v>
      </c>
      <c r="O215" s="17" t="e">
        <v>#N/A</v>
      </c>
      <c r="P215" s="17" t="e">
        <v>#N/A</v>
      </c>
      <c r="Q215" s="17" t="e">
        <v>#N/A</v>
      </c>
      <c r="R215" s="17" t="e">
        <v>#N/A</v>
      </c>
    </row>
    <row r="216" spans="2:18" x14ac:dyDescent="0.3">
      <c r="B216" s="19">
        <v>2038</v>
      </c>
      <c r="C216" s="19">
        <v>11</v>
      </c>
      <c r="D216" s="164">
        <v>112.9530854597633</v>
      </c>
      <c r="E216" s="164"/>
      <c r="F216" s="164">
        <v>135.6033084015628</v>
      </c>
      <c r="G216" s="164"/>
      <c r="H216" s="164">
        <v>90.302862517963788</v>
      </c>
      <c r="I216" s="164"/>
      <c r="K216" s="19">
        <v>2038</v>
      </c>
      <c r="L216" s="19">
        <v>11</v>
      </c>
      <c r="M216" s="17" t="e">
        <v>#N/A</v>
      </c>
      <c r="N216" s="17" t="e">
        <v>#N/A</v>
      </c>
      <c r="O216" s="17" t="e">
        <v>#N/A</v>
      </c>
      <c r="P216" s="17" t="e">
        <v>#N/A</v>
      </c>
      <c r="Q216" s="17" t="e">
        <v>#N/A</v>
      </c>
      <c r="R216" s="17" t="e">
        <v>#N/A</v>
      </c>
    </row>
    <row r="217" spans="2:18" x14ac:dyDescent="0.3">
      <c r="B217" s="19">
        <v>2038</v>
      </c>
      <c r="C217" s="19">
        <v>12</v>
      </c>
      <c r="D217" s="164">
        <v>253.88081031383291</v>
      </c>
      <c r="E217" s="164"/>
      <c r="F217" s="164">
        <v>304.79094641898149</v>
      </c>
      <c r="G217" s="164"/>
      <c r="H217" s="164">
        <v>202.97067420868436</v>
      </c>
      <c r="I217" s="164"/>
      <c r="K217" s="19">
        <v>2038</v>
      </c>
      <c r="L217" s="19">
        <v>12</v>
      </c>
      <c r="M217" s="17" t="e">
        <v>#N/A</v>
      </c>
      <c r="N217" s="17" t="e">
        <v>#N/A</v>
      </c>
      <c r="O217" s="17" t="e">
        <v>#N/A</v>
      </c>
      <c r="P217" s="17" t="e">
        <v>#N/A</v>
      </c>
      <c r="Q217" s="17" t="e">
        <v>#N/A</v>
      </c>
      <c r="R217" s="17" t="e">
        <v>#N/A</v>
      </c>
    </row>
    <row r="218" spans="2:18" x14ac:dyDescent="0.3">
      <c r="B218" s="19">
        <v>2039</v>
      </c>
      <c r="C218" s="19">
        <v>1</v>
      </c>
      <c r="D218" s="164">
        <v>237.99077098102396</v>
      </c>
      <c r="E218" s="164"/>
      <c r="F218" s="164">
        <v>286.010147780735</v>
      </c>
      <c r="G218" s="164"/>
      <c r="H218" s="164">
        <v>189.97139418131292</v>
      </c>
      <c r="I218" s="164"/>
      <c r="K218" s="19">
        <v>2039</v>
      </c>
      <c r="L218" s="19">
        <v>1</v>
      </c>
      <c r="M218" s="17" t="e">
        <v>#N/A</v>
      </c>
      <c r="N218" s="17" t="e">
        <v>#N/A</v>
      </c>
      <c r="O218" s="17" t="e">
        <v>#N/A</v>
      </c>
      <c r="P218" s="17" t="e">
        <v>#N/A</v>
      </c>
      <c r="Q218" s="17" t="e">
        <v>#N/A</v>
      </c>
      <c r="R218" s="17" t="e">
        <v>#N/A</v>
      </c>
    </row>
    <row r="219" spans="2:18" x14ac:dyDescent="0.3">
      <c r="B219" s="19">
        <v>2039</v>
      </c>
      <c r="C219" s="19">
        <v>2</v>
      </c>
      <c r="D219" s="164">
        <v>203.50974698539926</v>
      </c>
      <c r="E219" s="164"/>
      <c r="F219" s="164">
        <v>244.57189062493114</v>
      </c>
      <c r="G219" s="164"/>
      <c r="H219" s="164">
        <v>162.44760334586738</v>
      </c>
      <c r="I219" s="164"/>
      <c r="K219" s="19">
        <v>2039</v>
      </c>
      <c r="L219" s="19">
        <v>2</v>
      </c>
      <c r="M219" s="17" t="e">
        <v>#N/A</v>
      </c>
      <c r="N219" s="17" t="e">
        <v>#N/A</v>
      </c>
      <c r="O219" s="17" t="e">
        <v>#N/A</v>
      </c>
      <c r="P219" s="17" t="e">
        <v>#N/A</v>
      </c>
      <c r="Q219" s="17" t="e">
        <v>#N/A</v>
      </c>
      <c r="R219" s="17" t="e">
        <v>#N/A</v>
      </c>
    </row>
    <row r="220" spans="2:18" x14ac:dyDescent="0.3">
      <c r="B220" s="19">
        <v>2039</v>
      </c>
      <c r="C220" s="19">
        <v>3</v>
      </c>
      <c r="D220" s="164">
        <v>154.10201406411699</v>
      </c>
      <c r="E220" s="164"/>
      <c r="F220" s="164">
        <v>185.19516380448749</v>
      </c>
      <c r="G220" s="164"/>
      <c r="H220" s="164">
        <v>123.00886432374648</v>
      </c>
      <c r="I220" s="164"/>
      <c r="K220" s="19">
        <v>2039</v>
      </c>
      <c r="L220" s="19">
        <v>3</v>
      </c>
      <c r="M220" s="17" t="e">
        <v>#N/A</v>
      </c>
      <c r="N220" s="17" t="e">
        <v>#N/A</v>
      </c>
      <c r="O220" s="17" t="e">
        <v>#N/A</v>
      </c>
      <c r="P220" s="17" t="e">
        <v>#N/A</v>
      </c>
      <c r="Q220" s="17" t="e">
        <v>#N/A</v>
      </c>
      <c r="R220" s="17" t="e">
        <v>#N/A</v>
      </c>
    </row>
    <row r="221" spans="2:18" x14ac:dyDescent="0.3">
      <c r="B221" s="19">
        <v>2039</v>
      </c>
      <c r="C221" s="19">
        <v>4</v>
      </c>
      <c r="D221" s="164">
        <v>88.092048487149654</v>
      </c>
      <c r="E221" s="164"/>
      <c r="F221" s="164">
        <v>105.86637331464534</v>
      </c>
      <c r="G221" s="164"/>
      <c r="H221" s="164">
        <v>70.317723659653979</v>
      </c>
      <c r="I221" s="164"/>
      <c r="K221" s="19">
        <v>2039</v>
      </c>
      <c r="L221" s="19">
        <v>4</v>
      </c>
      <c r="M221" s="17" t="e">
        <v>#N/A</v>
      </c>
      <c r="N221" s="17" t="e">
        <v>#N/A</v>
      </c>
      <c r="O221" s="17" t="e">
        <v>#N/A</v>
      </c>
      <c r="P221" s="17" t="e">
        <v>#N/A</v>
      </c>
      <c r="Q221" s="17" t="e">
        <v>#N/A</v>
      </c>
      <c r="R221" s="17" t="e">
        <v>#N/A</v>
      </c>
    </row>
    <row r="222" spans="2:18" x14ac:dyDescent="0.3">
      <c r="B222" s="19">
        <v>2039</v>
      </c>
      <c r="C222" s="19">
        <v>5</v>
      </c>
      <c r="D222" s="164">
        <v>41.397640990094132</v>
      </c>
      <c r="E222" s="164"/>
      <c r="F222" s="164">
        <v>49.750439349157368</v>
      </c>
      <c r="G222" s="164"/>
      <c r="H222" s="164">
        <v>33.044842631030889</v>
      </c>
      <c r="I222" s="164"/>
      <c r="K222" s="19">
        <v>2039</v>
      </c>
      <c r="L222" s="19">
        <v>5</v>
      </c>
      <c r="M222" s="17" t="e">
        <v>#N/A</v>
      </c>
      <c r="N222" s="17" t="e">
        <v>#N/A</v>
      </c>
      <c r="O222" s="17" t="e">
        <v>#N/A</v>
      </c>
      <c r="P222" s="17" t="e">
        <v>#N/A</v>
      </c>
      <c r="Q222" s="17" t="e">
        <v>#N/A</v>
      </c>
      <c r="R222" s="17" t="e">
        <v>#N/A</v>
      </c>
    </row>
    <row r="223" spans="2:18" x14ac:dyDescent="0.3">
      <c r="B223" s="19">
        <v>2039</v>
      </c>
      <c r="C223" s="19">
        <v>6</v>
      </c>
      <c r="D223" s="164">
        <v>8.5108953233432576</v>
      </c>
      <c r="E223" s="164"/>
      <c r="F223" s="164">
        <v>10.228137919557648</v>
      </c>
      <c r="G223" s="164"/>
      <c r="H223" s="164">
        <v>6.7936527271288654</v>
      </c>
      <c r="I223" s="164"/>
      <c r="K223" s="19">
        <v>2039</v>
      </c>
      <c r="L223" s="19">
        <v>6</v>
      </c>
      <c r="M223" s="17" t="e">
        <v>#N/A</v>
      </c>
      <c r="N223" s="17" t="e">
        <v>#N/A</v>
      </c>
      <c r="O223" s="17" t="e">
        <v>#N/A</v>
      </c>
      <c r="P223" s="17" t="e">
        <v>#N/A</v>
      </c>
      <c r="Q223" s="17" t="e">
        <v>#N/A</v>
      </c>
      <c r="R223" s="17" t="e">
        <v>#N/A</v>
      </c>
    </row>
    <row r="224" spans="2:18" x14ac:dyDescent="0.3">
      <c r="B224" s="19">
        <v>2039</v>
      </c>
      <c r="C224" s="19">
        <v>7</v>
      </c>
      <c r="D224" s="164">
        <v>1.7472728104816859</v>
      </c>
      <c r="E224" s="164"/>
      <c r="F224" s="164">
        <v>2.0998198908266632</v>
      </c>
      <c r="G224" s="164"/>
      <c r="H224" s="164">
        <v>1.3947257301367086</v>
      </c>
      <c r="I224" s="164"/>
      <c r="K224" s="19">
        <v>2039</v>
      </c>
      <c r="L224" s="19">
        <v>7</v>
      </c>
      <c r="M224" s="17" t="e">
        <v>#N/A</v>
      </c>
      <c r="N224" s="17" t="e">
        <v>#N/A</v>
      </c>
      <c r="O224" s="17" t="e">
        <v>#N/A</v>
      </c>
      <c r="P224" s="17" t="e">
        <v>#N/A</v>
      </c>
      <c r="Q224" s="17" t="e">
        <v>#N/A</v>
      </c>
      <c r="R224" s="17" t="e">
        <v>#N/A</v>
      </c>
    </row>
    <row r="225" spans="2:18" x14ac:dyDescent="0.3">
      <c r="B225" s="19">
        <v>2039</v>
      </c>
      <c r="C225" s="19">
        <v>8</v>
      </c>
      <c r="D225" s="164">
        <v>1.3616031383828995</v>
      </c>
      <c r="E225" s="164"/>
      <c r="F225" s="164">
        <v>1.6363336831185642</v>
      </c>
      <c r="G225" s="164"/>
      <c r="H225" s="164">
        <v>1.086872593647235</v>
      </c>
      <c r="I225" s="164"/>
      <c r="K225" s="19">
        <v>2039</v>
      </c>
      <c r="L225" s="19">
        <v>8</v>
      </c>
      <c r="M225" s="17" t="e">
        <v>#N/A</v>
      </c>
      <c r="N225" s="17" t="e">
        <v>#N/A</v>
      </c>
      <c r="O225" s="17" t="e">
        <v>#N/A</v>
      </c>
      <c r="P225" s="17" t="e">
        <v>#N/A</v>
      </c>
      <c r="Q225" s="17" t="e">
        <v>#N/A</v>
      </c>
      <c r="R225" s="17" t="e">
        <v>#N/A</v>
      </c>
    </row>
    <row r="226" spans="2:18" x14ac:dyDescent="0.3">
      <c r="B226" s="19">
        <v>2039</v>
      </c>
      <c r="C226" s="19">
        <v>9</v>
      </c>
      <c r="D226" s="164">
        <v>3.8173025885232961</v>
      </c>
      <c r="E226" s="164"/>
      <c r="F226" s="164">
        <v>4.5875193939952528</v>
      </c>
      <c r="G226" s="164"/>
      <c r="H226" s="164">
        <v>3.0470857830513389</v>
      </c>
      <c r="I226" s="164"/>
      <c r="K226" s="19">
        <v>2039</v>
      </c>
      <c r="L226" s="19">
        <v>9</v>
      </c>
      <c r="M226" s="17" t="e">
        <v>#N/A</v>
      </c>
      <c r="N226" s="17" t="e">
        <v>#N/A</v>
      </c>
      <c r="O226" s="17" t="e">
        <v>#N/A</v>
      </c>
      <c r="P226" s="17" t="e">
        <v>#N/A</v>
      </c>
      <c r="Q226" s="17" t="e">
        <v>#N/A</v>
      </c>
      <c r="R226" s="17" t="e">
        <v>#N/A</v>
      </c>
    </row>
    <row r="227" spans="2:18" x14ac:dyDescent="0.3">
      <c r="B227" s="19">
        <v>2039</v>
      </c>
      <c r="C227" s="19">
        <v>10</v>
      </c>
      <c r="D227" s="164">
        <v>24.895240933891426</v>
      </c>
      <c r="E227" s="164"/>
      <c r="F227" s="164">
        <v>29.918351494004032</v>
      </c>
      <c r="G227" s="164"/>
      <c r="H227" s="164">
        <v>19.87213037377882</v>
      </c>
      <c r="I227" s="164"/>
      <c r="K227" s="19">
        <v>2039</v>
      </c>
      <c r="L227" s="19">
        <v>10</v>
      </c>
      <c r="M227" s="17" t="e">
        <v>#N/A</v>
      </c>
      <c r="N227" s="17" t="e">
        <v>#N/A</v>
      </c>
      <c r="O227" s="17" t="e">
        <v>#N/A</v>
      </c>
      <c r="P227" s="17" t="e">
        <v>#N/A</v>
      </c>
      <c r="Q227" s="17" t="e">
        <v>#N/A</v>
      </c>
      <c r="R227" s="17" t="e">
        <v>#N/A</v>
      </c>
    </row>
    <row r="228" spans="2:18" x14ac:dyDescent="0.3">
      <c r="B228" s="19">
        <v>2039</v>
      </c>
      <c r="C228" s="19">
        <v>11</v>
      </c>
      <c r="D228" s="164">
        <v>112.25768387821682</v>
      </c>
      <c r="E228" s="164"/>
      <c r="F228" s="164">
        <v>134.90790682001631</v>
      </c>
      <c r="G228" s="164"/>
      <c r="H228" s="164">
        <v>89.607460936417326</v>
      </c>
      <c r="I228" s="164"/>
      <c r="K228" s="19">
        <v>2039</v>
      </c>
      <c r="L228" s="19">
        <v>11</v>
      </c>
      <c r="M228" s="17" t="e">
        <v>#N/A</v>
      </c>
      <c r="N228" s="17" t="e">
        <v>#N/A</v>
      </c>
      <c r="O228" s="17" t="e">
        <v>#N/A</v>
      </c>
      <c r="P228" s="17" t="e">
        <v>#N/A</v>
      </c>
      <c r="Q228" s="17" t="e">
        <v>#N/A</v>
      </c>
      <c r="R228" s="17" t="e">
        <v>#N/A</v>
      </c>
    </row>
    <row r="229" spans="2:18" x14ac:dyDescent="0.3">
      <c r="B229" s="19">
        <v>2039</v>
      </c>
      <c r="C229" s="19">
        <v>12</v>
      </c>
      <c r="D229" s="164">
        <v>252.3177798193766</v>
      </c>
      <c r="E229" s="164"/>
      <c r="F229" s="164">
        <v>303.22791592452518</v>
      </c>
      <c r="G229" s="164"/>
      <c r="H229" s="164">
        <v>201.40764371422804</v>
      </c>
      <c r="I229" s="164"/>
      <c r="K229" s="19">
        <v>2039</v>
      </c>
      <c r="L229" s="19">
        <v>12</v>
      </c>
      <c r="M229" s="17" t="e">
        <v>#N/A</v>
      </c>
      <c r="N229" s="17" t="e">
        <v>#N/A</v>
      </c>
      <c r="O229" s="17" t="e">
        <v>#N/A</v>
      </c>
      <c r="P229" s="17" t="e">
        <v>#N/A</v>
      </c>
      <c r="Q229" s="17" t="e">
        <v>#N/A</v>
      </c>
      <c r="R229" s="17" t="e">
        <v>#N/A</v>
      </c>
    </row>
    <row r="230" spans="2:18" x14ac:dyDescent="0.3">
      <c r="B230" s="19">
        <v>2040</v>
      </c>
      <c r="C230" s="19">
        <v>1</v>
      </c>
      <c r="D230" s="164">
        <v>236.51649186875213</v>
      </c>
      <c r="E230" s="164"/>
      <c r="F230" s="164">
        <v>284.53586866846314</v>
      </c>
      <c r="G230" s="164"/>
      <c r="H230" s="164">
        <v>188.49711506904109</v>
      </c>
      <c r="I230" s="164"/>
      <c r="K230" s="19">
        <v>2040</v>
      </c>
      <c r="L230" s="19">
        <v>1</v>
      </c>
      <c r="M230" s="17" t="e">
        <v>#N/A</v>
      </c>
      <c r="N230" s="17" t="e">
        <v>#N/A</v>
      </c>
      <c r="O230" s="17" t="e">
        <v>#N/A</v>
      </c>
      <c r="P230" s="17" t="e">
        <v>#N/A</v>
      </c>
      <c r="Q230" s="17" t="e">
        <v>#N/A</v>
      </c>
      <c r="R230" s="17" t="e">
        <v>#N/A</v>
      </c>
    </row>
    <row r="231" spans="2:18" x14ac:dyDescent="0.3">
      <c r="B231" s="19">
        <v>2040</v>
      </c>
      <c r="C231" s="19">
        <v>2</v>
      </c>
      <c r="D231" s="164">
        <v>202.24906713681713</v>
      </c>
      <c r="E231" s="164"/>
      <c r="F231" s="164">
        <v>243.31121077634901</v>
      </c>
      <c r="G231" s="164"/>
      <c r="H231" s="164">
        <v>161.18692349728525</v>
      </c>
      <c r="I231" s="164"/>
      <c r="K231" s="19">
        <v>2040</v>
      </c>
      <c r="L231" s="19">
        <v>2</v>
      </c>
      <c r="M231" s="17" t="e">
        <v>#N/A</v>
      </c>
      <c r="N231" s="17" t="e">
        <v>#N/A</v>
      </c>
      <c r="O231" s="17" t="e">
        <v>#N/A</v>
      </c>
      <c r="P231" s="17" t="e">
        <v>#N/A</v>
      </c>
      <c r="Q231" s="17" t="e">
        <v>#N/A</v>
      </c>
      <c r="R231" s="17" t="e">
        <v>#N/A</v>
      </c>
    </row>
    <row r="232" spans="2:18" x14ac:dyDescent="0.3">
      <c r="B232" s="19">
        <v>2040</v>
      </c>
      <c r="C232" s="19">
        <v>3</v>
      </c>
      <c r="D232" s="164">
        <v>153.14739981770211</v>
      </c>
      <c r="E232" s="164"/>
      <c r="F232" s="164">
        <v>184.24054955807262</v>
      </c>
      <c r="G232" s="164"/>
      <c r="H232" s="164">
        <v>122.0542500773316</v>
      </c>
      <c r="I232" s="164"/>
      <c r="K232" s="19">
        <v>2040</v>
      </c>
      <c r="L232" s="19">
        <v>3</v>
      </c>
      <c r="M232" s="17" t="e">
        <v>#N/A</v>
      </c>
      <c r="N232" s="17" t="e">
        <v>#N/A</v>
      </c>
      <c r="O232" s="17" t="e">
        <v>#N/A</v>
      </c>
      <c r="P232" s="17" t="e">
        <v>#N/A</v>
      </c>
      <c r="Q232" s="17" t="e">
        <v>#N/A</v>
      </c>
      <c r="R232" s="17" t="e">
        <v>#N/A</v>
      </c>
    </row>
    <row r="233" spans="2:18" x14ac:dyDescent="0.3">
      <c r="B233" s="19">
        <v>2040</v>
      </c>
      <c r="C233" s="19">
        <v>4</v>
      </c>
      <c r="D233" s="164">
        <v>87.546345531919528</v>
      </c>
      <c r="E233" s="164"/>
      <c r="F233" s="164">
        <v>105.32067035941522</v>
      </c>
      <c r="G233" s="164"/>
      <c r="H233" s="164">
        <v>69.772020704423852</v>
      </c>
      <c r="I233" s="164"/>
      <c r="K233" s="19">
        <v>2040</v>
      </c>
      <c r="L233" s="19">
        <v>4</v>
      </c>
      <c r="M233" s="17" t="e">
        <v>#N/A</v>
      </c>
      <c r="N233" s="17" t="e">
        <v>#N/A</v>
      </c>
      <c r="O233" s="17" t="e">
        <v>#N/A</v>
      </c>
      <c r="P233" s="17" t="e">
        <v>#N/A</v>
      </c>
      <c r="Q233" s="17" t="e">
        <v>#N/A</v>
      </c>
      <c r="R233" s="17" t="e">
        <v>#N/A</v>
      </c>
    </row>
    <row r="234" spans="2:18" x14ac:dyDescent="0.3">
      <c r="B234" s="19">
        <v>2040</v>
      </c>
      <c r="C234" s="19">
        <v>5</v>
      </c>
      <c r="D234" s="164">
        <v>41.141195426438678</v>
      </c>
      <c r="E234" s="164"/>
      <c r="F234" s="164">
        <v>49.493993785501921</v>
      </c>
      <c r="G234" s="164"/>
      <c r="H234" s="164">
        <v>32.788397067375442</v>
      </c>
      <c r="I234" s="164"/>
      <c r="K234" s="19">
        <v>2040</v>
      </c>
      <c r="L234" s="19">
        <v>5</v>
      </c>
      <c r="M234" s="17" t="e">
        <v>#N/A</v>
      </c>
      <c r="N234" s="17" t="e">
        <v>#N/A</v>
      </c>
      <c r="O234" s="17" t="e">
        <v>#N/A</v>
      </c>
      <c r="P234" s="17" t="e">
        <v>#N/A</v>
      </c>
      <c r="Q234" s="17" t="e">
        <v>#N/A</v>
      </c>
      <c r="R234" s="17" t="e">
        <v>#N/A</v>
      </c>
    </row>
    <row r="235" spans="2:18" x14ac:dyDescent="0.3">
      <c r="B235" s="19">
        <v>2040</v>
      </c>
      <c r="C235" s="19">
        <v>6</v>
      </c>
      <c r="D235" s="164">
        <v>8.4581729629331655</v>
      </c>
      <c r="E235" s="164"/>
      <c r="F235" s="164">
        <v>10.175415559147558</v>
      </c>
      <c r="G235" s="164"/>
      <c r="H235" s="164">
        <v>6.7409303667187741</v>
      </c>
      <c r="I235" s="164"/>
      <c r="K235" s="19">
        <v>2040</v>
      </c>
      <c r="L235" s="19">
        <v>6</v>
      </c>
      <c r="M235" s="17" t="e">
        <v>#N/A</v>
      </c>
      <c r="N235" s="17" t="e">
        <v>#N/A</v>
      </c>
      <c r="O235" s="17" t="e">
        <v>#N/A</v>
      </c>
      <c r="P235" s="17" t="e">
        <v>#N/A</v>
      </c>
      <c r="Q235" s="17" t="e">
        <v>#N/A</v>
      </c>
      <c r="R235" s="17" t="e">
        <v>#N/A</v>
      </c>
    </row>
    <row r="236" spans="2:18" x14ac:dyDescent="0.3">
      <c r="B236" s="19">
        <v>2040</v>
      </c>
      <c r="C236" s="19">
        <v>7</v>
      </c>
      <c r="D236" s="164">
        <v>1.7364489966114454</v>
      </c>
      <c r="E236" s="164"/>
      <c r="F236" s="164">
        <v>2.0889960769564229</v>
      </c>
      <c r="G236" s="164"/>
      <c r="H236" s="164">
        <v>1.3839019162664681</v>
      </c>
      <c r="I236" s="164"/>
      <c r="K236" s="19">
        <v>2040</v>
      </c>
      <c r="L236" s="19">
        <v>7</v>
      </c>
      <c r="M236" s="17" t="e">
        <v>#N/A</v>
      </c>
      <c r="N236" s="17" t="e">
        <v>#N/A</v>
      </c>
      <c r="O236" s="17" t="e">
        <v>#N/A</v>
      </c>
      <c r="P236" s="17" t="e">
        <v>#N/A</v>
      </c>
      <c r="Q236" s="17" t="e">
        <v>#N/A</v>
      </c>
      <c r="R236" s="17" t="e">
        <v>#N/A</v>
      </c>
    </row>
    <row r="237" spans="2:18" x14ac:dyDescent="0.3">
      <c r="B237" s="19">
        <v>2040</v>
      </c>
      <c r="C237" s="19">
        <v>8</v>
      </c>
      <c r="D237" s="164">
        <v>1.3531684286761028</v>
      </c>
      <c r="E237" s="164"/>
      <c r="F237" s="164">
        <v>1.6278989734117675</v>
      </c>
      <c r="G237" s="164"/>
      <c r="H237" s="164">
        <v>1.078437883940438</v>
      </c>
      <c r="I237" s="164"/>
      <c r="K237" s="19">
        <v>2040</v>
      </c>
      <c r="L237" s="19">
        <v>8</v>
      </c>
      <c r="M237" s="17" t="e">
        <v>#N/A</v>
      </c>
      <c r="N237" s="17" t="e">
        <v>#N/A</v>
      </c>
      <c r="O237" s="17" t="e">
        <v>#N/A</v>
      </c>
      <c r="P237" s="17" t="e">
        <v>#N/A</v>
      </c>
      <c r="Q237" s="17" t="e">
        <v>#N/A</v>
      </c>
      <c r="R237" s="17" t="e">
        <v>#N/A</v>
      </c>
    </row>
    <row r="238" spans="2:18" x14ac:dyDescent="0.3">
      <c r="B238" s="19">
        <v>2040</v>
      </c>
      <c r="C238" s="19">
        <v>9</v>
      </c>
      <c r="D238" s="164">
        <v>3.7936555813377533</v>
      </c>
      <c r="E238" s="164"/>
      <c r="F238" s="164">
        <v>4.5638723868097104</v>
      </c>
      <c r="G238" s="164"/>
      <c r="H238" s="164">
        <v>3.0234387758657966</v>
      </c>
      <c r="I238" s="164"/>
      <c r="K238" s="19">
        <v>2040</v>
      </c>
      <c r="L238" s="19">
        <v>9</v>
      </c>
      <c r="M238" s="17" t="e">
        <v>#N/A</v>
      </c>
      <c r="N238" s="17" t="e">
        <v>#N/A</v>
      </c>
      <c r="O238" s="17" t="e">
        <v>#N/A</v>
      </c>
      <c r="P238" s="17" t="e">
        <v>#N/A</v>
      </c>
      <c r="Q238" s="17" t="e">
        <v>#N/A</v>
      </c>
      <c r="R238" s="17" t="e">
        <v>#N/A</v>
      </c>
    </row>
    <row r="239" spans="2:18" x14ac:dyDescent="0.3">
      <c r="B239" s="19">
        <v>2040</v>
      </c>
      <c r="C239" s="19">
        <v>10</v>
      </c>
      <c r="D239" s="164">
        <v>24.741022627221302</v>
      </c>
      <c r="E239" s="164"/>
      <c r="F239" s="164">
        <v>29.764133187333908</v>
      </c>
      <c r="G239" s="164"/>
      <c r="H239" s="164">
        <v>19.717912067108696</v>
      </c>
      <c r="I239" s="164"/>
      <c r="K239" s="19">
        <v>2040</v>
      </c>
      <c r="L239" s="19">
        <v>10</v>
      </c>
      <c r="M239" s="17" t="e">
        <v>#N/A</v>
      </c>
      <c r="N239" s="17" t="e">
        <v>#N/A</v>
      </c>
      <c r="O239" s="17" t="e">
        <v>#N/A</v>
      </c>
      <c r="P239" s="17" t="e">
        <v>#N/A</v>
      </c>
      <c r="Q239" s="17" t="e">
        <v>#N/A</v>
      </c>
      <c r="R239" s="17" t="e">
        <v>#N/A</v>
      </c>
    </row>
    <row r="240" spans="2:18" x14ac:dyDescent="0.3">
      <c r="B240" s="19">
        <v>2040</v>
      </c>
      <c r="C240" s="19">
        <v>11</v>
      </c>
      <c r="D240" s="164">
        <v>111.56228229667035</v>
      </c>
      <c r="E240" s="164"/>
      <c r="F240" s="164">
        <v>134.21250523846984</v>
      </c>
      <c r="G240" s="164"/>
      <c r="H240" s="164">
        <v>88.912059354870848</v>
      </c>
      <c r="I240" s="164"/>
      <c r="K240" s="19">
        <v>2040</v>
      </c>
      <c r="L240" s="19">
        <v>11</v>
      </c>
      <c r="M240" s="17" t="e">
        <v>#N/A</v>
      </c>
      <c r="N240" s="17" t="e">
        <v>#N/A</v>
      </c>
      <c r="O240" s="17" t="e">
        <v>#N/A</v>
      </c>
      <c r="P240" s="17" t="e">
        <v>#N/A</v>
      </c>
      <c r="Q240" s="17" t="e">
        <v>#N/A</v>
      </c>
      <c r="R240" s="17" t="e">
        <v>#N/A</v>
      </c>
    </row>
    <row r="241" spans="2:18" x14ac:dyDescent="0.3">
      <c r="B241" s="19">
        <v>2040</v>
      </c>
      <c r="C241" s="19">
        <v>12</v>
      </c>
      <c r="D241" s="164">
        <v>250.75474932492028</v>
      </c>
      <c r="E241" s="164"/>
      <c r="F241" s="164">
        <v>301.66488543006886</v>
      </c>
      <c r="G241" s="164"/>
      <c r="H241" s="164">
        <v>199.84461321977173</v>
      </c>
      <c r="I241" s="164"/>
      <c r="K241" s="19">
        <v>2040</v>
      </c>
      <c r="L241" s="19">
        <v>12</v>
      </c>
      <c r="M241" s="17" t="e">
        <v>#N/A</v>
      </c>
      <c r="N241" s="17" t="e">
        <v>#N/A</v>
      </c>
      <c r="O241" s="17" t="e">
        <v>#N/A</v>
      </c>
      <c r="P241" s="17" t="e">
        <v>#N/A</v>
      </c>
      <c r="Q241" s="17" t="e">
        <v>#N/A</v>
      </c>
      <c r="R241" s="17" t="e">
        <v>#N/A</v>
      </c>
    </row>
  </sheetData>
  <mergeCells count="12">
    <mergeCell ref="B1:AA1"/>
    <mergeCell ref="C2:Z2"/>
    <mergeCell ref="D3:N3"/>
    <mergeCell ref="K8:U8"/>
    <mergeCell ref="K27:U27"/>
    <mergeCell ref="B5:AA5"/>
    <mergeCell ref="M38:R42"/>
    <mergeCell ref="B36:I36"/>
    <mergeCell ref="B8:E8"/>
    <mergeCell ref="L9:U9"/>
    <mergeCell ref="L28:U28"/>
    <mergeCell ref="K36:R36"/>
  </mergeCells>
  <phoneticPr fontId="16" type="noConversion"/>
  <pageMargins left="0.7" right="0.7" top="0.75" bottom="0.75" header="0.3" footer="0.3"/>
  <pageSetup scale="4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23E8D728CC25C4E9EF37627976B7CE7" ma:contentTypeVersion="20" ma:contentTypeDescription="Create a new document." ma:contentTypeScope="" ma:versionID="0c807cbad9978f9744992f8787582c7e">
  <xsd:schema xmlns:xsd="http://www.w3.org/2001/XMLSchema" xmlns:xs="http://www.w3.org/2001/XMLSchema" xmlns:p="http://schemas.microsoft.com/office/2006/metadata/properties" xmlns:ns2="04a8c5f7-7f5a-4258-8bd7-1759b48e9059" xmlns:ns3="226b7bf7-bf97-4201-9e69-3f8cd0e467fd" targetNamespace="http://schemas.microsoft.com/office/2006/metadata/properties" ma:root="true" ma:fieldsID="005a78e34ceb0bdd5c6da22be088bbca" ns2:_="" ns3:_="">
    <xsd:import namespace="04a8c5f7-7f5a-4258-8bd7-1759b48e9059"/>
    <xsd:import namespace="226b7bf7-bf97-4201-9e69-3f8cd0e467f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Location" minOccurs="0"/>
                <xsd:element ref="ns2:Agency"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a8c5f7-7f5a-4258-8bd7-1759b48e90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Agency" ma:index="23" nillable="true" ma:displayName="Agency" ma:format="Dropdown" ma:internalName="Agency">
      <xsd:complexType>
        <xsd:complexContent>
          <xsd:extension base="dms:MultiChoice">
            <xsd:sequence>
              <xsd:element name="Value" maxOccurs="unbounded" minOccurs="0" nillable="true">
                <xsd:simpleType>
                  <xsd:restriction base="dms:Choice">
                    <xsd:enumeration value="CARB"/>
                    <xsd:enumeration value="CEC"/>
                    <xsd:enumeration value="Air Districts"/>
                    <xsd:enumeration value="Other"/>
                  </xsd:restriction>
                </xsd:simpleType>
              </xsd:element>
            </xsd:sequence>
          </xsd:extension>
        </xsd:complexContent>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6b7bf7-bf97-4201-9e69-3f8cd0e467f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63d99bff-2065-421f-9d59-d84e03ddc668}" ma:internalName="TaxCatchAll" ma:showField="CatchAllData" ma:web="226b7bf7-bf97-4201-9e69-3f8cd0e467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26b7bf7-bf97-4201-9e69-3f8cd0e467fd" xsi:nil="true"/>
    <lcf76f155ced4ddcb4097134ff3c332f xmlns="04a8c5f7-7f5a-4258-8bd7-1759b48e9059">
      <Terms xmlns="http://schemas.microsoft.com/office/infopath/2007/PartnerControls"/>
    </lcf76f155ced4ddcb4097134ff3c332f>
    <SharedWithUsers xmlns="226b7bf7-bf97-4201-9e69-3f8cd0e467fd">
      <UserInfo>
        <DisplayName>Gutierrez, Julio@Energy</DisplayName>
        <AccountId>78</AccountId>
        <AccountType/>
      </UserInfo>
    </SharedWithUsers>
    <Agency xmlns="04a8c5f7-7f5a-4258-8bd7-1759b48e9059" xsi:nil="true"/>
  </documentManagement>
</p:properties>
</file>

<file path=customXml/itemProps1.xml><?xml version="1.0" encoding="utf-8"?>
<ds:datastoreItem xmlns:ds="http://schemas.openxmlformats.org/officeDocument/2006/customXml" ds:itemID="{B14C5A01-A6F2-4E5F-B519-09DFE9C78925}">
  <ds:schemaRefs>
    <ds:schemaRef ds:uri="http://schemas.microsoft.com/sharepoint/v3/contenttype/forms"/>
  </ds:schemaRefs>
</ds:datastoreItem>
</file>

<file path=customXml/itemProps2.xml><?xml version="1.0" encoding="utf-8"?>
<ds:datastoreItem xmlns:ds="http://schemas.openxmlformats.org/officeDocument/2006/customXml" ds:itemID="{298A325B-4326-445B-8FA0-54CB49E1DE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a8c5f7-7f5a-4258-8bd7-1759b48e9059"/>
    <ds:schemaRef ds:uri="226b7bf7-bf97-4201-9e69-3f8cd0e467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C46F0A-D228-46DD-BAB0-21CF8307FB81}">
  <ds:schemaRefs>
    <ds:schemaRef ds:uri="http://schemas.microsoft.com/office/2006/documentManagement/types"/>
    <ds:schemaRef ds:uri="226b7bf7-bf97-4201-9e69-3f8cd0e467fd"/>
    <ds:schemaRef ds:uri="http://purl.org/dc/dcmitype/"/>
    <ds:schemaRef ds:uri="http://schemas.microsoft.com/office/2006/metadata/properties"/>
    <ds:schemaRef ds:uri="http://www.w3.org/XML/1998/namespace"/>
    <ds:schemaRef ds:uri="http://schemas.microsoft.com/office/infopath/2007/PartnerControls"/>
    <ds:schemaRef ds:uri="http://purl.org/dc/elements/1.1/"/>
    <ds:schemaRef ds:uri="http://schemas.openxmlformats.org/package/2006/metadata/core-properties"/>
    <ds:schemaRef ds:uri="04a8c5f7-7f5a-4258-8bd7-1759b48e9059"/>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Admin Info</vt:lpstr>
      <vt:lpstr>Cover</vt:lpstr>
      <vt:lpstr>Form 1.1</vt:lpstr>
      <vt:lpstr>Form 1.2</vt:lpstr>
      <vt:lpstr>Form 1.3</vt:lpstr>
      <vt:lpstr>Form 1.4</vt:lpstr>
      <vt:lpstr>Form 1.5</vt:lpstr>
      <vt:lpstr>Form 1.6</vt:lpstr>
      <vt:lpstr>Form 1.7</vt:lpstr>
      <vt:lpstr>Form 1.8</vt:lpstr>
      <vt:lpstr>Form 1.9</vt:lpstr>
      <vt:lpstr>Form 1.10</vt:lpstr>
      <vt:lpstr>Form 1.11</vt:lpstr>
      <vt:lpstr>Form 1.12</vt:lpstr>
      <vt:lpstr>Form 2.1</vt:lpstr>
      <vt:lpstr>Form 2.2</vt:lpstr>
      <vt:lpstr>Form 2.3</vt:lpstr>
      <vt:lpstr>Form 2.4</vt:lpstr>
      <vt:lpstr>Form 3.1</vt:lpstr>
    </vt:vector>
  </TitlesOfParts>
  <Manager/>
  <Company>CA Energy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IEPR Supply Forms-Revision-3-27</dc:title>
  <dc:subject/>
  <dc:creator>CEC</dc:creator>
  <cp:keywords/>
  <dc:description/>
  <cp:lastModifiedBy>Jiang, Jun</cp:lastModifiedBy>
  <cp:revision/>
  <dcterms:created xsi:type="dcterms:W3CDTF">2004-11-07T17:37:25Z</dcterms:created>
  <dcterms:modified xsi:type="dcterms:W3CDTF">2025-05-23T15:58:21Z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0x010100D23E8D728CC25C4E9EF37627976B7CE7</vt:lpwstr>
  </property>
  <property fmtid="{D5CDD505-2E9C-101B-9397-08002B2CF9AE}" pid="3" name="_dlc_DocIdItemGuid">
    <vt:lpwstr>b14c7917-0a35-4ec3-bf58-520d2bc4e930</vt:lpwstr>
  </property>
  <property fmtid="{D5CDD505-2E9C-101B-9397-08002B2CF9AE}" pid="4" name="Subject_x0020_Areas">
    <vt:lpwstr/>
  </property>
  <property fmtid="{D5CDD505-2E9C-101B-9397-08002B2CF9AE}" pid="5" name="_CopySource">
    <vt:lpwstr>http://efilingspinternal/PendingDocuments/17-IEPR-02/20170405T114234_2017_IEPR_Supply_FormsRevision327.xlsx</vt:lpwstr>
  </property>
  <property fmtid="{D5CDD505-2E9C-101B-9397-08002B2CF9AE}" pid="6" name="Subject Areas">
    <vt:lpwstr>109;#IEPR 2016-10-13 Workshop|e01848fe-04fb-4202-b5ff-7ce671f88855;#87;#IEPR Reports|1a96db64-c85f-491f-ba69-812585a0c007</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TemplateUrl">
    <vt:lpwstr/>
  </property>
  <property fmtid="{D5CDD505-2E9C-101B-9397-08002B2CF9AE}" pid="13" name="MediaServiceImageTags">
    <vt:lpwstr/>
  </property>
</Properties>
</file>