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jburba\Desktop\"/>
    </mc:Choice>
  </mc:AlternateContent>
  <xr:revisionPtr revIDLastSave="0" documentId="13_ncr:1_{68D7D2F1-9F17-45A6-AE1B-F1CF05C57D17}" xr6:coauthVersionLast="47" xr6:coauthVersionMax="47" xr10:uidLastSave="{00000000-0000-0000-0000-000000000000}"/>
  <bookViews>
    <workbookView xWindow="-110" yWindow="-110" windowWidth="19420" windowHeight="10420" tabRatio="574" xr2:uid="{00000000-000D-0000-FFFF-FFFF00000000}"/>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10" l="1"/>
  <c r="G81" i="10"/>
  <c r="H81" i="10"/>
  <c r="I81" i="10"/>
  <c r="J81" i="10"/>
  <c r="K81" i="10"/>
  <c r="L81" i="10"/>
  <c r="M81" i="10"/>
  <c r="N81" i="10"/>
  <c r="O81" i="10"/>
  <c r="P81" i="10"/>
  <c r="Q81" i="10"/>
  <c r="R81" i="10"/>
  <c r="S81" i="10"/>
  <c r="T81" i="10"/>
  <c r="U81" i="10"/>
  <c r="V81" i="10"/>
  <c r="W81" i="10"/>
  <c r="X81" i="10"/>
  <c r="Y81" i="10"/>
  <c r="Z81" i="10"/>
  <c r="AA81" i="10"/>
  <c r="AB81" i="10"/>
  <c r="E81" i="10"/>
  <c r="E31" i="10"/>
  <c r="F31" i="10"/>
  <c r="G31" i="10"/>
  <c r="H31" i="10"/>
  <c r="I31" i="10"/>
  <c r="J31" i="10"/>
  <c r="K31" i="10"/>
  <c r="L31" i="10"/>
  <c r="M31" i="10"/>
  <c r="N31" i="10"/>
  <c r="O31" i="10"/>
  <c r="P31" i="10"/>
  <c r="Q31" i="10"/>
  <c r="R31" i="10"/>
  <c r="S31" i="10"/>
  <c r="T31" i="10"/>
  <c r="U31" i="10"/>
  <c r="V31" i="10"/>
  <c r="W31" i="10"/>
  <c r="X31" i="10"/>
  <c r="Y31" i="10"/>
  <c r="Z31" i="10"/>
  <c r="AA31" i="10"/>
  <c r="AB31" i="10"/>
  <c r="S94" i="9"/>
  <c r="K94" i="9"/>
  <c r="G96" i="9"/>
  <c r="H96" i="9"/>
  <c r="H94" i="9" s="1"/>
  <c r="I96" i="9"/>
  <c r="I94" i="9" s="1"/>
  <c r="J96" i="9"/>
  <c r="J94" i="9" s="1"/>
  <c r="K96" i="9"/>
  <c r="L96" i="9"/>
  <c r="L94" i="9" s="1"/>
  <c r="M96" i="9"/>
  <c r="M94" i="9" s="1"/>
  <c r="N96" i="9"/>
  <c r="N94" i="9" s="1"/>
  <c r="O96" i="9"/>
  <c r="P96" i="9"/>
  <c r="P94" i="9" s="1"/>
  <c r="Q96" i="9"/>
  <c r="Q94" i="9" s="1"/>
  <c r="R96" i="9"/>
  <c r="R94" i="9" s="1"/>
  <c r="S96" i="9"/>
  <c r="T96" i="9"/>
  <c r="T94" i="9" s="1"/>
  <c r="U96" i="9"/>
  <c r="U94" i="9" s="1"/>
  <c r="V96" i="9"/>
  <c r="V94" i="9" s="1"/>
  <c r="W96" i="9"/>
  <c r="X96" i="9"/>
  <c r="X94" i="9" s="1"/>
  <c r="Y96" i="9"/>
  <c r="Y94" i="9" s="1"/>
  <c r="Z96" i="9"/>
  <c r="Z94" i="9" s="1"/>
  <c r="AA96" i="9"/>
  <c r="AA94" i="9" s="1"/>
  <c r="AB96" i="9"/>
  <c r="AB94" i="9" s="1"/>
  <c r="F132" i="2"/>
  <c r="G132" i="2"/>
  <c r="H132" i="2"/>
  <c r="I132" i="2"/>
  <c r="J132" i="2"/>
  <c r="K132" i="2"/>
  <c r="L132" i="2"/>
  <c r="M132" i="2"/>
  <c r="M134" i="2" s="1"/>
  <c r="N132" i="2"/>
  <c r="O132" i="2"/>
  <c r="P132" i="2"/>
  <c r="Q132" i="2"/>
  <c r="R132" i="2"/>
  <c r="S132" i="2"/>
  <c r="T132" i="2"/>
  <c r="U132" i="2"/>
  <c r="U134" i="2" s="1"/>
  <c r="V132" i="2"/>
  <c r="W132" i="2"/>
  <c r="X132" i="2"/>
  <c r="Y132" i="2"/>
  <c r="Z132" i="2"/>
  <c r="AA132" i="2"/>
  <c r="AB132" i="2"/>
  <c r="F117" i="2"/>
  <c r="G117" i="2"/>
  <c r="H117" i="2"/>
  <c r="I117" i="2"/>
  <c r="J117" i="2"/>
  <c r="K117" i="2"/>
  <c r="L117" i="2"/>
  <c r="M117" i="2"/>
  <c r="N117" i="2"/>
  <c r="O117" i="2"/>
  <c r="P117" i="2"/>
  <c r="Q117" i="2"/>
  <c r="R117" i="2"/>
  <c r="S117" i="2"/>
  <c r="T117" i="2"/>
  <c r="U117" i="2"/>
  <c r="V117" i="2"/>
  <c r="W117" i="2"/>
  <c r="X117" i="2"/>
  <c r="Y117" i="2"/>
  <c r="Z117" i="2"/>
  <c r="AA117" i="2"/>
  <c r="AB117" i="2"/>
  <c r="F97" i="2"/>
  <c r="G97" i="2"/>
  <c r="H97" i="2"/>
  <c r="I97" i="2"/>
  <c r="J97" i="2"/>
  <c r="K97" i="2"/>
  <c r="L97" i="2"/>
  <c r="M97" i="2"/>
  <c r="N97" i="2"/>
  <c r="O97" i="2"/>
  <c r="P97" i="2"/>
  <c r="Q97" i="2"/>
  <c r="R97" i="2"/>
  <c r="S97" i="2"/>
  <c r="T97" i="2"/>
  <c r="U97" i="2"/>
  <c r="V97" i="2"/>
  <c r="W97" i="2"/>
  <c r="X97" i="2"/>
  <c r="Y97" i="2"/>
  <c r="Z97" i="2"/>
  <c r="AA97" i="2"/>
  <c r="AB97" i="2"/>
  <c r="G46" i="2"/>
  <c r="H46" i="2"/>
  <c r="I46" i="2"/>
  <c r="J46" i="2"/>
  <c r="K46" i="2"/>
  <c r="M46" i="2"/>
  <c r="N46" i="2"/>
  <c r="O46" i="2"/>
  <c r="P46" i="2"/>
  <c r="Q46" i="2"/>
  <c r="R46" i="2"/>
  <c r="S46" i="2"/>
  <c r="T46" i="2"/>
  <c r="U46" i="2"/>
  <c r="V46" i="2"/>
  <c r="W46" i="2"/>
  <c r="X46" i="2"/>
  <c r="Y46" i="2"/>
  <c r="Z46" i="2"/>
  <c r="AA46" i="2"/>
  <c r="AB46" i="2"/>
  <c r="AB134" i="2" l="1"/>
  <c r="T134" i="2"/>
  <c r="L134" i="2"/>
  <c r="AA134" i="2"/>
  <c r="S134" i="2"/>
  <c r="K134" i="2"/>
  <c r="Z134" i="2"/>
  <c r="R134" i="2"/>
  <c r="J134" i="2"/>
  <c r="Y134" i="2"/>
  <c r="Q134" i="2"/>
  <c r="I134" i="2"/>
  <c r="G94" i="9"/>
  <c r="O94" i="9"/>
  <c r="W94" i="9"/>
  <c r="X134" i="2"/>
  <c r="P134" i="2"/>
  <c r="H134" i="2"/>
  <c r="W134" i="2"/>
  <c r="O134" i="2"/>
  <c r="G134" i="2"/>
  <c r="V134" i="2"/>
  <c r="N134" i="2"/>
  <c r="F134" i="2"/>
  <c r="U99" i="2"/>
  <c r="M99" i="2"/>
  <c r="AB99" i="2"/>
  <c r="T99" i="2"/>
  <c r="V99" i="2"/>
  <c r="N99" i="2"/>
  <c r="AA99" i="2"/>
  <c r="S99" i="2"/>
  <c r="K99" i="2"/>
  <c r="Z99" i="2"/>
  <c r="R99" i="2"/>
  <c r="J99" i="2"/>
  <c r="Y99" i="2"/>
  <c r="Q99" i="2"/>
  <c r="I99" i="2"/>
  <c r="X99" i="2"/>
  <c r="P99" i="2"/>
  <c r="H99" i="2"/>
  <c r="W99" i="2"/>
  <c r="O99" i="2"/>
  <c r="G99" i="2"/>
  <c r="E132" i="2" l="1"/>
  <c r="E117" i="2"/>
  <c r="E97" i="2"/>
  <c r="F46" i="2" l="1"/>
  <c r="F99" i="2" s="1"/>
  <c r="E46" i="2"/>
  <c r="E25" i="10" l="1"/>
  <c r="F25" i="10"/>
  <c r="G25" i="10"/>
  <c r="H25" i="10"/>
  <c r="I25" i="10"/>
  <c r="J25" i="10"/>
  <c r="K25" i="10"/>
  <c r="L25" i="10"/>
  <c r="M25" i="10"/>
  <c r="N25" i="10"/>
  <c r="O25" i="10"/>
  <c r="P25" i="10"/>
  <c r="Q25" i="10"/>
  <c r="R25" i="10"/>
  <c r="S25" i="10"/>
  <c r="T25" i="10"/>
  <c r="U25" i="10"/>
  <c r="V25" i="10"/>
  <c r="W25" i="10"/>
  <c r="X25" i="10"/>
  <c r="Y25" i="10"/>
  <c r="Z25" i="10"/>
  <c r="AA25" i="10"/>
  <c r="AB25" i="10"/>
  <c r="E26" i="10"/>
  <c r="F26" i="10"/>
  <c r="G26" i="10"/>
  <c r="H26" i="10"/>
  <c r="I26" i="10"/>
  <c r="J26" i="10"/>
  <c r="K26" i="10"/>
  <c r="L26" i="10"/>
  <c r="M26" i="10"/>
  <c r="N26" i="10"/>
  <c r="O26" i="10"/>
  <c r="P26" i="10"/>
  <c r="Q26" i="10"/>
  <c r="R26" i="10"/>
  <c r="S26" i="10"/>
  <c r="T26" i="10"/>
  <c r="U26" i="10"/>
  <c r="V26" i="10"/>
  <c r="W26" i="10"/>
  <c r="X26" i="10"/>
  <c r="Y26" i="10"/>
  <c r="Z26" i="10"/>
  <c r="AA26" i="10"/>
  <c r="AB26" i="10"/>
  <c r="E28" i="10"/>
  <c r="F28" i="10"/>
  <c r="G28" i="10"/>
  <c r="H28" i="10"/>
  <c r="I28" i="10"/>
  <c r="J28" i="10"/>
  <c r="K28" i="10"/>
  <c r="L28" i="10"/>
  <c r="M28" i="10"/>
  <c r="N28" i="10"/>
  <c r="O28" i="10"/>
  <c r="P28" i="10"/>
  <c r="Q28" i="10"/>
  <c r="R28" i="10"/>
  <c r="S28" i="10"/>
  <c r="T28" i="10"/>
  <c r="U28" i="10"/>
  <c r="V28" i="10"/>
  <c r="W28" i="10"/>
  <c r="X28" i="10"/>
  <c r="Y28" i="10"/>
  <c r="Z28" i="10"/>
  <c r="AA28" i="10"/>
  <c r="AB28" i="10"/>
  <c r="E29" i="10"/>
  <c r="F29" i="10"/>
  <c r="G29" i="10"/>
  <c r="H29" i="10"/>
  <c r="I29" i="10"/>
  <c r="J29" i="10"/>
  <c r="K29" i="10"/>
  <c r="L29" i="10"/>
  <c r="M29" i="10"/>
  <c r="N29" i="10"/>
  <c r="O29" i="10"/>
  <c r="P29" i="10"/>
  <c r="Q29" i="10"/>
  <c r="R29" i="10"/>
  <c r="S29" i="10"/>
  <c r="T29" i="10"/>
  <c r="U29" i="10"/>
  <c r="V29" i="10"/>
  <c r="W29" i="10"/>
  <c r="X29" i="10"/>
  <c r="Y29" i="10"/>
  <c r="Z29" i="10"/>
  <c r="AA29" i="10"/>
  <c r="AB29" i="10"/>
  <c r="E30" i="10"/>
  <c r="F30" i="10"/>
  <c r="G30" i="10"/>
  <c r="H30" i="10"/>
  <c r="I30" i="10"/>
  <c r="J30" i="10"/>
  <c r="K30" i="10"/>
  <c r="L30" i="10"/>
  <c r="M30" i="10"/>
  <c r="N30" i="10"/>
  <c r="O30" i="10"/>
  <c r="P30" i="10"/>
  <c r="Q30" i="10"/>
  <c r="R30" i="10"/>
  <c r="S30" i="10"/>
  <c r="T30" i="10"/>
  <c r="U30" i="10"/>
  <c r="V30" i="10"/>
  <c r="W30" i="10"/>
  <c r="X30" i="10"/>
  <c r="Y30" i="10"/>
  <c r="Z30" i="10"/>
  <c r="AA30" i="10"/>
  <c r="AB30" i="10"/>
  <c r="F24" i="10"/>
  <c r="G24" i="10"/>
  <c r="H24" i="10"/>
  <c r="I24" i="10"/>
  <c r="J24" i="10"/>
  <c r="K24" i="10"/>
  <c r="L24" i="10"/>
  <c r="M24" i="10"/>
  <c r="N24" i="10"/>
  <c r="O24" i="10"/>
  <c r="P24" i="10"/>
  <c r="Q24" i="10"/>
  <c r="R24" i="10"/>
  <c r="S24" i="10"/>
  <c r="T24" i="10"/>
  <c r="U24" i="10"/>
  <c r="V24" i="10"/>
  <c r="W24" i="10"/>
  <c r="X24" i="10"/>
  <c r="Y24" i="10"/>
  <c r="Z24" i="10"/>
  <c r="AA24" i="10"/>
  <c r="AB24" i="10"/>
  <c r="E24" i="10"/>
  <c r="E14" i="10"/>
  <c r="F14" i="10"/>
  <c r="G14" i="10"/>
  <c r="H14" i="10"/>
  <c r="I14" i="10"/>
  <c r="J14" i="10"/>
  <c r="K14" i="10"/>
  <c r="L14" i="10"/>
  <c r="M14" i="10"/>
  <c r="N14" i="10"/>
  <c r="O14" i="10"/>
  <c r="P14" i="10"/>
  <c r="Q14" i="10"/>
  <c r="R14" i="10"/>
  <c r="S14" i="10"/>
  <c r="T14" i="10"/>
  <c r="U14" i="10"/>
  <c r="V14" i="10"/>
  <c r="W14" i="10"/>
  <c r="X14" i="10"/>
  <c r="Y14" i="10"/>
  <c r="Z14" i="10"/>
  <c r="AA14" i="10"/>
  <c r="AB14" i="10"/>
  <c r="E15" i="10"/>
  <c r="F15" i="10"/>
  <c r="G15" i="10"/>
  <c r="H15" i="10"/>
  <c r="I15" i="10"/>
  <c r="J15" i="10"/>
  <c r="K15" i="10"/>
  <c r="L15" i="10"/>
  <c r="M15" i="10"/>
  <c r="N15" i="10"/>
  <c r="O15" i="10"/>
  <c r="P15" i="10"/>
  <c r="Q15" i="10"/>
  <c r="R15" i="10"/>
  <c r="S15" i="10"/>
  <c r="T15" i="10"/>
  <c r="U15" i="10"/>
  <c r="V15" i="10"/>
  <c r="W15" i="10"/>
  <c r="X15" i="10"/>
  <c r="Y15" i="10"/>
  <c r="Z15" i="10"/>
  <c r="AA15" i="10"/>
  <c r="AB15" i="10"/>
  <c r="E16" i="10"/>
  <c r="F16" i="10"/>
  <c r="G16" i="10"/>
  <c r="H16" i="10"/>
  <c r="I16" i="10"/>
  <c r="J16" i="10"/>
  <c r="K16" i="10"/>
  <c r="L16" i="10"/>
  <c r="M16" i="10"/>
  <c r="N16" i="10"/>
  <c r="O16" i="10"/>
  <c r="P16" i="10"/>
  <c r="Q16" i="10"/>
  <c r="R16" i="10"/>
  <c r="S16" i="10"/>
  <c r="T16" i="10"/>
  <c r="U16" i="10"/>
  <c r="V16" i="10"/>
  <c r="W16" i="10"/>
  <c r="X16" i="10"/>
  <c r="Y16" i="10"/>
  <c r="Z16" i="10"/>
  <c r="AA16" i="10"/>
  <c r="AB16" i="10"/>
  <c r="E17" i="10"/>
  <c r="F17" i="10"/>
  <c r="G17" i="10"/>
  <c r="H17" i="10"/>
  <c r="I17" i="10"/>
  <c r="J17" i="10"/>
  <c r="K17" i="10"/>
  <c r="L17" i="10"/>
  <c r="M17" i="10"/>
  <c r="N17" i="10"/>
  <c r="O17" i="10"/>
  <c r="P17" i="10"/>
  <c r="Q17" i="10"/>
  <c r="R17" i="10"/>
  <c r="S17" i="10"/>
  <c r="T17" i="10"/>
  <c r="U17" i="10"/>
  <c r="V17" i="10"/>
  <c r="W17" i="10"/>
  <c r="X17" i="10"/>
  <c r="Y17" i="10"/>
  <c r="Z17" i="10"/>
  <c r="AA17" i="10"/>
  <c r="AB17" i="10"/>
  <c r="E18" i="10"/>
  <c r="F18" i="10"/>
  <c r="G18" i="10"/>
  <c r="H18" i="10"/>
  <c r="I18" i="10"/>
  <c r="J18" i="10"/>
  <c r="K18" i="10"/>
  <c r="L18" i="10"/>
  <c r="M18" i="10"/>
  <c r="N18" i="10"/>
  <c r="O18" i="10"/>
  <c r="P18" i="10"/>
  <c r="Q18" i="10"/>
  <c r="R18" i="10"/>
  <c r="S18" i="10"/>
  <c r="T18" i="10"/>
  <c r="U18" i="10"/>
  <c r="V18" i="10"/>
  <c r="W18" i="10"/>
  <c r="X18" i="10"/>
  <c r="Y18" i="10"/>
  <c r="Z18" i="10"/>
  <c r="AA18" i="10"/>
  <c r="AB18" i="10"/>
  <c r="E19" i="10"/>
  <c r="F19" i="10"/>
  <c r="G19" i="10"/>
  <c r="H19" i="10"/>
  <c r="I19" i="10"/>
  <c r="J19" i="10"/>
  <c r="K19" i="10"/>
  <c r="L19" i="10"/>
  <c r="M19" i="10"/>
  <c r="N19" i="10"/>
  <c r="O19" i="10"/>
  <c r="P19" i="10"/>
  <c r="Q19" i="10"/>
  <c r="R19" i="10"/>
  <c r="S19" i="10"/>
  <c r="T19" i="10"/>
  <c r="U19" i="10"/>
  <c r="V19" i="10"/>
  <c r="W19" i="10"/>
  <c r="X19" i="10"/>
  <c r="Y19" i="10"/>
  <c r="Z19" i="10"/>
  <c r="AA19" i="10"/>
  <c r="AB19" i="10"/>
  <c r="E20" i="10"/>
  <c r="F20" i="10"/>
  <c r="G20" i="10"/>
  <c r="H20" i="10"/>
  <c r="I20" i="10"/>
  <c r="J20" i="10"/>
  <c r="K20" i="10"/>
  <c r="L20" i="10"/>
  <c r="M20" i="10"/>
  <c r="N20" i="10"/>
  <c r="O20" i="10"/>
  <c r="P20" i="10"/>
  <c r="Q20" i="10"/>
  <c r="R20" i="10"/>
  <c r="S20" i="10"/>
  <c r="T20" i="10"/>
  <c r="U20" i="10"/>
  <c r="V20" i="10"/>
  <c r="W20" i="10"/>
  <c r="X20" i="10"/>
  <c r="Y20" i="10"/>
  <c r="Z20" i="10"/>
  <c r="AA20" i="10"/>
  <c r="AB20" i="10"/>
  <c r="F13" i="10"/>
  <c r="G13" i="10"/>
  <c r="H13" i="10"/>
  <c r="I13" i="10"/>
  <c r="J13" i="10"/>
  <c r="K13" i="10"/>
  <c r="L13" i="10"/>
  <c r="M13" i="10"/>
  <c r="N13" i="10"/>
  <c r="O13" i="10"/>
  <c r="P13" i="10"/>
  <c r="Q13" i="10"/>
  <c r="R13" i="10"/>
  <c r="S13" i="10"/>
  <c r="T13" i="10"/>
  <c r="U13" i="10"/>
  <c r="V13" i="10"/>
  <c r="W13" i="10"/>
  <c r="X13" i="10"/>
  <c r="Y13" i="10"/>
  <c r="Z13" i="10"/>
  <c r="AA13" i="10"/>
  <c r="AB13" i="10"/>
  <c r="E13" i="10"/>
  <c r="M20" i="18" l="1"/>
  <c r="E17" i="9" l="1"/>
  <c r="AB141" i="9"/>
  <c r="AA141" i="9"/>
  <c r="Z141" i="9"/>
  <c r="Y141" i="9"/>
  <c r="X141" i="9"/>
  <c r="W141" i="9"/>
  <c r="V141" i="9"/>
  <c r="U141" i="9"/>
  <c r="T141" i="9"/>
  <c r="S141" i="9"/>
  <c r="R141" i="9"/>
  <c r="Q141" i="9"/>
  <c r="P141" i="9"/>
  <c r="O141" i="9"/>
  <c r="N141" i="9"/>
  <c r="M141" i="9"/>
  <c r="L141" i="9"/>
  <c r="K141" i="9"/>
  <c r="J141" i="9"/>
  <c r="I141" i="9"/>
  <c r="H141" i="9"/>
  <c r="G141" i="9"/>
  <c r="F141" i="9"/>
  <c r="E141" i="9"/>
  <c r="F96" i="9"/>
  <c r="F94" i="9" s="1"/>
  <c r="E96" i="9"/>
  <c r="E94" i="9" s="1"/>
  <c r="E128" i="10" l="1"/>
  <c r="AB128" i="10"/>
  <c r="AA128" i="10"/>
  <c r="Z128" i="10"/>
  <c r="Y128" i="10"/>
  <c r="X128" i="10"/>
  <c r="W128" i="10"/>
  <c r="V128" i="10"/>
  <c r="U128" i="10"/>
  <c r="T128" i="10"/>
  <c r="S128" i="10"/>
  <c r="R128" i="10"/>
  <c r="Q128" i="10"/>
  <c r="P128" i="10"/>
  <c r="O128" i="10"/>
  <c r="N128" i="10"/>
  <c r="M128" i="10"/>
  <c r="L128" i="10"/>
  <c r="K128" i="10"/>
  <c r="J128" i="10"/>
  <c r="I128" i="10"/>
  <c r="H128" i="10"/>
  <c r="G128" i="10"/>
  <c r="F128" i="10"/>
  <c r="M18" i="2" l="1"/>
  <c r="D19" i="18" l="1"/>
  <c r="N20" i="18" l="1"/>
  <c r="O20" i="18"/>
  <c r="J20" i="18"/>
  <c r="K20" i="18"/>
  <c r="I20" i="18"/>
  <c r="N11" i="18" l="1"/>
  <c r="N19" i="18" s="1"/>
  <c r="O11" i="18"/>
  <c r="O19" i="18" s="1"/>
  <c r="M11" i="18"/>
  <c r="M19" i="18" s="1"/>
  <c r="J11" i="18"/>
  <c r="J19" i="18" s="1"/>
  <c r="K11" i="18"/>
  <c r="K19" i="18" s="1"/>
  <c r="I11" i="18"/>
  <c r="I19" i="18" s="1"/>
  <c r="F11" i="18"/>
  <c r="F19" i="18" s="1"/>
  <c r="G11" i="18"/>
  <c r="G19" i="18" s="1"/>
  <c r="E11" i="18"/>
  <c r="E19" i="18" s="1"/>
  <c r="L33" i="2" l="1"/>
  <c r="L46" i="2" s="1"/>
  <c r="L99" i="2" s="1"/>
  <c r="E41" i="9" l="1"/>
  <c r="F41" i="9"/>
  <c r="G41" i="9"/>
  <c r="H41" i="9"/>
  <c r="I41" i="9"/>
  <c r="J41" i="9"/>
  <c r="K41" i="9"/>
  <c r="L41" i="9"/>
  <c r="M41" i="9"/>
  <c r="N41" i="9"/>
  <c r="O41" i="9"/>
  <c r="P41" i="9"/>
  <c r="Q41" i="9"/>
  <c r="R41" i="9"/>
  <c r="S41" i="9"/>
  <c r="T41" i="9"/>
  <c r="U41" i="9"/>
  <c r="V41" i="9"/>
  <c r="W41" i="9"/>
  <c r="X41" i="9"/>
  <c r="Y41" i="9"/>
  <c r="Z41" i="9"/>
  <c r="AA41" i="9"/>
  <c r="AB41" i="9"/>
  <c r="H46" i="9" l="1"/>
  <c r="H99" i="9" s="1"/>
  <c r="H27" i="10"/>
  <c r="H33" i="10" s="1"/>
  <c r="AB46" i="9"/>
  <c r="AB99" i="9" s="1"/>
  <c r="AB27" i="10"/>
  <c r="AB33" i="10" s="1"/>
  <c r="T46" i="9"/>
  <c r="T99" i="9" s="1"/>
  <c r="T27" i="10"/>
  <c r="T33" i="10" s="1"/>
  <c r="T83" i="10" s="1"/>
  <c r="L46" i="9"/>
  <c r="L99" i="9" s="1"/>
  <c r="L27" i="10"/>
  <c r="L33" i="10" s="1"/>
  <c r="S46" i="9"/>
  <c r="S99" i="9" s="1"/>
  <c r="S27" i="10"/>
  <c r="S33" i="10" s="1"/>
  <c r="Z46" i="9"/>
  <c r="Z99" i="9" s="1"/>
  <c r="Z27" i="10"/>
  <c r="Z33" i="10" s="1"/>
  <c r="Z83" i="10" s="1"/>
  <c r="J46" i="9"/>
  <c r="J99" i="9" s="1"/>
  <c r="J27" i="10"/>
  <c r="J33" i="10" s="1"/>
  <c r="Q46" i="9"/>
  <c r="Q99" i="9" s="1"/>
  <c r="Q27" i="10"/>
  <c r="Q33" i="10" s="1"/>
  <c r="I46" i="9"/>
  <c r="I99" i="9" s="1"/>
  <c r="I27" i="10"/>
  <c r="I33" i="10" s="1"/>
  <c r="X46" i="9"/>
  <c r="X99" i="9" s="1"/>
  <c r="X27" i="10"/>
  <c r="X33" i="10" s="1"/>
  <c r="P46" i="9"/>
  <c r="P99" i="9" s="1"/>
  <c r="P27" i="10"/>
  <c r="P33" i="10" s="1"/>
  <c r="W46" i="9"/>
  <c r="W99" i="9" s="1"/>
  <c r="W27" i="10"/>
  <c r="W33" i="10" s="1"/>
  <c r="O46" i="9"/>
  <c r="O99" i="9" s="1"/>
  <c r="O27" i="10"/>
  <c r="O33" i="10" s="1"/>
  <c r="G46" i="9"/>
  <c r="G99" i="9" s="1"/>
  <c r="G27" i="10"/>
  <c r="G33" i="10" s="1"/>
  <c r="AA46" i="9"/>
  <c r="AA99" i="9" s="1"/>
  <c r="AA27" i="10"/>
  <c r="AA33" i="10" s="1"/>
  <c r="K46" i="9"/>
  <c r="K99" i="9" s="1"/>
  <c r="K27" i="10"/>
  <c r="K33" i="10" s="1"/>
  <c r="R46" i="9"/>
  <c r="R99" i="9" s="1"/>
  <c r="R27" i="10"/>
  <c r="R33" i="10" s="1"/>
  <c r="Y46" i="9"/>
  <c r="Y99" i="9" s="1"/>
  <c r="Y27" i="10"/>
  <c r="Y33" i="10" s="1"/>
  <c r="V46" i="9"/>
  <c r="V99" i="9" s="1"/>
  <c r="V27" i="10"/>
  <c r="V33" i="10" s="1"/>
  <c r="N46" i="9"/>
  <c r="N99" i="9" s="1"/>
  <c r="N27" i="10"/>
  <c r="N33" i="10" s="1"/>
  <c r="F46" i="9"/>
  <c r="F27" i="10"/>
  <c r="F33" i="10" s="1"/>
  <c r="U46" i="9"/>
  <c r="U99" i="9" s="1"/>
  <c r="U27" i="10"/>
  <c r="U33" i="10" s="1"/>
  <c r="M46" i="9"/>
  <c r="M99" i="9" s="1"/>
  <c r="M27" i="10"/>
  <c r="M33" i="10" s="1"/>
  <c r="E46" i="9"/>
  <c r="E27" i="10"/>
  <c r="E33" i="10" s="1"/>
  <c r="AB103" i="10"/>
  <c r="AB121" i="10"/>
  <c r="AB123" i="10" s="1"/>
  <c r="AB135" i="10"/>
  <c r="AB136" i="10"/>
  <c r="X83" i="10"/>
  <c r="Y83" i="10"/>
  <c r="W103" i="10"/>
  <c r="X103" i="10"/>
  <c r="Y103" i="10"/>
  <c r="Z103" i="10"/>
  <c r="AA103" i="10"/>
  <c r="AA123" i="10" s="1"/>
  <c r="W121" i="10"/>
  <c r="X121" i="10"/>
  <c r="Y121" i="10"/>
  <c r="Z121" i="10"/>
  <c r="AA121" i="10"/>
  <c r="W135" i="10"/>
  <c r="X135" i="10"/>
  <c r="Y135" i="10"/>
  <c r="Z135" i="10"/>
  <c r="AA135" i="10"/>
  <c r="W136" i="10"/>
  <c r="X136" i="10"/>
  <c r="Y136" i="10"/>
  <c r="Z136" i="10"/>
  <c r="AA136" i="10"/>
  <c r="U103" i="10"/>
  <c r="V103" i="10"/>
  <c r="U121" i="10"/>
  <c r="V121" i="10"/>
  <c r="U135" i="10"/>
  <c r="V135" i="10"/>
  <c r="U136" i="10"/>
  <c r="V136" i="10"/>
  <c r="S103" i="10"/>
  <c r="T103" i="10"/>
  <c r="S121" i="10"/>
  <c r="T121" i="10"/>
  <c r="S135" i="10"/>
  <c r="T135" i="10"/>
  <c r="S136" i="10"/>
  <c r="T136" i="10"/>
  <c r="N103" i="10"/>
  <c r="O103" i="10"/>
  <c r="P103" i="10"/>
  <c r="Q103" i="10"/>
  <c r="R103" i="10"/>
  <c r="N121" i="10"/>
  <c r="O121" i="10"/>
  <c r="P121" i="10"/>
  <c r="Q121" i="10"/>
  <c r="R121" i="10"/>
  <c r="N135" i="10"/>
  <c r="O135" i="10"/>
  <c r="P135" i="10"/>
  <c r="Q135" i="10"/>
  <c r="R135" i="10"/>
  <c r="N136" i="10"/>
  <c r="O136" i="10"/>
  <c r="P136" i="10"/>
  <c r="Q136" i="10"/>
  <c r="R136" i="10"/>
  <c r="AB17" i="9"/>
  <c r="AB159" i="9" s="1"/>
  <c r="AB123" i="9"/>
  <c r="AB143" i="9" s="1"/>
  <c r="AB156" i="9"/>
  <c r="AB157" i="9"/>
  <c r="Z17" i="9"/>
  <c r="Z159" i="9" s="1"/>
  <c r="AA17" i="9"/>
  <c r="AA159" i="9" s="1"/>
  <c r="Z123" i="9"/>
  <c r="Z143" i="9" s="1"/>
  <c r="AA123" i="9"/>
  <c r="AA143" i="9" s="1"/>
  <c r="Z156" i="9"/>
  <c r="AA156" i="9"/>
  <c r="Z157" i="9"/>
  <c r="AA157" i="9"/>
  <c r="V17" i="9"/>
  <c r="V159" i="9" s="1"/>
  <c r="W17" i="9"/>
  <c r="W159" i="9" s="1"/>
  <c r="X17" i="9"/>
  <c r="Y17" i="9"/>
  <c r="Y159" i="9" s="1"/>
  <c r="V123" i="9"/>
  <c r="V143" i="9" s="1"/>
  <c r="W123" i="9"/>
  <c r="W143" i="9" s="1"/>
  <c r="X123" i="9"/>
  <c r="X143" i="9" s="1"/>
  <c r="Y123" i="9"/>
  <c r="Y143" i="9" s="1"/>
  <c r="V156" i="9"/>
  <c r="W156" i="9"/>
  <c r="X156" i="9"/>
  <c r="Y156" i="9"/>
  <c r="V157" i="9"/>
  <c r="W157" i="9"/>
  <c r="X157" i="9"/>
  <c r="Y157" i="9"/>
  <c r="X159" i="9"/>
  <c r="N17" i="9"/>
  <c r="O17" i="9"/>
  <c r="P17" i="9"/>
  <c r="P159" i="9" s="1"/>
  <c r="Q17" i="9"/>
  <c r="R17" i="9"/>
  <c r="S17" i="9"/>
  <c r="S159" i="9" s="1"/>
  <c r="T17" i="9"/>
  <c r="T159" i="9" s="1"/>
  <c r="U17" i="9"/>
  <c r="U159" i="9" s="1"/>
  <c r="N123" i="9"/>
  <c r="N143" i="9" s="1"/>
  <c r="O123" i="9"/>
  <c r="O143" i="9" s="1"/>
  <c r="P123" i="9"/>
  <c r="P143" i="9" s="1"/>
  <c r="Q123" i="9"/>
  <c r="Q143" i="9" s="1"/>
  <c r="R123" i="9"/>
  <c r="R143" i="9" s="1"/>
  <c r="S123" i="9"/>
  <c r="S143" i="9" s="1"/>
  <c r="T123" i="9"/>
  <c r="T143" i="9" s="1"/>
  <c r="U123" i="9"/>
  <c r="U143" i="9" s="1"/>
  <c r="N156" i="9"/>
  <c r="O156" i="9"/>
  <c r="P156" i="9"/>
  <c r="Q156" i="9"/>
  <c r="R156" i="9"/>
  <c r="S156" i="9"/>
  <c r="T156" i="9"/>
  <c r="U156" i="9"/>
  <c r="N157" i="9"/>
  <c r="O157" i="9"/>
  <c r="P157" i="9"/>
  <c r="Q157" i="9"/>
  <c r="R157" i="9"/>
  <c r="S157" i="9"/>
  <c r="T157" i="9"/>
  <c r="U157" i="9"/>
  <c r="N159" i="9"/>
  <c r="O159" i="9"/>
  <c r="Q159" i="9"/>
  <c r="R159" i="9"/>
  <c r="AB18" i="2"/>
  <c r="AB21" i="2" s="1"/>
  <c r="AB138" i="2" s="1"/>
  <c r="W18" i="2"/>
  <c r="W21" i="2" s="1"/>
  <c r="W138" i="2" s="1"/>
  <c r="X18" i="2"/>
  <c r="X21" i="2" s="1"/>
  <c r="X138" i="2" s="1"/>
  <c r="Y18" i="2"/>
  <c r="Y21" i="2" s="1"/>
  <c r="Y138" i="2" s="1"/>
  <c r="Z18" i="2"/>
  <c r="Z21" i="2" s="1"/>
  <c r="Z138" i="2" s="1"/>
  <c r="AA18" i="2"/>
  <c r="AA21" i="2" s="1"/>
  <c r="AA138" i="2" s="1"/>
  <c r="P18" i="2"/>
  <c r="P21" i="2" s="1"/>
  <c r="P138" i="2" s="1"/>
  <c r="Q18" i="2"/>
  <c r="Q21" i="2" s="1"/>
  <c r="Q138" i="2" s="1"/>
  <c r="R18" i="2"/>
  <c r="R21" i="2" s="1"/>
  <c r="R138" i="2" s="1"/>
  <c r="S18" i="2"/>
  <c r="S21" i="2" s="1"/>
  <c r="S138" i="2" s="1"/>
  <c r="T18" i="2"/>
  <c r="T21" i="2" s="1"/>
  <c r="T138" i="2" s="1"/>
  <c r="U18" i="2"/>
  <c r="U21" i="2" s="1"/>
  <c r="U138" i="2" s="1"/>
  <c r="V18" i="2"/>
  <c r="V21" i="2" s="1"/>
  <c r="V138" i="2" s="1"/>
  <c r="O18" i="2"/>
  <c r="O21" i="2" s="1"/>
  <c r="O138" i="2" s="1"/>
  <c r="N18" i="2"/>
  <c r="N21" i="2" s="1"/>
  <c r="N138" i="2" s="1"/>
  <c r="W137" i="10" l="1"/>
  <c r="W139" i="10" s="1"/>
  <c r="S155" i="9"/>
  <c r="S158" i="9" s="1"/>
  <c r="S160" i="9" s="1"/>
  <c r="O155" i="9"/>
  <c r="O158" i="9" s="1"/>
  <c r="O160" i="9" s="1"/>
  <c r="AA83" i="10"/>
  <c r="AA131" i="10" s="1"/>
  <c r="AB83" i="10"/>
  <c r="AB131" i="10" s="1"/>
  <c r="S83" i="10"/>
  <c r="R123" i="10"/>
  <c r="P123" i="10"/>
  <c r="S123" i="10"/>
  <c r="N83" i="10"/>
  <c r="Q83" i="10"/>
  <c r="U83" i="10"/>
  <c r="W83" i="10"/>
  <c r="O123" i="10"/>
  <c r="R83" i="10"/>
  <c r="W123" i="10"/>
  <c r="T123" i="10"/>
  <c r="T131" i="10" s="1"/>
  <c r="Y155" i="9"/>
  <c r="Y158" i="9" s="1"/>
  <c r="Y160" i="9" s="1"/>
  <c r="V155" i="9"/>
  <c r="V158" i="9" s="1"/>
  <c r="V160" i="9" s="1"/>
  <c r="AB155" i="9"/>
  <c r="AB158" i="9" s="1"/>
  <c r="AB160" i="9" s="1"/>
  <c r="P155" i="9"/>
  <c r="P158" i="9" s="1"/>
  <c r="P160" i="9" s="1"/>
  <c r="N155" i="9"/>
  <c r="N158" i="9" s="1"/>
  <c r="N160" i="9" s="1"/>
  <c r="T155" i="9"/>
  <c r="T158" i="9" s="1"/>
  <c r="T160" i="9" s="1"/>
  <c r="R155" i="9"/>
  <c r="R158" i="9" s="1"/>
  <c r="R160" i="9" s="1"/>
  <c r="Z155" i="9"/>
  <c r="Z158" i="9" s="1"/>
  <c r="Z160" i="9" s="1"/>
  <c r="P137" i="10"/>
  <c r="P139" i="10" s="1"/>
  <c r="N137" i="10"/>
  <c r="N139" i="10" s="1"/>
  <c r="T137" i="10"/>
  <c r="T139" i="10" s="1"/>
  <c r="R137" i="10"/>
  <c r="R139" i="10" s="1"/>
  <c r="O137" i="10"/>
  <c r="O139" i="10" s="1"/>
  <c r="Z137" i="10"/>
  <c r="Z139" i="10" s="1"/>
  <c r="S137" i="10"/>
  <c r="S139" i="10" s="1"/>
  <c r="W155" i="9"/>
  <c r="W158" i="9" s="1"/>
  <c r="W160" i="9" s="1"/>
  <c r="Y137" i="10"/>
  <c r="Y139" i="10" s="1"/>
  <c r="AA137" i="10"/>
  <c r="AA139" i="10" s="1"/>
  <c r="X155" i="9"/>
  <c r="X158" i="9" s="1"/>
  <c r="X160" i="9" s="1"/>
  <c r="Q155" i="9"/>
  <c r="Q158" i="9" s="1"/>
  <c r="Q160" i="9" s="1"/>
  <c r="AB137" i="10"/>
  <c r="AB139" i="10" s="1"/>
  <c r="V137" i="10"/>
  <c r="V139" i="10" s="1"/>
  <c r="Q137" i="10"/>
  <c r="Q139" i="10" s="1"/>
  <c r="U137" i="10"/>
  <c r="U139" i="10" s="1"/>
  <c r="Z123" i="10"/>
  <c r="Z131" i="10" s="1"/>
  <c r="P83" i="10"/>
  <c r="V83" i="10"/>
  <c r="X137" i="10"/>
  <c r="X139" i="10" s="1"/>
  <c r="Y123" i="10"/>
  <c r="Y131" i="10" s="1"/>
  <c r="O83" i="10"/>
  <c r="X123" i="10"/>
  <c r="X131" i="10" s="1"/>
  <c r="Q123" i="10"/>
  <c r="N123" i="10"/>
  <c r="V123" i="10"/>
  <c r="U123" i="10"/>
  <c r="AA155" i="9"/>
  <c r="AA158" i="9" s="1"/>
  <c r="AA160" i="9" s="1"/>
  <c r="U155" i="9"/>
  <c r="U158" i="9" s="1"/>
  <c r="U160" i="9" s="1"/>
  <c r="E135" i="10"/>
  <c r="F135" i="10"/>
  <c r="G135" i="10"/>
  <c r="H135" i="10"/>
  <c r="I135" i="10"/>
  <c r="J135" i="10"/>
  <c r="K135" i="10"/>
  <c r="L135" i="10"/>
  <c r="M135" i="10"/>
  <c r="S131" i="10" l="1"/>
  <c r="S143" i="10" s="1"/>
  <c r="P131" i="10"/>
  <c r="P143" i="10" s="1"/>
  <c r="R131" i="10"/>
  <c r="R143" i="10" s="1"/>
  <c r="U131" i="10"/>
  <c r="U143" i="10" s="1"/>
  <c r="Q131" i="10"/>
  <c r="Q143" i="10" s="1"/>
  <c r="N131" i="10"/>
  <c r="N143" i="10" s="1"/>
  <c r="W131" i="10"/>
  <c r="W143" i="10" s="1"/>
  <c r="O131" i="10"/>
  <c r="O143" i="10" s="1"/>
  <c r="T143" i="10"/>
  <c r="V131" i="10"/>
  <c r="V143" i="10" s="1"/>
  <c r="AA143" i="10"/>
  <c r="Z143" i="10"/>
  <c r="Y143" i="10"/>
  <c r="AB143" i="10"/>
  <c r="X143" i="10"/>
  <c r="E136" i="10"/>
  <c r="E137" i="10" s="1"/>
  <c r="E139" i="10" s="1"/>
  <c r="F136" i="10"/>
  <c r="G136" i="10"/>
  <c r="H136" i="10"/>
  <c r="I136" i="10"/>
  <c r="J136" i="10"/>
  <c r="K136" i="10"/>
  <c r="L136" i="10"/>
  <c r="M136" i="10"/>
  <c r="E157" i="9" l="1"/>
  <c r="F157" i="9"/>
  <c r="G157" i="9"/>
  <c r="H157" i="9"/>
  <c r="I157" i="9"/>
  <c r="J157" i="9"/>
  <c r="K157" i="9"/>
  <c r="L157" i="9"/>
  <c r="M157" i="9"/>
  <c r="E156" i="9"/>
  <c r="F156" i="9"/>
  <c r="G156" i="9"/>
  <c r="H156" i="9"/>
  <c r="I156" i="9"/>
  <c r="J156" i="9"/>
  <c r="K156" i="9"/>
  <c r="L156" i="9"/>
  <c r="M156" i="9"/>
  <c r="F99" i="9"/>
  <c r="L137" i="10" l="1"/>
  <c r="L139" i="10" s="1"/>
  <c r="M137" i="10"/>
  <c r="M139" i="10" s="1"/>
  <c r="K137" i="10"/>
  <c r="K139" i="10" s="1"/>
  <c r="I137" i="10"/>
  <c r="I139" i="10" s="1"/>
  <c r="J137" i="10"/>
  <c r="J139" i="10" s="1"/>
  <c r="H137" i="10"/>
  <c r="H139" i="10" s="1"/>
  <c r="F137" i="10"/>
  <c r="F139" i="10" s="1"/>
  <c r="G137" i="10"/>
  <c r="G139" i="10" s="1"/>
  <c r="M30" i="18" l="1"/>
  <c r="I30" i="18"/>
  <c r="D30" i="18"/>
  <c r="O28" i="18"/>
  <c r="N28" i="18"/>
  <c r="M28" i="18"/>
  <c r="J28" i="18"/>
  <c r="K28" i="18"/>
  <c r="I28" i="18"/>
  <c r="E28" i="18"/>
  <c r="F28" i="18"/>
  <c r="G28" i="18"/>
  <c r="D28" i="18"/>
  <c r="H25" i="18" l="1"/>
  <c r="L25" i="18" s="1"/>
  <c r="P25" i="18" s="1"/>
  <c r="M14" i="18" l="1"/>
  <c r="D14" i="18"/>
  <c r="I14" i="18"/>
  <c r="M121" i="10" l="1"/>
  <c r="L121" i="10"/>
  <c r="K121" i="10"/>
  <c r="J121" i="10"/>
  <c r="I121" i="10"/>
  <c r="H121" i="10"/>
  <c r="G121" i="10"/>
  <c r="F121" i="10"/>
  <c r="E121" i="10"/>
  <c r="M103" i="10"/>
  <c r="L103" i="10"/>
  <c r="K103" i="10"/>
  <c r="J103" i="10"/>
  <c r="I103" i="10"/>
  <c r="H103" i="10"/>
  <c r="G103" i="10"/>
  <c r="F103" i="10"/>
  <c r="E103" i="10"/>
  <c r="F123" i="10" l="1"/>
  <c r="J123" i="10"/>
  <c r="H123" i="10"/>
  <c r="L123" i="10"/>
  <c r="E123" i="10"/>
  <c r="G123" i="10"/>
  <c r="I123" i="10"/>
  <c r="K123" i="10"/>
  <c r="M123" i="10"/>
  <c r="M123" i="9"/>
  <c r="M143" i="9" s="1"/>
  <c r="L123" i="9"/>
  <c r="L143" i="9" s="1"/>
  <c r="K123" i="9"/>
  <c r="K143" i="9" s="1"/>
  <c r="J123" i="9"/>
  <c r="J143" i="9" s="1"/>
  <c r="I123" i="9"/>
  <c r="I143" i="9" s="1"/>
  <c r="H123" i="9"/>
  <c r="H143" i="9" s="1"/>
  <c r="G123" i="9"/>
  <c r="G143" i="9" s="1"/>
  <c r="F123" i="9"/>
  <c r="F143" i="9" s="1"/>
  <c r="E123" i="9"/>
  <c r="E143" i="9" l="1"/>
  <c r="O139" i="2" l="1"/>
  <c r="O140" i="2" s="1"/>
  <c r="N139" i="2"/>
  <c r="N140" i="2" s="1"/>
  <c r="S139" i="2"/>
  <c r="S140" i="2" s="1"/>
  <c r="U139" i="2"/>
  <c r="U140" i="2" s="1"/>
  <c r="T139" i="2"/>
  <c r="T140" i="2" s="1"/>
  <c r="E99" i="2"/>
  <c r="E139" i="2" s="1"/>
  <c r="AB139" i="2"/>
  <c r="AB140" i="2" s="1"/>
  <c r="Y139" i="2"/>
  <c r="Y140" i="2" s="1"/>
  <c r="M83" i="10"/>
  <c r="L83" i="10"/>
  <c r="K83" i="10"/>
  <c r="J83" i="10"/>
  <c r="I83" i="10"/>
  <c r="H83" i="10"/>
  <c r="G83" i="10"/>
  <c r="F83" i="10"/>
  <c r="E83" i="10"/>
  <c r="O18" i="18"/>
  <c r="O22" i="18" s="1"/>
  <c r="N18" i="18"/>
  <c r="N22" i="18" s="1"/>
  <c r="M18" i="18"/>
  <c r="K18" i="18"/>
  <c r="K22" i="18" s="1"/>
  <c r="J18" i="18"/>
  <c r="J22" i="18" s="1"/>
  <c r="I18" i="18"/>
  <c r="I22" i="18" s="1"/>
  <c r="G18" i="18"/>
  <c r="G22" i="18" s="1"/>
  <c r="F18" i="18"/>
  <c r="F22" i="18" s="1"/>
  <c r="E18" i="18"/>
  <c r="E22" i="18" s="1"/>
  <c r="D22" i="18"/>
  <c r="D32" i="18" s="1"/>
  <c r="M17" i="9"/>
  <c r="M159" i="9" s="1"/>
  <c r="L17" i="9"/>
  <c r="L159" i="9" s="1"/>
  <c r="K17" i="9"/>
  <c r="K159" i="9" s="1"/>
  <c r="J17" i="9"/>
  <c r="J159" i="9" s="1"/>
  <c r="I17" i="9"/>
  <c r="I159" i="9" s="1"/>
  <c r="H17" i="9"/>
  <c r="H159" i="9" s="1"/>
  <c r="G17" i="9"/>
  <c r="G159" i="9" s="1"/>
  <c r="F17" i="9"/>
  <c r="F159" i="9" s="1"/>
  <c r="E159" i="9"/>
  <c r="M32" i="18" l="1"/>
  <c r="M22" i="18"/>
  <c r="Z139" i="2"/>
  <c r="Z140" i="2" s="1"/>
  <c r="P139" i="2"/>
  <c r="P140" i="2" s="1"/>
  <c r="V139" i="2"/>
  <c r="V140" i="2" s="1"/>
  <c r="R139" i="2"/>
  <c r="R140" i="2" s="1"/>
  <c r="Q139" i="2"/>
  <c r="Q140" i="2" s="1"/>
  <c r="AA139" i="2"/>
  <c r="AA140" i="2" s="1"/>
  <c r="W139" i="2"/>
  <c r="W140" i="2" s="1"/>
  <c r="X139" i="2"/>
  <c r="X140" i="2" s="1"/>
  <c r="H17" i="18"/>
  <c r="L17" i="18" s="1"/>
  <c r="F131" i="10"/>
  <c r="F143" i="10" s="1"/>
  <c r="G131" i="10"/>
  <c r="G143" i="10" s="1"/>
  <c r="I131" i="10"/>
  <c r="I143" i="10" s="1"/>
  <c r="J131" i="10"/>
  <c r="J143" i="10" s="1"/>
  <c r="K131" i="10"/>
  <c r="K143" i="10" s="1"/>
  <c r="L131" i="10"/>
  <c r="L143" i="10" s="1"/>
  <c r="H131" i="10"/>
  <c r="H143" i="10" s="1"/>
  <c r="E131" i="10"/>
  <c r="E143" i="10" s="1"/>
  <c r="M131" i="10"/>
  <c r="M143" i="10" s="1"/>
  <c r="I32" i="18"/>
  <c r="E99" i="9"/>
  <c r="E155" i="9" s="1"/>
  <c r="G155" i="9"/>
  <c r="I155" i="9"/>
  <c r="K155" i="9"/>
  <c r="M155" i="9"/>
  <c r="F155" i="9"/>
  <c r="H155" i="9"/>
  <c r="J155" i="9"/>
  <c r="L155" i="9"/>
  <c r="P17" i="18" l="1"/>
  <c r="U141" i="2"/>
  <c r="U142" i="2" s="1"/>
  <c r="X141" i="2"/>
  <c r="X142" i="2" s="1"/>
  <c r="P141" i="2"/>
  <c r="P142" i="2" s="1"/>
  <c r="T141" i="2"/>
  <c r="T142" i="2" s="1"/>
  <c r="E134" i="2"/>
  <c r="E141" i="2" s="1"/>
  <c r="V141" i="2"/>
  <c r="V142" i="2" s="1"/>
  <c r="W141" i="2"/>
  <c r="W142" i="2" s="1"/>
  <c r="AB141" i="2"/>
  <c r="AB142" i="2" s="1"/>
  <c r="O141" i="2"/>
  <c r="O142" i="2" s="1"/>
  <c r="Z141" i="2"/>
  <c r="Z142" i="2" s="1"/>
  <c r="R141" i="2"/>
  <c r="R142" i="2" s="1"/>
  <c r="S141" i="2"/>
  <c r="S142" i="2" s="1"/>
  <c r="Q141" i="2"/>
  <c r="Q142" i="2" s="1"/>
  <c r="Y141" i="2"/>
  <c r="Y142" i="2" s="1"/>
  <c r="AA141" i="2"/>
  <c r="AA142" i="2" s="1"/>
  <c r="N141" i="2"/>
  <c r="N142" i="2" s="1"/>
  <c r="K158" i="9"/>
  <c r="K160" i="9" s="1"/>
  <c r="L158" i="9"/>
  <c r="L160" i="9" s="1"/>
  <c r="I158" i="9"/>
  <c r="I160" i="9" s="1"/>
  <c r="J158" i="9"/>
  <c r="J160" i="9" s="1"/>
  <c r="G158" i="9"/>
  <c r="G160" i="9" s="1"/>
  <c r="H158" i="9"/>
  <c r="H160" i="9" s="1"/>
  <c r="E158" i="9"/>
  <c r="E160" i="9" s="1"/>
  <c r="F158" i="9"/>
  <c r="F160" i="9" s="1"/>
  <c r="M158" i="9"/>
  <c r="M160" i="9" s="1"/>
  <c r="L139" i="2" l="1"/>
  <c r="L141" i="2"/>
  <c r="J139" i="2"/>
  <c r="J141" i="2"/>
  <c r="G139" i="2"/>
  <c r="G141" i="2"/>
  <c r="K139" i="2"/>
  <c r="K141" i="2"/>
  <c r="I139" i="2"/>
  <c r="I141" i="2"/>
  <c r="H139" i="2"/>
  <c r="H141" i="2"/>
  <c r="F139" i="2"/>
  <c r="F141" i="2"/>
  <c r="M139" i="2"/>
  <c r="M141" i="2"/>
  <c r="J18" i="2"/>
  <c r="J21" i="2" s="1"/>
  <c r="J138" i="2" s="1"/>
  <c r="K18" i="2"/>
  <c r="K21" i="2" s="1"/>
  <c r="K138" i="2" s="1"/>
  <c r="L18" i="2"/>
  <c r="L21" i="2" s="1"/>
  <c r="L138" i="2" s="1"/>
  <c r="L140" i="2" s="1"/>
  <c r="M21" i="2"/>
  <c r="M138" i="2" s="1"/>
  <c r="E18" i="2"/>
  <c r="E21" i="2" s="1"/>
  <c r="E138" i="2" s="1"/>
  <c r="E140" i="2" s="1"/>
  <c r="F18" i="2"/>
  <c r="F21" i="2" s="1"/>
  <c r="F138" i="2" s="1"/>
  <c r="G18" i="2"/>
  <c r="G21" i="2" s="1"/>
  <c r="G138" i="2" s="1"/>
  <c r="H18" i="2"/>
  <c r="H21" i="2" s="1"/>
  <c r="H138" i="2" s="1"/>
  <c r="H140" i="2" s="1"/>
  <c r="I18" i="2"/>
  <c r="I21" i="2" s="1"/>
  <c r="I138" i="2" s="1"/>
  <c r="I140" i="2" s="1"/>
  <c r="G140" i="2" l="1"/>
  <c r="F140" i="2"/>
  <c r="F142" i="2" s="1"/>
  <c r="M140" i="2"/>
  <c r="K140" i="2"/>
  <c r="K142" i="2" s="1"/>
  <c r="J140" i="2"/>
  <c r="J142" i="2" s="1"/>
  <c r="M142" i="2"/>
  <c r="L142" i="2"/>
  <c r="H142" i="2"/>
  <c r="G142" i="2"/>
  <c r="I142" i="2"/>
  <c r="E142" i="2"/>
</calcChain>
</file>

<file path=xl/sharedStrings.xml><?xml version="1.0" encoding="utf-8"?>
<sst xmlns="http://schemas.openxmlformats.org/spreadsheetml/2006/main" count="1213" uniqueCount="516">
  <si>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</si>
  <si>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</si>
  <si>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</si>
  <si>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</si>
  <si>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</si>
  <si>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</si>
  <si>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</si>
  <si>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</si>
  <si>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</si>
  <si>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</si>
  <si>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</si>
  <si>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</si>
  <si>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</si>
  <si>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</si>
  <si>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</si>
  <si>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</si>
  <si>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</si>
  <si>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</si>
  <si>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</si>
  <si>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</si>
  <si>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</si>
  <si>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</si>
  <si>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</si>
  <si>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</si>
  <si>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</si>
  <si>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</si>
  <si>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</si>
  <si>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</si>
  <si>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</si>
  <si>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</si>
  <si>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</si>
  <si>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</si>
  <si>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</si>
  <si>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</si>
  <si>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</si>
  <si>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</si>
  <si>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</si>
  <si>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</si>
  <si>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</si>
  <si>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</si>
  <si>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</si>
  <si>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</si>
  <si>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</si>
  <si>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</si>
  <si>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</si>
  <si>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</si>
  <si>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</si>
  <si>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</si>
  <si>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</si>
  <si>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</si>
  <si>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</si>
  <si>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</si>
  <si>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</si>
  <si>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</si>
  <si>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</si>
  <si>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</si>
  <si>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</si>
  <si>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</si>
  <si>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</si>
  <si>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</si>
  <si>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</si>
  <si>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</si>
  <si>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</si>
  <si>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</si>
  <si>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</si>
  <si>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</si>
  <si>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</si>
  <si>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</si>
  <si>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</si>
  <si>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</si>
  <si>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</si>
  <si>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</si>
  <si>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</si>
  <si>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</si>
  <si>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</si>
  <si>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</si>
  <si>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</si>
  <si>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</si>
  <si>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</si>
  <si>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</si>
  <si>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</si>
  <si>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</si>
  <si>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</si>
  <si>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</si>
  <si>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</si>
  <si>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</si>
  <si>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</si>
  <si>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</si>
  <si>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</si>
  <si>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</si>
  <si>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</si>
  <si>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</si>
  <si>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</si>
  <si>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</si>
  <si>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</si>
  <si>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</si>
  <si>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</si>
  <si>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</si>
  <si>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</si>
  <si>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</si>
  <si>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</si>
  <si>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</si>
  <si>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</si>
  <si>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</si>
  <si>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</si>
  <si>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</si>
  <si>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</si>
  <si>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</si>
  <si>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</si>
  <si>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</si>
  <si>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</si>
  <si>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</si>
  <si>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from existing and planned supply resources (1+2)</t>
  </si>
  <si>
    <t>4a</t>
  </si>
  <si>
    <t>4b</t>
  </si>
  <si>
    <t>4c</t>
  </si>
  <si>
    <t>4d</t>
  </si>
  <si>
    <t>4e</t>
  </si>
  <si>
    <t>5a</t>
  </si>
  <si>
    <t>5b</t>
  </si>
  <si>
    <t>5c</t>
  </si>
  <si>
    <t>5d</t>
  </si>
  <si>
    <t>5e</t>
  </si>
  <si>
    <t>Compliance Period 4</t>
  </si>
  <si>
    <t>Compliance Period 5</t>
  </si>
  <si>
    <t>Compliance Period 6</t>
  </si>
  <si>
    <t>EMISSIONS FROM GENERIC ADDITIONS</t>
  </si>
  <si>
    <t>Other loads</t>
  </si>
  <si>
    <t>Retail sales to end-use customers</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</si>
  <si>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</si>
  <si>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</si>
  <si>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</si>
  <si>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</si>
  <si>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</si>
  <si>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</si>
  <si>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</si>
  <si>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</si>
  <si>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</si>
  <si>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</si>
  <si>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</si>
  <si>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</si>
  <si>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</si>
  <si>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</si>
  <si>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</si>
  <si>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</si>
  <si>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</si>
  <si>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</si>
  <si>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</si>
  <si>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</si>
  <si>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</si>
  <si>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</si>
  <si>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</si>
  <si>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</si>
  <si>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</si>
  <si>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</si>
  <si>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</si>
  <si>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</si>
  <si>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</si>
  <si>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</si>
  <si>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</si>
  <si>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</si>
  <si>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generic supply resources (15+16)</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</si>
  <si>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</si>
  <si>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</si>
  <si>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</si>
  <si>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</si>
  <si>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</si>
  <si>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</si>
  <si>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</si>
  <si>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</si>
  <si>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</si>
  <si>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</si>
  <si>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</si>
  <si>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</si>
  <si>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</si>
  <si>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</si>
  <si>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</si>
  <si>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</si>
  <si>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</si>
  <si>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</si>
  <si>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</si>
  <si>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12m</t>
  </si>
  <si>
    <t>12n</t>
  </si>
  <si>
    <t>12o</t>
  </si>
  <si>
    <t>12p</t>
  </si>
  <si>
    <t>12q</t>
  </si>
  <si>
    <t>12r</t>
  </si>
  <si>
    <t>14f</t>
  </si>
  <si>
    <t>14g</t>
  </si>
  <si>
    <t>14h</t>
  </si>
  <si>
    <t>14i</t>
  </si>
  <si>
    <t>14j</t>
  </si>
  <si>
    <t>14k</t>
  </si>
  <si>
    <t>14l</t>
  </si>
  <si>
    <t>14m</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</si>
  <si>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</si>
  <si>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</si>
  <si>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</si>
  <si>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</si>
  <si>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</si>
  <si>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</si>
  <si>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</si>
  <si>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</si>
  <si>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</si>
  <si>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</si>
  <si>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</si>
  <si>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</si>
  <si>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</si>
  <si>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</si>
  <si>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</si>
  <si>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</si>
  <si>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</si>
  <si>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</si>
  <si>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</si>
  <si>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</si>
  <si>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</si>
  <si>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</si>
  <si>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</si>
  <si>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</si>
  <si>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</si>
  <si>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</si>
  <si>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</si>
  <si>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</si>
  <si>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</si>
  <si>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</si>
  <si>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</si>
  <si>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</si>
  <si>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</si>
  <si>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</si>
  <si>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</si>
  <si>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</si>
  <si>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</si>
  <si>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</si>
  <si>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</si>
  <si>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</si>
  <si>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</si>
  <si>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</si>
  <si>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</si>
  <si>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</si>
  <si>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</si>
  <si>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</si>
  <si>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</si>
  <si>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</si>
  <si>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</si>
  <si>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</si>
  <si>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</si>
  <si>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</si>
  <si>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</si>
  <si>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</si>
  <si>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</si>
  <si>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</si>
  <si>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</si>
  <si>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</si>
  <si>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</si>
  <si>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</si>
  <si>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</si>
  <si>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</si>
  <si>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</si>
  <si>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</si>
  <si>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</si>
  <si>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</si>
  <si>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</si>
  <si>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</si>
  <si>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</si>
  <si>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</si>
  <si>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</si>
  <si>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</si>
  <si>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</si>
  <si>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</si>
  <si>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</si>
  <si>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</si>
  <si>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</si>
  <si>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</si>
  <si>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</si>
  <si>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</si>
  <si>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</si>
  <si>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</si>
  <si>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</si>
  <si>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</si>
  <si>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</si>
  <si>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</si>
  <si>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</si>
  <si>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</si>
  <si>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</si>
  <si>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</si>
  <si>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</si>
  <si>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</si>
  <si>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</si>
  <si>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</si>
  <si>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</si>
  <si>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</si>
  <si>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</si>
  <si>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</si>
  <si>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</si>
  <si>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</si>
  <si>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</si>
  <si>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</si>
  <si>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</si>
  <si>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</si>
  <si>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</si>
  <si>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</si>
  <si>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</si>
  <si>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</si>
  <si>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</si>
  <si>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</si>
  <si>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</si>
  <si>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</si>
  <si>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</si>
  <si>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</si>
  <si>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</si>
  <si>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</si>
  <si>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</si>
  <si>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</si>
  <si>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</si>
  <si>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2031</t>
  </si>
  <si>
    <t>2032</t>
  </si>
  <si>
    <t>2033</t>
  </si>
  <si>
    <t>2034</t>
  </si>
  <si>
    <t>2035</t>
  </si>
  <si>
    <t>2036</t>
  </si>
  <si>
    <t>2037</t>
  </si>
  <si>
    <t>2038</t>
  </si>
  <si>
    <t>2039</t>
  </si>
  <si>
    <t>2040</t>
  </si>
  <si>
    <t>2041</t>
  </si>
  <si>
    <t>2042</t>
  </si>
  <si>
    <t>2043</t>
  </si>
  <si>
    <t>2044</t>
  </si>
  <si>
    <t>2045</t>
  </si>
  <si>
    <t>Wind</t>
  </si>
  <si>
    <t>Unspecified/System Power</t>
  </si>
  <si>
    <t>Storage</t>
  </si>
  <si>
    <t>Nuclear</t>
  </si>
  <si>
    <t>Geothermal</t>
  </si>
  <si>
    <t>Natural Gas</t>
  </si>
  <si>
    <t>Biofuels</t>
  </si>
  <si>
    <t>Large Hydroelectric</t>
  </si>
  <si>
    <t>Coal</t>
  </si>
  <si>
    <t>Solar PV</t>
  </si>
  <si>
    <t>Small Hydroelectric</t>
  </si>
  <si>
    <t>Apex</t>
  </si>
  <si>
    <t>Haynes</t>
  </si>
  <si>
    <t>Harbor</t>
  </si>
  <si>
    <t>Scattergood</t>
  </si>
  <si>
    <t>Valley</t>
  </si>
  <si>
    <t>Castaic</t>
  </si>
  <si>
    <t>Palo Verde</t>
  </si>
  <si>
    <t>IPP (Existing Units)</t>
  </si>
  <si>
    <t>IPP (New Units)</t>
  </si>
  <si>
    <t>Hoover</t>
  </si>
  <si>
    <t>Solar_Distributed_nonRPS_Existing</t>
  </si>
  <si>
    <t>Solar_Distributed_nonRPS_Planned</t>
  </si>
  <si>
    <t>Cogen</t>
  </si>
  <si>
    <t>Palo Verde (SCPPA)</t>
  </si>
  <si>
    <t>Castaic_Improvements</t>
  </si>
  <si>
    <t>Adelanto</t>
  </si>
  <si>
    <t>Pine Tree</t>
  </si>
  <si>
    <t>North Hollywood</t>
  </si>
  <si>
    <t>Sepulveda</t>
  </si>
  <si>
    <t>Linden</t>
  </si>
  <si>
    <t>Aqueduct_Owens Valley_Owens Gorge</t>
  </si>
  <si>
    <t>12ah</t>
  </si>
  <si>
    <t>12ai</t>
  </si>
  <si>
    <t>12aj</t>
  </si>
  <si>
    <t>12ak</t>
  </si>
  <si>
    <t>12al</t>
  </si>
  <si>
    <t>12am</t>
  </si>
  <si>
    <t>12an</t>
  </si>
  <si>
    <t>Wind_PebbleSprings</t>
  </si>
  <si>
    <t>Wind_PPMWyoming</t>
  </si>
  <si>
    <t>Wind_WillowCrk</t>
  </si>
  <si>
    <t>Wind_WindyPoint</t>
  </si>
  <si>
    <t>Wind_Milford1</t>
  </si>
  <si>
    <t>Wind_Milford2</t>
  </si>
  <si>
    <t>Wind_Manzana</t>
  </si>
  <si>
    <t>Wind_RedCloud</t>
  </si>
  <si>
    <t>Solar_Distributed_RPS_Existing</t>
  </si>
  <si>
    <t>Solar_Distributed_RPS_Reference_Planned</t>
  </si>
  <si>
    <t>Solar_PPA_CopperMountain</t>
  </si>
  <si>
    <t>Solar_PPA_Springbok</t>
  </si>
  <si>
    <t>Solar_PPA_Springbok2</t>
  </si>
  <si>
    <t>Solar_PPA_Springbok3</t>
  </si>
  <si>
    <t>Solar_PPA_RecurrentBR</t>
  </si>
  <si>
    <t>Solar_PPA_Kmoapa</t>
  </si>
  <si>
    <t>Solar_PPA_Beacon_1</t>
  </si>
  <si>
    <t>Solar_PPA_Beacon_2</t>
  </si>
  <si>
    <t>Solar_PPA_Beacon_3</t>
  </si>
  <si>
    <t>Solar_PPA_Beacon_4</t>
  </si>
  <si>
    <t>Solar_PPA_Beacon_5</t>
  </si>
  <si>
    <t>Solar_PPA_2023_Eland1</t>
  </si>
  <si>
    <t>Solar_PPA_2023_Eland2</t>
  </si>
  <si>
    <t>Geo_DonCamb</t>
  </si>
  <si>
    <t>Geo_DonCamb2</t>
  </si>
  <si>
    <t>Geo_Herber1</t>
  </si>
  <si>
    <t>Geo_Ormesa</t>
  </si>
  <si>
    <t>Geo_PPA_NNV_E</t>
  </si>
  <si>
    <t>Biomass_ARP_Loyalton</t>
  </si>
  <si>
    <t>Biomass_Roseburg</t>
  </si>
  <si>
    <t>Planned Energy Storage</t>
  </si>
  <si>
    <t>Planned Utility-Scale Solar</t>
  </si>
  <si>
    <t>Planned Utility-Scale Wind</t>
  </si>
  <si>
    <t>Planned Utility-Scale Geothermal</t>
  </si>
  <si>
    <t>Solar + Storage</t>
  </si>
  <si>
    <t>New Thermal</t>
  </si>
  <si>
    <t>IPP (New Units)*</t>
  </si>
  <si>
    <t>Notes:</t>
  </si>
  <si>
    <t>*Assumes a fuel blend comprised of natural gas and 30% green hydrogen by volume</t>
  </si>
  <si>
    <t xml:space="preserve">     [Light Duty PEV electricity consumption/procurement requirement]*</t>
  </si>
  <si>
    <t>*Annual Incremental</t>
  </si>
  <si>
    <t>Green pricing program/hydro exclusion*</t>
  </si>
  <si>
    <t>*Assumes constant 2022-onwards</t>
  </si>
  <si>
    <t>Excess balance/historic carryover at beginning/end of compliance period**</t>
  </si>
  <si>
    <t>**There is no plan to use excess balance/historic carryover at beginning/end of Compliance Period 4 to meet our compliance targets</t>
  </si>
  <si>
    <t>11i</t>
  </si>
  <si>
    <t>11j</t>
  </si>
  <si>
    <t>11k</t>
  </si>
  <si>
    <t>11l</t>
  </si>
  <si>
    <t>11m</t>
  </si>
  <si>
    <t>11n</t>
  </si>
  <si>
    <t>11o</t>
  </si>
  <si>
    <t>11p</t>
  </si>
  <si>
    <t>Total peak dependable capacity of existing and planned supply resources (not RPS-eligible) (sum of 11a…11p)</t>
  </si>
  <si>
    <t>12s</t>
  </si>
  <si>
    <t>12t</t>
  </si>
  <si>
    <t>12u</t>
  </si>
  <si>
    <t>12v</t>
  </si>
  <si>
    <t>12w</t>
  </si>
  <si>
    <t>12x</t>
  </si>
  <si>
    <t>12y</t>
  </si>
  <si>
    <t>12z</t>
  </si>
  <si>
    <t>12aa</t>
  </si>
  <si>
    <t>12ab</t>
  </si>
  <si>
    <t>12ac</t>
  </si>
  <si>
    <t>12ad</t>
  </si>
  <si>
    <t>12ae</t>
  </si>
  <si>
    <t>12af</t>
  </si>
  <si>
    <t>12ag</t>
  </si>
  <si>
    <t>12ao</t>
  </si>
  <si>
    <t>Total peak dependable capacity of existing and planned RPS-eligible resources (sum of 12a…12ao)</t>
  </si>
  <si>
    <t>Planning Reserve Margin*</t>
  </si>
  <si>
    <t>*Planning Reserve Margin is based on achieving loss of load hours (LOLH) at or below 2.4 hrs/yr. as determined by Monte Carlo simulations.</t>
  </si>
  <si>
    <t>13o</t>
  </si>
  <si>
    <t>13p</t>
  </si>
  <si>
    <t>13q</t>
  </si>
  <si>
    <t>13r</t>
  </si>
  <si>
    <t>13s</t>
  </si>
  <si>
    <t>13t</t>
  </si>
  <si>
    <t>13u</t>
  </si>
  <si>
    <t>13v</t>
  </si>
  <si>
    <t>13w</t>
  </si>
  <si>
    <t>13x</t>
  </si>
  <si>
    <t>13y</t>
  </si>
  <si>
    <t>13aa</t>
  </si>
  <si>
    <t>13ab</t>
  </si>
  <si>
    <t>13az</t>
  </si>
  <si>
    <t>13ad</t>
  </si>
  <si>
    <t>13ae</t>
  </si>
  <si>
    <t>13af</t>
  </si>
  <si>
    <t>13ag</t>
  </si>
  <si>
    <t>13ah</t>
  </si>
  <si>
    <t>13ai</t>
  </si>
  <si>
    <t>13aj</t>
  </si>
  <si>
    <t>13ak</t>
  </si>
  <si>
    <t>13al</t>
  </si>
  <si>
    <t>13am</t>
  </si>
  <si>
    <t>13an</t>
  </si>
  <si>
    <t>13ao</t>
  </si>
  <si>
    <t>Total energy from existing and planned supply resources (not RPS-eligible) (sum of 12a…12p)</t>
  </si>
  <si>
    <t>Total energy from RPS-eligible resources (sum of 13a…13ao, and 13z)</t>
  </si>
  <si>
    <t>Short term and spot market purchases (from 18)</t>
  </si>
  <si>
    <t>1o</t>
  </si>
  <si>
    <t>1p</t>
  </si>
  <si>
    <t>Total GHG emissions of existing and planned supply resources (not RPS-eligible) (sum of 1a…1p)</t>
  </si>
  <si>
    <t>2o</t>
  </si>
  <si>
    <t>2p</t>
  </si>
  <si>
    <t>2q</t>
  </si>
  <si>
    <t>2r</t>
  </si>
  <si>
    <t>2s</t>
  </si>
  <si>
    <t>2t</t>
  </si>
  <si>
    <t>2u</t>
  </si>
  <si>
    <t>2v</t>
  </si>
  <si>
    <t>2w</t>
  </si>
  <si>
    <t>2x</t>
  </si>
  <si>
    <t>2y</t>
  </si>
  <si>
    <t>2z</t>
  </si>
  <si>
    <t>2aa</t>
  </si>
  <si>
    <t>2ab</t>
  </si>
  <si>
    <t>2ac</t>
  </si>
  <si>
    <t>2ad</t>
  </si>
  <si>
    <t>2ae</t>
  </si>
  <si>
    <t>2af</t>
  </si>
  <si>
    <t>2ag</t>
  </si>
  <si>
    <t>2ah</t>
  </si>
  <si>
    <t>2ai</t>
  </si>
  <si>
    <t>2aj</t>
  </si>
  <si>
    <t>2ak</t>
  </si>
  <si>
    <t>2al</t>
  </si>
  <si>
    <t>2am</t>
  </si>
  <si>
    <t>2an</t>
  </si>
  <si>
    <t>2ao</t>
  </si>
  <si>
    <t>Total GHG emissions from RPS-eligible resources (sum of 2a…2o)</t>
  </si>
  <si>
    <t>Los Angeles Department of Water ahd Power</t>
  </si>
  <si>
    <t>Jay Lim</t>
  </si>
  <si>
    <t>2023 Integrated Resource Plan</t>
  </si>
  <si>
    <t>Robert Hodel</t>
  </si>
  <si>
    <t>Mechanical Engineer C</t>
  </si>
  <si>
    <t>robert.hodel@ladwp.com</t>
  </si>
  <si>
    <t>213-367-0553</t>
  </si>
  <si>
    <t>111 N Hope St.</t>
  </si>
  <si>
    <t>Los Angeles</t>
  </si>
  <si>
    <t>Room 333</t>
  </si>
  <si>
    <t>Luis Martinez</t>
  </si>
  <si>
    <t>Electrical Engineering Associate</t>
  </si>
  <si>
    <t>Luisjose.Martinez@ladwp.com</t>
  </si>
  <si>
    <t>213-367-5253</t>
  </si>
  <si>
    <t>Room 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</si>
</sst>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6">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color rgb="FFFF0000"/>
      <name val="Calibri"/>
      <family val="2"/>
      <scheme val="minor"/>
    </font>
    <font>
      <sz val="12"/>
      <name val="Times New Roman"/>
      <family val="1"/>
    </font>
    <font>
      <sz val="12"/>
      <name val="Times New Roman"/>
      <family val="1"/>
    </font>
  </fonts>
  <fills count="1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5575">
    <xf numFmtId="0" fontId="0" fillId="0" borderId="0"/>
    <xf numFmtId="0" fontId="6" fillId="0" borderId="0"/>
    <xf numFmtId="0" fontId="7" fillId="0" borderId="0" applyNumberFormat="0" applyFill="0" applyBorder="0" applyAlignment="0" applyProtection="0">
      <alignment vertical="top"/>
      <protection locked="0"/>
    </xf>
    <xf numFmtId="0" fontId="6"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7" fontId="6" fillId="0" borderId="0"/>
    <xf numFmtId="7" fontId="6" fillId="0" borderId="0"/>
    <xf numFmtId="164" fontId="36" fillId="0" borderId="0" applyFont="0" applyFill="0" applyBorder="0" applyAlignment="0" applyProtection="0"/>
    <xf numFmtId="164" fontId="36" fillId="0" borderId="0" applyFont="0" applyFill="0" applyBorder="0" applyAlignment="0" applyProtection="0"/>
    <xf numFmtId="0" fontId="37" fillId="0" borderId="0" applyNumberFormat="0" applyFill="0" applyBorder="0" applyAlignment="0" applyProtection="0">
      <alignment vertical="top"/>
    </xf>
    <xf numFmtId="0" fontId="38" fillId="0" borderId="0" applyNumberFormat="0" applyFill="0" applyBorder="0" applyAlignment="0" applyProtection="0">
      <alignment vertical="top"/>
    </xf>
    <xf numFmtId="0" fontId="6" fillId="0" borderId="0" applyNumberFormat="0" applyFill="0" applyBorder="0" applyAlignment="0" applyProtection="0"/>
    <xf numFmtId="0" fontId="6" fillId="0" borderId="0" applyNumberFormat="0" applyFill="0" applyBorder="0" applyAlignment="0" applyProtection="0"/>
    <xf numFmtId="0" fontId="39" fillId="0" borderId="0" applyNumberFormat="0" applyFill="0" applyBorder="0" applyAlignment="0" applyProtection="0">
      <alignment vertical="top"/>
    </xf>
    <xf numFmtId="168" fontId="6" fillId="0" borderId="0" applyFont="0" applyFill="0" applyBorder="0" applyAlignment="0" applyProtection="0"/>
    <xf numFmtId="0" fontId="40" fillId="0" borderId="0" applyNumberFormat="0" applyFill="0" applyBorder="0" applyAlignment="0" applyProtection="0">
      <alignment vertical="top"/>
      <protection locked="0"/>
    </xf>
    <xf numFmtId="169" fontId="6" fillId="0" borderId="0" applyFont="0" applyFill="0" applyBorder="0" applyAlignment="0" applyProtection="0"/>
    <xf numFmtId="0" fontId="6" fillId="0" borderId="0"/>
    <xf numFmtId="0" fontId="6" fillId="0" borderId="0"/>
    <xf numFmtId="0" fontId="6" fillId="0" borderId="0"/>
    <xf numFmtId="0" fontId="6" fillId="0" borderId="0"/>
    <xf numFmtId="170" fontId="6" fillId="0" borderId="0">
      <alignment horizontal="left" wrapText="1"/>
    </xf>
    <xf numFmtId="170"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0" fontId="6" fillId="0" borderId="0">
      <alignment horizontal="left" wrapText="1"/>
    </xf>
    <xf numFmtId="170" fontId="6" fillId="0" borderId="0">
      <alignment horizontal="left" wrapText="1"/>
    </xf>
    <xf numFmtId="0" fontId="6" fillId="0" borderId="0" applyNumberFormat="0" applyFill="0" applyBorder="0" applyAlignment="0" applyProtection="0"/>
    <xf numFmtId="0" fontId="6"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170" fontId="6" fillId="0" borderId="0">
      <alignment horizontal="left" wrapText="1"/>
    </xf>
    <xf numFmtId="170" fontId="6" fillId="0" borderId="0">
      <alignment horizontal="left" wrapText="1"/>
    </xf>
    <xf numFmtId="0" fontId="6" fillId="0" borderId="0" applyNumberFormat="0" applyFill="0" applyBorder="0" applyAlignment="0" applyProtection="0"/>
    <xf numFmtId="0" fontId="6"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6" fillId="0" borderId="0" applyNumberFormat="0" applyFill="0" applyBorder="0" applyAlignment="0" applyProtection="0"/>
    <xf numFmtId="0" fontId="6" fillId="0" borderId="0" applyNumberFormat="0" applyFill="0" applyBorder="0" applyAlignment="0" applyProtection="0"/>
    <xf numFmtId="0" fontId="42"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3" fillId="0" borderId="0" applyNumberFormat="0" applyFill="0" applyBorder="0" applyAlignment="0" applyProtection="0"/>
    <xf numFmtId="0" fontId="6" fillId="0" borderId="0" applyNumberFormat="0" applyFill="0" applyBorder="0" applyAlignment="0" applyProtection="0"/>
    <xf numFmtId="164"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NumberFormat="0" applyFill="0" applyBorder="0" applyAlignment="0" applyProtection="0"/>
    <xf numFmtId="0" fontId="3" fillId="0" borderId="0" applyNumberFormat="0" applyFill="0" applyBorder="0" applyAlignment="0" applyProtection="0"/>
    <xf numFmtId="0" fontId="6" fillId="0" borderId="0" applyNumberFormat="0" applyFill="0" applyBorder="0" applyAlignment="0" applyProtection="0"/>
    <xf numFmtId="164"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NumberFormat="0" applyFill="0" applyBorder="0" applyAlignment="0" applyProtection="0"/>
    <xf numFmtId="164" fontId="6" fillId="0" borderId="0" applyNumberFormat="0" applyFill="0" applyBorder="0" applyAlignment="0" applyProtection="0"/>
    <xf numFmtId="0" fontId="6" fillId="0" borderId="0" applyNumberFormat="0" applyFill="0" applyBorder="0" applyAlignment="0" applyProtection="0"/>
    <xf numFmtId="0" fontId="2" fillId="0" borderId="0"/>
    <xf numFmtId="171" fontId="6" fillId="0" borderId="0" applyBorder="0"/>
    <xf numFmtId="171" fontId="6" fillId="0" borderId="0" applyBorder="0"/>
    <xf numFmtId="4" fontId="6" fillId="0" borderId="0"/>
    <xf numFmtId="4" fontId="6" fillId="0" borderId="0"/>
    <xf numFmtId="0" fontId="43" fillId="0" borderId="1" applyNumberFormat="0" applyFont="0" applyFill="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5"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4"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40"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7"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6"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41"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47"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5"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4"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4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7"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6"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5"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47"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5"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4"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47"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7"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6"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8"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47"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5"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4"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40"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7"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6"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47"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5"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7"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6"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47"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5"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7"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6"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5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47"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5"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4"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5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7"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6"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47"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5"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6"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57"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47"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5"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4"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5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7"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6"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60"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47"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5"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4"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55"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7"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6"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47"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5"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7"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6"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47"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5"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4"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43"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7"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6"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47"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0" fontId="42" fillId="0" borderId="0" applyFont="0" applyFill="0" applyBorder="0" applyAlignment="0" applyProtection="0"/>
    <xf numFmtId="10" fontId="42" fillId="0" borderId="0" applyFont="0" applyFill="0" applyBorder="0" applyAlignment="0" applyProtection="0">
      <alignment horizontal="center" vertical="center"/>
    </xf>
    <xf numFmtId="0" fontId="48" fillId="17" borderId="0" applyNumberFormat="0" applyBorder="0" applyAlignment="0" applyProtection="0"/>
    <xf numFmtId="0" fontId="49" fillId="17"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1" fillId="17" borderId="0" applyNumberFormat="0" applyBorder="0" applyAlignment="0" applyProtection="0"/>
    <xf numFmtId="164" fontId="50" fillId="63" borderId="0" applyNumberFormat="0" applyBorder="0" applyAlignment="0" applyProtection="0"/>
    <xf numFmtId="0" fontId="51" fillId="17" borderId="0" applyNumberFormat="0" applyBorder="0" applyAlignment="0" applyProtection="0"/>
    <xf numFmtId="0" fontId="27" fillId="64" borderId="0" applyNumberFormat="0" applyBorder="0" applyAlignment="0" applyProtection="0"/>
    <xf numFmtId="0" fontId="52" fillId="17" borderId="0" applyNumberFormat="0" applyBorder="0" applyAlignment="0" applyProtection="0"/>
    <xf numFmtId="0" fontId="50" fillId="63" borderId="0" applyNumberFormat="0" applyBorder="0" applyAlignment="0" applyProtection="0"/>
    <xf numFmtId="0" fontId="50" fillId="65" borderId="0" applyNumberFormat="0" applyBorder="0" applyAlignment="0" applyProtection="0"/>
    <xf numFmtId="0" fontId="50" fillId="64" borderId="0" applyNumberFormat="0" applyBorder="0" applyAlignment="0" applyProtection="0"/>
    <xf numFmtId="0" fontId="50" fillId="63" borderId="0" applyNumberFormat="0" applyBorder="0" applyAlignment="0" applyProtection="0"/>
    <xf numFmtId="164"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7" borderId="0" applyNumberFormat="0" applyBorder="0" applyAlignment="0" applyProtection="0"/>
    <xf numFmtId="164" fontId="50" fillId="63"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49"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52" fillId="17" borderId="0" applyNumberFormat="0" applyBorder="0" applyAlignment="0" applyProtection="0"/>
    <xf numFmtId="0" fontId="51" fillId="17" borderId="0" applyNumberFormat="0" applyBorder="0" applyAlignment="0" applyProtection="0"/>
    <xf numFmtId="0" fontId="48" fillId="21" borderId="0" applyNumberFormat="0" applyBorder="0" applyAlignment="0" applyProtection="0"/>
    <xf numFmtId="0" fontId="49" fillId="21"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0" fontId="51" fillId="21" borderId="0" applyNumberFormat="0" applyBorder="0" applyAlignment="0" applyProtection="0"/>
    <xf numFmtId="164" fontId="50" fillId="44"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50" fillId="44"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49"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48" fillId="25" borderId="0" applyNumberFormat="0" applyBorder="0" applyAlignment="0" applyProtection="0"/>
    <xf numFmtId="0" fontId="49" fillId="25"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1" fillId="25" borderId="0" applyNumberFormat="0" applyBorder="0" applyAlignment="0" applyProtection="0"/>
    <xf numFmtId="164" fontId="50" fillId="58" borderId="0" applyNumberFormat="0" applyBorder="0" applyAlignment="0" applyProtection="0"/>
    <xf numFmtId="0" fontId="51" fillId="25" borderId="0" applyNumberFormat="0" applyBorder="0" applyAlignment="0" applyProtection="0"/>
    <xf numFmtId="0" fontId="27" fillId="59" borderId="0" applyNumberFormat="0" applyBorder="0" applyAlignment="0" applyProtection="0"/>
    <xf numFmtId="0" fontId="52" fillId="25"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50" fillId="59" borderId="0" applyNumberFormat="0" applyBorder="0" applyAlignment="0" applyProtection="0"/>
    <xf numFmtId="0" fontId="50" fillId="58" borderId="0" applyNumberFormat="0" applyBorder="0" applyAlignment="0" applyProtection="0"/>
    <xf numFmtId="164"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27" fillId="25" borderId="0" applyNumberFormat="0" applyBorder="0" applyAlignment="0" applyProtection="0"/>
    <xf numFmtId="164" fontId="50" fillId="58"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49"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52" fillId="25" borderId="0" applyNumberFormat="0" applyBorder="0" applyAlignment="0" applyProtection="0"/>
    <xf numFmtId="0" fontId="51" fillId="25"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1" fillId="29" borderId="0" applyNumberFormat="0" applyBorder="0" applyAlignment="0" applyProtection="0"/>
    <xf numFmtId="164" fontId="50" fillId="66" borderId="0" applyNumberFormat="0" applyBorder="0" applyAlignment="0" applyProtection="0"/>
    <xf numFmtId="0" fontId="51" fillId="29" borderId="0" applyNumberFormat="0" applyBorder="0" applyAlignment="0" applyProtection="0"/>
    <xf numFmtId="0" fontId="27" fillId="55" borderId="0" applyNumberFormat="0" applyBorder="0" applyAlignment="0" applyProtection="0"/>
    <xf numFmtId="0" fontId="52" fillId="29"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5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27" fillId="29"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49"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48" fillId="33" borderId="0" applyNumberFormat="0" applyBorder="0" applyAlignment="0" applyProtection="0"/>
    <xf numFmtId="0" fontId="49" fillId="33"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0" fontId="51" fillId="33" borderId="0" applyNumberFormat="0" applyBorder="0" applyAlignment="0" applyProtection="0"/>
    <xf numFmtId="164" fontId="50" fillId="64"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49"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52" fillId="33" borderId="0" applyNumberFormat="0" applyBorder="0" applyAlignment="0" applyProtection="0"/>
    <xf numFmtId="0" fontId="51" fillId="33"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1" fillId="37" borderId="0" applyNumberFormat="0" applyBorder="0" applyAlignment="0" applyProtection="0"/>
    <xf numFmtId="164" fontId="50" fillId="69" borderId="0" applyNumberFormat="0" applyBorder="0" applyAlignment="0" applyProtection="0"/>
    <xf numFmtId="0" fontId="51" fillId="37" borderId="0" applyNumberFormat="0" applyBorder="0" applyAlignment="0" applyProtection="0"/>
    <xf numFmtId="0" fontId="27" fillId="43" borderId="0" applyNumberFormat="0" applyBorder="0" applyAlignment="0" applyProtection="0"/>
    <xf numFmtId="0" fontId="52" fillId="37" borderId="0" applyNumberFormat="0" applyBorder="0" applyAlignment="0" applyProtection="0"/>
    <xf numFmtId="0" fontId="50" fillId="69" borderId="0" applyNumberFormat="0" applyBorder="0" applyAlignment="0" applyProtection="0"/>
    <xf numFmtId="0" fontId="50" fillId="70" borderId="0" applyNumberFormat="0" applyBorder="0" applyAlignment="0" applyProtection="0"/>
    <xf numFmtId="0" fontId="50" fillId="43" borderId="0" applyNumberFormat="0" applyBorder="0" applyAlignment="0" applyProtection="0"/>
    <xf numFmtId="0" fontId="50" fillId="69" borderId="0" applyNumberFormat="0" applyBorder="0" applyAlignment="0" applyProtection="0"/>
    <xf numFmtId="164"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27" fillId="37" borderId="0" applyNumberFormat="0" applyBorder="0" applyAlignment="0" applyProtection="0"/>
    <xf numFmtId="164" fontId="50" fillId="69"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49"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42" fillId="0" borderId="15" applyNumberFormat="0" applyFont="0" applyFill="0" applyAlignment="0" applyProtection="0"/>
    <xf numFmtId="164" fontId="36" fillId="71" borderId="27" applyNumberFormat="0" applyFont="0" applyAlignment="0" applyProtection="0">
      <alignment vertical="top"/>
    </xf>
    <xf numFmtId="164" fontId="36" fillId="46" borderId="28" applyNumberFormat="0" applyFont="0" applyBorder="0" applyProtection="0"/>
    <xf numFmtId="0" fontId="53" fillId="72"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1" fillId="14" borderId="0" applyNumberFormat="0" applyBorder="0" applyAlignment="0" applyProtection="0"/>
    <xf numFmtId="164" fontId="50" fillId="74" borderId="0" applyNumberFormat="0" applyBorder="0" applyAlignment="0" applyProtection="0"/>
    <xf numFmtId="0" fontId="51" fillId="14" borderId="0" applyNumberFormat="0" applyBorder="0" applyAlignment="0" applyProtection="0"/>
    <xf numFmtId="0" fontId="27" fillId="64" borderId="0" applyNumberFormat="0" applyBorder="0" applyAlignment="0" applyProtection="0"/>
    <xf numFmtId="0" fontId="52" fillId="14" borderId="0" applyNumberFormat="0" applyBorder="0" applyAlignment="0" applyProtection="0"/>
    <xf numFmtId="0" fontId="50" fillId="74" borderId="0" applyNumberFormat="0" applyBorder="0" applyAlignment="0" applyProtection="0"/>
    <xf numFmtId="0" fontId="50" fillId="75" borderId="0" applyNumberFormat="0" applyBorder="0" applyAlignment="0" applyProtection="0"/>
    <xf numFmtId="0" fontId="50" fillId="64" borderId="0" applyNumberFormat="0" applyBorder="0" applyAlignment="0" applyProtection="0"/>
    <xf numFmtId="0" fontId="50" fillId="74" borderId="0" applyNumberFormat="0" applyBorder="0" applyAlignment="0" applyProtection="0"/>
    <xf numFmtId="164" fontId="50" fillId="74" borderId="0" applyNumberFormat="0" applyBorder="0" applyAlignment="0" applyProtection="0"/>
    <xf numFmtId="0" fontId="27" fillId="14" borderId="0" applyNumberFormat="0" applyBorder="0" applyAlignment="0" applyProtection="0"/>
    <xf numFmtId="0" fontId="27" fillId="64"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4" borderId="0" applyNumberFormat="0" applyBorder="0" applyAlignment="0" applyProtection="0"/>
    <xf numFmtId="164" fontId="50" fillId="7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0" fillId="64" borderId="0" applyNumberFormat="0" applyBorder="0" applyAlignment="0" applyProtection="0"/>
    <xf numFmtId="0" fontId="49"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52" fillId="14" borderId="0" applyNumberFormat="0" applyBorder="0" applyAlignment="0" applyProtection="0"/>
    <xf numFmtId="0" fontId="51" fillId="14" borderId="0" applyNumberFormat="0" applyBorder="0" applyAlignment="0" applyProtection="0"/>
    <xf numFmtId="0" fontId="53" fillId="76" borderId="0" applyNumberFormat="0" applyBorder="0" applyAlignment="0" applyProtection="0"/>
    <xf numFmtId="0" fontId="53" fillId="77" borderId="0" applyNumberFormat="0" applyBorder="0" applyAlignment="0" applyProtection="0"/>
    <xf numFmtId="0" fontId="50" fillId="7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0" fontId="51" fillId="18" borderId="0" applyNumberFormat="0" applyBorder="0" applyAlignment="0" applyProtection="0"/>
    <xf numFmtId="164" fontId="50" fillId="79" borderId="0" applyNumberFormat="0" applyBorder="0" applyAlignment="0" applyProtection="0"/>
    <xf numFmtId="0" fontId="51" fillId="18" borderId="0" applyNumberFormat="0" applyBorder="0" applyAlignment="0" applyProtection="0"/>
    <xf numFmtId="0" fontId="27" fillId="80" borderId="0" applyNumberFormat="0" applyBorder="0" applyAlignment="0" applyProtection="0"/>
    <xf numFmtId="0" fontId="52" fillId="18" borderId="0" applyNumberFormat="0" applyBorder="0" applyAlignment="0" applyProtection="0"/>
    <xf numFmtId="0" fontId="50" fillId="79" borderId="0" applyNumberFormat="0" applyBorder="0" applyAlignment="0" applyProtection="0"/>
    <xf numFmtId="0" fontId="50" fillId="81"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164" fontId="50" fillId="79" borderId="0" applyNumberFormat="0" applyBorder="0" applyAlignment="0" applyProtection="0"/>
    <xf numFmtId="0" fontId="27" fillId="80" borderId="0" applyNumberFormat="0" applyBorder="0" applyAlignment="0" applyProtection="0"/>
    <xf numFmtId="0" fontId="27" fillId="18" borderId="0" applyNumberFormat="0" applyBorder="0" applyAlignment="0" applyProtection="0"/>
    <xf numFmtId="0" fontId="50" fillId="79" borderId="0" applyNumberFormat="0" applyBorder="0" applyAlignment="0" applyProtection="0"/>
    <xf numFmtId="164" fontId="50" fillId="79" borderId="0" applyNumberFormat="0" applyBorder="0" applyAlignment="0" applyProtection="0"/>
    <xf numFmtId="0" fontId="27" fillId="18" borderId="0" applyNumberFormat="0" applyBorder="0" applyAlignment="0" applyProtection="0"/>
    <xf numFmtId="0" fontId="49"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52" fillId="18" borderId="0" applyNumberFormat="0" applyBorder="0" applyAlignment="0" applyProtection="0"/>
    <xf numFmtId="0" fontId="51" fillId="18" borderId="0" applyNumberFormat="0" applyBorder="0" applyAlignment="0" applyProtection="0"/>
    <xf numFmtId="0" fontId="53" fillId="76" borderId="0" applyNumberFormat="0" applyBorder="0" applyAlignment="0" applyProtection="0"/>
    <xf numFmtId="0" fontId="53" fillId="82" borderId="0" applyNumberFormat="0" applyBorder="0" applyAlignment="0" applyProtection="0"/>
    <xf numFmtId="0" fontId="50" fillId="77"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0" fontId="51" fillId="22" borderId="0" applyNumberFormat="0" applyBorder="0" applyAlignment="0" applyProtection="0"/>
    <xf numFmtId="164" fontId="50" fillId="83" borderId="0" applyNumberFormat="0" applyBorder="0" applyAlignment="0" applyProtection="0"/>
    <xf numFmtId="0" fontId="51" fillId="22" borderId="0" applyNumberFormat="0" applyBorder="0" applyAlignment="0" applyProtection="0"/>
    <xf numFmtId="0" fontId="27" fillId="80" borderId="0" applyNumberFormat="0" applyBorder="0" applyAlignment="0" applyProtection="0"/>
    <xf numFmtId="0" fontId="52" fillId="22" borderId="0" applyNumberFormat="0" applyBorder="0" applyAlignment="0" applyProtection="0"/>
    <xf numFmtId="0" fontId="50" fillId="83" borderId="0" applyNumberFormat="0" applyBorder="0" applyAlignment="0" applyProtection="0"/>
    <xf numFmtId="0" fontId="50" fillId="84"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164" fontId="50" fillId="83" borderId="0" applyNumberFormat="0" applyBorder="0" applyAlignment="0" applyProtection="0"/>
    <xf numFmtId="0" fontId="27" fillId="80" borderId="0" applyNumberFormat="0" applyBorder="0" applyAlignment="0" applyProtection="0"/>
    <xf numFmtId="0" fontId="27" fillId="22" borderId="0" applyNumberFormat="0" applyBorder="0" applyAlignment="0" applyProtection="0"/>
    <xf numFmtId="0" fontId="50" fillId="83" borderId="0" applyNumberFormat="0" applyBorder="0" applyAlignment="0" applyProtection="0"/>
    <xf numFmtId="164" fontId="50" fillId="83" borderId="0" applyNumberFormat="0" applyBorder="0" applyAlignment="0" applyProtection="0"/>
    <xf numFmtId="0" fontId="27" fillId="22" borderId="0" applyNumberFormat="0" applyBorder="0" applyAlignment="0" applyProtection="0"/>
    <xf numFmtId="0" fontId="49"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52" fillId="22" borderId="0" applyNumberFormat="0" applyBorder="0" applyAlignment="0" applyProtection="0"/>
    <xf numFmtId="0" fontId="51" fillId="22" borderId="0" applyNumberFormat="0" applyBorder="0" applyAlignment="0" applyProtection="0"/>
    <xf numFmtId="0" fontId="53" fillId="72" borderId="0" applyNumberFormat="0" applyBorder="0" applyAlignment="0" applyProtection="0"/>
    <xf numFmtId="0" fontId="53" fillId="77" borderId="0" applyNumberFormat="0" applyBorder="0" applyAlignment="0" applyProtection="0"/>
    <xf numFmtId="0" fontId="50" fillId="77"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1" fillId="26" borderId="0" applyNumberFormat="0" applyBorder="0" applyAlignment="0" applyProtection="0"/>
    <xf numFmtId="164" fontId="50" fillId="66" borderId="0" applyNumberFormat="0" applyBorder="0" applyAlignment="0" applyProtection="0"/>
    <xf numFmtId="0" fontId="51" fillId="26" borderId="0" applyNumberFormat="0" applyBorder="0" applyAlignment="0" applyProtection="0"/>
    <xf numFmtId="0" fontId="27" fillId="85" borderId="0" applyNumberFormat="0" applyBorder="0" applyAlignment="0" applyProtection="0"/>
    <xf numFmtId="0" fontId="52" fillId="26"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8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6" borderId="0" applyNumberFormat="0" applyBorder="0" applyAlignment="0" applyProtection="0"/>
    <xf numFmtId="0" fontId="27" fillId="85" borderId="0" applyNumberFormat="0" applyBorder="0" applyAlignment="0" applyProtection="0"/>
    <xf numFmtId="0" fontId="50" fillId="85" borderId="0" applyNumberFormat="0" applyBorder="0" applyAlignment="0" applyProtection="0"/>
    <xf numFmtId="0" fontId="50" fillId="85" borderId="0" applyNumberFormat="0" applyBorder="0" applyAlignment="0" applyProtection="0"/>
    <xf numFmtId="0" fontId="27" fillId="26"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0" fillId="85" borderId="0" applyNumberFormat="0" applyBorder="0" applyAlignment="0" applyProtection="0"/>
    <xf numFmtId="0" fontId="49"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52" fillId="26" borderId="0" applyNumberFormat="0" applyBorder="0" applyAlignment="0" applyProtection="0"/>
    <xf numFmtId="0" fontId="51" fillId="26" borderId="0" applyNumberFormat="0" applyBorder="0" applyAlignment="0" applyProtection="0"/>
    <xf numFmtId="0" fontId="53" fillId="86"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0" fontId="51" fillId="30" borderId="0" applyNumberFormat="0" applyBorder="0" applyAlignment="0" applyProtection="0"/>
    <xf numFmtId="164" fontId="50" fillId="64"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49"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52" fillId="30" borderId="0" applyNumberFormat="0" applyBorder="0" applyAlignment="0" applyProtection="0"/>
    <xf numFmtId="0" fontId="51" fillId="30" borderId="0" applyNumberFormat="0" applyBorder="0" applyAlignment="0" applyProtection="0"/>
    <xf numFmtId="0" fontId="53" fillId="76" borderId="0" applyNumberFormat="0" applyBorder="0" applyAlignment="0" applyProtection="0"/>
    <xf numFmtId="0" fontId="53" fillId="87" borderId="0" applyNumberFormat="0" applyBorder="0" applyAlignment="0" applyProtection="0"/>
    <xf numFmtId="0" fontId="50" fillId="87"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0" fontId="51" fillId="34" borderId="0" applyNumberFormat="0" applyBorder="0" applyAlignment="0" applyProtection="0"/>
    <xf numFmtId="164" fontId="50" fillId="88"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0" fillId="88" borderId="0" applyNumberFormat="0" applyBorder="0" applyAlignment="0" applyProtection="0"/>
    <xf numFmtId="0" fontId="50" fillId="89"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50" fillId="88"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49"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4" fillId="0" borderId="29" applyNumberFormat="0"/>
    <xf numFmtId="0" fontId="42" fillId="0" borderId="4" applyNumberFormat="0" applyFont="0" applyBorder="0"/>
    <xf numFmtId="0" fontId="55" fillId="90" borderId="4" applyNumberFormat="0" applyBorder="0"/>
    <xf numFmtId="0" fontId="55" fillId="90" borderId="30" applyNumberFormat="0" applyFont="0"/>
    <xf numFmtId="0" fontId="56" fillId="90" borderId="4" applyNumberFormat="0" applyFont="0" applyBorder="0"/>
    <xf numFmtId="172" fontId="8" fillId="91" borderId="31">
      <alignment horizontal="center" vertical="center"/>
    </xf>
    <xf numFmtId="172" fontId="8" fillId="91" borderId="31">
      <alignment horizontal="center" vertical="center"/>
    </xf>
    <xf numFmtId="172" fontId="8" fillId="91" borderId="31">
      <alignment horizontal="center" vertical="center"/>
    </xf>
    <xf numFmtId="173" fontId="57"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2" fontId="8" fillId="91" borderId="31">
      <alignment horizontal="center" vertical="center"/>
    </xf>
    <xf numFmtId="174" fontId="22" fillId="91" borderId="31">
      <alignment horizontal="center" vertical="center"/>
    </xf>
    <xf numFmtId="174" fontId="22" fillId="91" borderId="31">
      <alignment horizontal="center" vertical="center"/>
    </xf>
    <xf numFmtId="0" fontId="58" fillId="0" borderId="0" applyNumberFormat="0" applyFill="0" applyBorder="0" applyAlignment="0">
      <protection locked="0"/>
    </xf>
    <xf numFmtId="0" fontId="59" fillId="0" borderId="0" applyNumberFormat="0" applyFill="0" applyBorder="0" applyAlignment="0">
      <protection locked="0"/>
    </xf>
    <xf numFmtId="0" fontId="58" fillId="0" borderId="0" applyNumberFormat="0" applyFill="0" applyBorder="0" applyAlignment="0">
      <protection locked="0"/>
    </xf>
    <xf numFmtId="0" fontId="59" fillId="0" borderId="0" applyNumberFormat="0" applyFill="0" applyBorder="0" applyAlignment="0">
      <protection locked="0"/>
    </xf>
    <xf numFmtId="0" fontId="60" fillId="8" borderId="0" applyNumberFormat="0" applyBorder="0" applyAlignment="0" applyProtection="0"/>
    <xf numFmtId="0" fontId="61" fillId="8" borderId="0" applyNumberFormat="0" applyBorder="0" applyAlignment="0" applyProtection="0"/>
    <xf numFmtId="0" fontId="62" fillId="8"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0" fontId="64" fillId="8" borderId="0" applyNumberFormat="0" applyBorder="0" applyAlignment="0" applyProtection="0"/>
    <xf numFmtId="164" fontId="63" fillId="42"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3" fillId="42" borderId="0" applyNumberFormat="0" applyBorder="0" applyAlignment="0" applyProtection="0"/>
    <xf numFmtId="0" fontId="67" fillId="45"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3" fillId="42"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1"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4" fillId="8" borderId="0" applyNumberFormat="0" applyBorder="0" applyAlignment="0" applyProtection="0"/>
    <xf numFmtId="3" fontId="68" fillId="0" borderId="0" applyFill="0" applyBorder="0" applyProtection="0">
      <alignment horizontal="right"/>
    </xf>
    <xf numFmtId="0" fontId="6" fillId="54" borderId="0" applyNumberFormat="0" applyBorder="0" applyAlignment="0">
      <protection locked="0"/>
    </xf>
    <xf numFmtId="0" fontId="6" fillId="54" borderId="0" applyNumberFormat="0" applyBorder="0" applyAlignment="0">
      <protection locked="0"/>
    </xf>
    <xf numFmtId="3" fontId="69" fillId="92" borderId="0" applyNumberFormat="0" applyBorder="0" applyAlignment="0" applyProtection="0">
      <alignment vertical="top"/>
    </xf>
    <xf numFmtId="164" fontId="70" fillId="0" borderId="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0" fontId="41" fillId="94" borderId="0">
      <alignment horizontal="center"/>
    </xf>
    <xf numFmtId="0" fontId="41" fillId="94" borderId="0">
      <alignment horizontal="center"/>
    </xf>
    <xf numFmtId="175" fontId="41" fillId="0" borderId="0" applyFill="0" applyBorder="0" applyAlignment="0"/>
    <xf numFmtId="0" fontId="72" fillId="11" borderId="20" applyNumberFormat="0" applyAlignment="0" applyProtection="0"/>
    <xf numFmtId="0" fontId="73" fillId="11" borderId="20" applyNumberFormat="0" applyAlignment="0" applyProtection="0"/>
    <xf numFmtId="0" fontId="74" fillId="55" borderId="33" applyNumberFormat="0" applyAlignment="0" applyProtection="0"/>
    <xf numFmtId="0" fontId="25" fillId="11" borderId="20" applyNumberFormat="0" applyAlignment="0" applyProtection="0"/>
    <xf numFmtId="0" fontId="75" fillId="11" borderId="20" applyNumberFormat="0" applyAlignment="0" applyProtection="0"/>
    <xf numFmtId="164" fontId="74" fillId="55" borderId="33" applyNumberFormat="0" applyAlignment="0" applyProtection="0"/>
    <xf numFmtId="0" fontId="75" fillId="11" borderId="20" applyNumberFormat="0" applyAlignment="0" applyProtection="0"/>
    <xf numFmtId="0" fontId="25" fillId="40" borderId="20" applyNumberFormat="0" applyAlignment="0" applyProtection="0"/>
    <xf numFmtId="0" fontId="76" fillId="11" borderId="20" applyNumberFormat="0" applyAlignment="0" applyProtection="0"/>
    <xf numFmtId="0" fontId="74" fillId="55" borderId="33" applyNumberFormat="0" applyAlignment="0" applyProtection="0"/>
    <xf numFmtId="0" fontId="74" fillId="95" borderId="33" applyNumberFormat="0" applyAlignment="0" applyProtection="0"/>
    <xf numFmtId="0" fontId="74" fillId="40" borderId="33" applyNumberFormat="0" applyAlignment="0" applyProtection="0"/>
    <xf numFmtId="0" fontId="74" fillId="55" borderId="33" applyNumberFormat="0" applyAlignment="0" applyProtection="0"/>
    <xf numFmtId="164"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4" fillId="40" borderId="33" applyNumberFormat="0" applyAlignment="0" applyProtection="0"/>
    <xf numFmtId="0" fontId="25" fillId="11" borderId="20" applyNumberFormat="0" applyAlignment="0" applyProtection="0"/>
    <xf numFmtId="164" fontId="74" fillId="55" borderId="33" applyNumberFormat="0" applyAlignment="0" applyProtection="0"/>
    <xf numFmtId="0"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3" fillId="11" borderId="20" applyNumberFormat="0" applyAlignment="0" applyProtection="0"/>
    <xf numFmtId="0" fontId="25" fillId="11" borderId="20" applyNumberFormat="0" applyAlignment="0" applyProtection="0"/>
    <xf numFmtId="0" fontId="25" fillId="11" borderId="20" applyNumberFormat="0" applyAlignment="0" applyProtection="0"/>
    <xf numFmtId="0" fontId="76" fillId="11" borderId="20" applyNumberFormat="0" applyAlignment="0" applyProtection="0"/>
    <xf numFmtId="0" fontId="75" fillId="11" borderId="20" applyNumberFormat="0" applyAlignment="0" applyProtection="0"/>
    <xf numFmtId="0" fontId="6" fillId="0" borderId="34" applyNumberFormat="0" applyFont="0" applyBorder="0"/>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6" fillId="0" borderId="4" applyNumberFormat="0" applyBorder="0">
      <alignment horizontal="center"/>
    </xf>
    <xf numFmtId="0" fontId="21" fillId="96" borderId="35" applyNumberFormat="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Fill="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0" fontId="6" fillId="0" borderId="34" applyNumberFormat="0" applyFont="0" applyBorder="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9" fontId="6" fillId="2" borderId="35" applyNumberFormat="0" applyFont="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6" fillId="0" borderId="0">
      <alignment horizontal="centerContinuous" vertical="center" wrapText="1"/>
    </xf>
    <xf numFmtId="0" fontId="6" fillId="0" borderId="0">
      <alignment horizontal="centerContinuous" vertical="center" wrapText="1"/>
    </xf>
    <xf numFmtId="0" fontId="77" fillId="0" borderId="0">
      <alignment horizontal="centerContinuous" vertical="center" wrapText="1"/>
    </xf>
    <xf numFmtId="176" fontId="78" fillId="0" borderId="0" applyFont="0" applyAlignment="0"/>
    <xf numFmtId="0" fontId="79" fillId="12" borderId="23" applyNumberFormat="0" applyAlignment="0" applyProtection="0"/>
    <xf numFmtId="0" fontId="80" fillId="12" borderId="23" applyNumberFormat="0" applyAlignment="0" applyProtection="0"/>
    <xf numFmtId="0" fontId="81" fillId="97" borderId="37" applyNumberFormat="0" applyAlignment="0" applyProtection="0"/>
    <xf numFmtId="0" fontId="26" fillId="12" borderId="23" applyNumberFormat="0" applyAlignment="0" applyProtection="0"/>
    <xf numFmtId="0" fontId="23" fillId="12" borderId="23" applyNumberFormat="0" applyAlignment="0" applyProtection="0"/>
    <xf numFmtId="164" fontId="81" fillId="97" borderId="37" applyNumberFormat="0" applyAlignment="0" applyProtection="0"/>
    <xf numFmtId="0" fontId="23" fillId="12" borderId="23" applyNumberFormat="0" applyAlignment="0" applyProtection="0"/>
    <xf numFmtId="0" fontId="82" fillId="12" borderId="23" applyNumberFormat="0" applyAlignment="0" applyProtection="0"/>
    <xf numFmtId="0" fontId="81" fillId="97" borderId="37" applyNumberFormat="0" applyAlignment="0" applyProtection="0"/>
    <xf numFmtId="0" fontId="81" fillId="98" borderId="37" applyNumberFormat="0" applyAlignment="0" applyProtection="0"/>
    <xf numFmtId="0" fontId="81" fillId="97" borderId="37" applyNumberFormat="0" applyAlignment="0" applyProtection="0"/>
    <xf numFmtId="0" fontId="26" fillId="12" borderId="23" applyNumberFormat="0" applyAlignment="0" applyProtection="0"/>
    <xf numFmtId="164" fontId="81" fillId="97" borderId="37" applyNumberFormat="0" applyAlignment="0" applyProtection="0"/>
    <xf numFmtId="0" fontId="26" fillId="12" borderId="23" applyNumberFormat="0" applyAlignment="0" applyProtection="0"/>
    <xf numFmtId="0" fontId="81" fillId="97" borderId="37" applyNumberFormat="0" applyAlignment="0" applyProtection="0"/>
    <xf numFmtId="164" fontId="81" fillId="97" borderId="37" applyNumberFormat="0" applyAlignment="0" applyProtection="0"/>
    <xf numFmtId="0" fontId="26" fillId="12" borderId="23" applyNumberFormat="0" applyAlignment="0" applyProtection="0"/>
    <xf numFmtId="0" fontId="80" fillId="12" borderId="23" applyNumberFormat="0" applyAlignment="0" applyProtection="0"/>
    <xf numFmtId="0" fontId="26" fillId="12" borderId="23" applyNumberFormat="0" applyAlignment="0" applyProtection="0"/>
    <xf numFmtId="0" fontId="26" fillId="12" borderId="23" applyNumberFormat="0" applyAlignment="0" applyProtection="0"/>
    <xf numFmtId="0" fontId="82" fillId="12" borderId="23" applyNumberFormat="0" applyAlignment="0" applyProtection="0"/>
    <xf numFmtId="0" fontId="23" fillId="12" borderId="23" applyNumberFormat="0" applyAlignment="0" applyProtection="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177" fontId="6" fillId="0" borderId="0"/>
    <xf numFmtId="178" fontId="83" fillId="0" borderId="0"/>
    <xf numFmtId="177" fontId="6" fillId="0" borderId="0"/>
    <xf numFmtId="0" fontId="6" fillId="0" borderId="0" applyFont="0" applyFill="0" applyBorder="0" applyAlignment="0" applyProtection="0">
      <alignment horizontal="center" vertical="center"/>
    </xf>
    <xf numFmtId="179" fontId="57"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179"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0" fontId="6" fillId="0" borderId="0" applyFont="0" applyFill="0" applyBorder="0" applyAlignment="0" applyProtection="0">
      <alignment horizontal="center"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3" fillId="0" borderId="0" applyFont="0" applyFill="0" applyBorder="0" applyAlignment="0" applyProtection="0"/>
    <xf numFmtId="41" fontId="6" fillId="0" borderId="0">
      <alignment vertical="center"/>
    </xf>
    <xf numFmtId="41" fontId="3" fillId="0" borderId="0" applyFont="0" applyFill="0" applyBorder="0" applyAlignment="0" applyProtection="0"/>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xf numFmtId="41" fontId="6" fillId="0" borderId="0"/>
    <xf numFmtId="41" fontId="6" fillId="0" borderId="0"/>
    <xf numFmtId="41" fontId="6" fillId="0" borderId="0"/>
    <xf numFmtId="41" fontId="6" fillId="0" borderId="0"/>
    <xf numFmtId="41" fontId="6" fillId="0" borderId="0"/>
    <xf numFmtId="41" fontId="6" fillId="0" borderId="0"/>
    <xf numFmtId="41" fontId="6" fillId="0" borderId="0"/>
    <xf numFmtId="41" fontId="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6" fillId="0" borderId="0">
      <alignment vertical="center"/>
    </xf>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41" fontId="6" fillId="0" borderId="0">
      <alignment vertical="center"/>
    </xf>
    <xf numFmtId="180" fontId="78" fillId="0" borderId="38" applyBorder="0">
      <alignment horizontal="center"/>
    </xf>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6" fillId="0" borderId="0">
      <alignment vertical="center"/>
    </xf>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39" fontId="6" fillId="0" borderId="0" applyFont="0" applyFill="0" applyBorder="0">
      <protection locked="0"/>
    </xf>
    <xf numFmtId="43" fontId="84" fillId="0" borderId="0" applyFont="0" applyFill="0" applyBorder="0" applyAlignment="0" applyProtection="0"/>
    <xf numFmtId="39" fontId="6" fillId="0" borderId="0" applyFont="0" applyFill="0" applyBorder="0">
      <protection locked="0"/>
    </xf>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6" fillId="0" borderId="0" applyFont="0" applyFill="0" applyBorder="0" applyAlignment="0" applyProtection="0"/>
    <xf numFmtId="43" fontId="57" fillId="0" borderId="0" applyFont="0" applyFill="0" applyBorder="0" applyAlignment="0" applyProtection="0"/>
    <xf numFmtId="42" fontId="41"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3" fontId="3"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5"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46" fillId="0" borderId="0" applyFont="0" applyFill="0" applyBorder="0" applyAlignment="0" applyProtection="0"/>
    <xf numFmtId="43" fontId="6" fillId="0" borderId="0" applyFont="0" applyFill="0" applyBorder="0" applyAlignment="0" applyProtection="0"/>
    <xf numFmtId="42" fontId="41" fillId="0" borderId="0"/>
    <xf numFmtId="0" fontId="46" fillId="0" borderId="0"/>
    <xf numFmtId="0" fontId="46" fillId="0" borderId="0"/>
    <xf numFmtId="43" fontId="46" fillId="0" borderId="0" applyFont="0" applyFill="0" applyBorder="0" applyAlignment="0" applyProtection="0"/>
    <xf numFmtId="43" fontId="6"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2" fontId="41"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2"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0" fontId="46" fillId="0" borderId="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6"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0" fontId="46" fillId="0" borderId="0"/>
    <xf numFmtId="3" fontId="6" fillId="0" borderId="0" applyFont="0" applyFill="0" applyBorder="0" applyAlignment="0" applyProtection="0"/>
    <xf numFmtId="0" fontId="87" fillId="0" borderId="0"/>
    <xf numFmtId="0" fontId="46" fillId="0" borderId="0"/>
    <xf numFmtId="0" fontId="46" fillId="0" borderId="0"/>
    <xf numFmtId="0" fontId="46" fillId="0" borderId="0"/>
    <xf numFmtId="0" fontId="46" fillId="0" borderId="0"/>
    <xf numFmtId="164" fontId="70" fillId="0" borderId="0"/>
    <xf numFmtId="0" fontId="46" fillId="0" borderId="0"/>
    <xf numFmtId="0" fontId="46" fillId="0" borderId="0"/>
    <xf numFmtId="0" fontId="46" fillId="0" borderId="0"/>
    <xf numFmtId="0" fontId="46" fillId="0" borderId="0"/>
    <xf numFmtId="3" fontId="88" fillId="0" borderId="0">
      <protection locked="0"/>
    </xf>
    <xf numFmtId="164" fontId="70" fillId="0" borderId="0"/>
    <xf numFmtId="0" fontId="89" fillId="0" borderId="0" applyNumberFormat="0" applyAlignment="0">
      <alignment horizontal="lef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2" fontId="6" fillId="0" borderId="0" applyFont="0" applyFill="0" applyBorder="0" applyAlignment="0" applyProtection="0"/>
    <xf numFmtId="0" fontId="46" fillId="0" borderId="0"/>
    <xf numFmtId="0" fontId="46" fillId="0" borderId="0"/>
    <xf numFmtId="183" fontId="90"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4" fontId="78" fillId="0" borderId="2" applyFont="0" applyFill="0" applyBorder="0" applyAlignment="0" applyProtection="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2"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5" fontId="6" fillId="0" borderId="0" applyFont="0" applyFill="0" applyBorder="0" applyAlignment="0" applyProtection="0"/>
    <xf numFmtId="0" fontId="46" fillId="0" borderId="0"/>
    <xf numFmtId="0" fontId="46" fillId="0" borderId="0"/>
    <xf numFmtId="185"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1" fillId="0" borderId="0">
      <protection locked="0"/>
    </xf>
    <xf numFmtId="0" fontId="46" fillId="0" borderId="0"/>
    <xf numFmtId="0" fontId="46" fillId="0" borderId="0"/>
    <xf numFmtId="6" fontId="92" fillId="0" borderId="0">
      <protection locked="0"/>
    </xf>
    <xf numFmtId="16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2" fillId="0" borderId="0">
      <protection locked="0"/>
    </xf>
    <xf numFmtId="6" fontId="91"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6" fontId="6" fillId="0" borderId="0"/>
    <xf numFmtId="168" fontId="6" fillId="0" borderId="0" applyFont="0" applyFill="0" applyBorder="0" applyAlignment="0" applyProtection="0"/>
    <xf numFmtId="169" fontId="6" fillId="0" borderId="0" applyFont="0" applyFill="0" applyBorder="0" applyAlignment="0" applyProtection="0"/>
    <xf numFmtId="0" fontId="46" fillId="0" borderId="0"/>
    <xf numFmtId="187" fontId="93" fillId="0" borderId="0">
      <alignment horizontal="right"/>
      <protection locked="0"/>
    </xf>
    <xf numFmtId="0" fontId="46" fillId="0" borderId="0"/>
    <xf numFmtId="0" fontId="46" fillId="0" borderId="0"/>
    <xf numFmtId="0" fontId="46" fillId="0" borderId="0"/>
    <xf numFmtId="0" fontId="46" fillId="0" borderId="0"/>
    <xf numFmtId="0" fontId="46" fillId="0" borderId="0"/>
    <xf numFmtId="0" fontId="46" fillId="0" borderId="0"/>
    <xf numFmtId="37" fontId="87" fillId="99" borderId="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4" fillId="0" borderId="0" applyNumberFormat="0" applyAlignment="0">
      <alignment horizontal="left"/>
    </xf>
    <xf numFmtId="0" fontId="46" fillId="0" borderId="0"/>
    <xf numFmtId="0" fontId="46" fillId="0" borderId="0"/>
    <xf numFmtId="188"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9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 fillId="0" borderId="0" applyNumberFormat="0" applyFill="0" applyBorder="0" applyAlignment="0" applyProtection="0"/>
    <xf numFmtId="0" fontId="46" fillId="0" borderId="0"/>
    <xf numFmtId="0" fontId="46" fillId="0" borderId="0"/>
    <xf numFmtId="0" fontId="98" fillId="0" borderId="0" applyProtection="0"/>
    <xf numFmtId="0" fontId="99" fillId="0" borderId="0" applyProtection="0"/>
    <xf numFmtId="0" fontId="100" fillId="0" borderId="0" applyProtection="0"/>
    <xf numFmtId="0" fontId="3" fillId="0" borderId="0" applyProtection="0"/>
    <xf numFmtId="0" fontId="101" fillId="0" borderId="0" applyProtection="0"/>
    <xf numFmtId="0" fontId="4" fillId="0" borderId="0" applyProtection="0"/>
    <xf numFmtId="0" fontId="102" fillId="0" borderId="0" applyProtection="0"/>
    <xf numFmtId="189" fontId="6"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9" fontId="6"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3" fillId="0" borderId="0"/>
    <xf numFmtId="0" fontId="46" fillId="0" borderId="0"/>
    <xf numFmtId="0" fontId="46" fillId="0" borderId="0"/>
    <xf numFmtId="167" fontId="90" fillId="0" borderId="0" applyFont="0" applyFill="0" applyBorder="0" applyAlignment="0" applyProtection="0"/>
    <xf numFmtId="0" fontId="46" fillId="0" borderId="0"/>
    <xf numFmtId="0" fontId="46" fillId="0" borderId="0"/>
    <xf numFmtId="190" fontId="6" fillId="0" borderId="0" applyFont="0" applyFill="0" applyBorder="0" applyAlignment="0" applyProtection="0">
      <alignment horizontal="center"/>
    </xf>
    <xf numFmtId="0" fontId="46" fillId="0" borderId="0"/>
    <xf numFmtId="0" fontId="46" fillId="0" borderId="0"/>
    <xf numFmtId="0" fontId="46" fillId="0" borderId="0"/>
    <xf numFmtId="0" fontId="103" fillId="7" borderId="0" applyNumberFormat="0" applyBorder="0" applyAlignment="0" applyProtection="0"/>
    <xf numFmtId="0" fontId="104" fillId="7" borderId="0" applyNumberFormat="0" applyBorder="0" applyAlignment="0" applyProtection="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104" fillId="7"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36" fillId="71" borderId="27" applyNumberFormat="0" applyAlignment="0" applyProtection="0">
      <alignment vertical="top"/>
    </xf>
    <xf numFmtId="38" fontId="99" fillId="100"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39" applyNumberFormat="0" applyAlignment="0" applyProtection="0">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4">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107" fillId="101" borderId="0" applyProtection="0"/>
    <xf numFmtId="0" fontId="46" fillId="0" borderId="0"/>
    <xf numFmtId="0" fontId="108" fillId="0" borderId="17" applyNumberFormat="0" applyFill="0" applyAlignment="0" applyProtection="0"/>
    <xf numFmtId="0" fontId="109" fillId="0" borderId="17" applyNumberFormat="0" applyFill="0" applyAlignment="0" applyProtection="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109" fillId="0" borderId="17"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1" fillId="0" borderId="18" applyNumberFormat="0" applyFill="0" applyAlignment="0" applyProtection="0"/>
    <xf numFmtId="0" fontId="112" fillId="0" borderId="18" applyNumberFormat="0" applyFill="0" applyAlignment="0" applyProtection="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112" fillId="0" borderId="18"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19" applyNumberFormat="0" applyFill="0" applyAlignment="0" applyProtection="0"/>
    <xf numFmtId="0" fontId="115" fillId="0" borderId="19" applyNumberFormat="0" applyFill="0" applyAlignment="0" applyProtection="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115" fillId="0" borderId="19"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115"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6"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6"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applyNumberFormat="0" applyFill="0" applyBorder="0" applyProtection="0">
      <alignment wrapText="1"/>
    </xf>
    <xf numFmtId="0" fontId="6" fillId="0" borderId="0" applyNumberFormat="0" applyFill="0" applyBorder="0" applyProtection="0">
      <alignment horizontal="justify" vertical="top"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43"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192" fontId="117" fillId="0" borderId="0"/>
    <xf numFmtId="0" fontId="46" fillId="0" borderId="0"/>
    <xf numFmtId="0" fontId="46" fillId="0" borderId="0"/>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6" fillId="0" borderId="0"/>
    <xf numFmtId="0" fontId="46"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6" fillId="0" borderId="0"/>
    <xf numFmtId="0" fontId="46" fillId="0" borderId="0"/>
    <xf numFmtId="0" fontId="7"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9" fillId="0" borderId="0" applyNumberFormat="0" applyFill="0" applyBorder="0" applyAlignment="0" applyProtection="0">
      <alignment vertical="top"/>
      <protection locked="0"/>
    </xf>
    <xf numFmtId="0" fontId="46" fillId="0" borderId="0"/>
    <xf numFmtId="0" fontId="46" fillId="0" borderId="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0" fontId="99" fillId="93" borderId="1"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3" fontId="36" fillId="0" borderId="0" applyFill="0" applyBorder="0" applyAlignment="0" applyProtection="0">
      <alignment horizontal="center"/>
    </xf>
    <xf numFmtId="0" fontId="46" fillId="0" borderId="0"/>
    <xf numFmtId="0" fontId="46" fillId="0" borderId="0"/>
    <xf numFmtId="0" fontId="46" fillId="0" borderId="0"/>
    <xf numFmtId="0" fontId="128" fillId="0" borderId="22" applyNumberFormat="0" applyFill="0" applyAlignment="0" applyProtection="0"/>
    <xf numFmtId="0" fontId="129" fillId="0" borderId="22" applyNumberFormat="0" applyFill="0" applyAlignment="0" applyProtection="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129" fillId="0" borderId="2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4" fontId="36" fillId="0" borderId="0" applyFill="0" applyBorder="0" applyAlignment="0" applyProtection="0">
      <alignment horizontal="center"/>
    </xf>
    <xf numFmtId="41" fontId="6" fillId="0" borderId="0" applyFont="0" applyFill="0" applyBorder="0" applyAlignment="0" applyProtection="0"/>
    <xf numFmtId="43"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31" fillId="9" borderId="0" applyNumberFormat="0" applyBorder="0" applyAlignment="0" applyProtection="0"/>
    <xf numFmtId="0" fontId="132" fillId="9" borderId="0" applyNumberFormat="0" applyBorder="0" applyAlignment="0" applyProtection="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132" fillId="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87" fillId="0" borderId="0" applyFont="0" applyFill="0" applyBorder="0" applyAlignment="0" applyProtection="0">
      <alignment horizontal="center"/>
    </xf>
    <xf numFmtId="37" fontId="13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197" fontId="8" fillId="0" borderId="0"/>
    <xf numFmtId="164" fontId="135" fillId="0" borderId="0"/>
    <xf numFmtId="0" fontId="2" fillId="0" borderId="0"/>
    <xf numFmtId="0" fontId="2" fillId="0" borderId="0"/>
    <xf numFmtId="0" fontId="2" fillId="0" borderId="0"/>
    <xf numFmtId="0" fontId="2" fillId="0" borderId="0"/>
    <xf numFmtId="0" fontId="2" fillId="0" borderId="0"/>
    <xf numFmtId="0" fontId="2" fillId="0" borderId="0"/>
    <xf numFmtId="197"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5"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57" fillId="0" borderId="0"/>
    <xf numFmtId="0" fontId="2" fillId="0" borderId="0"/>
    <xf numFmtId="0" fontId="2" fillId="0" borderId="0"/>
    <xf numFmtId="0" fontId="57" fillId="0" borderId="0"/>
    <xf numFmtId="0" fontId="85" fillId="0" borderId="0"/>
    <xf numFmtId="0" fontId="2" fillId="0" borderId="0"/>
    <xf numFmtId="0" fontId="57" fillId="0" borderId="0"/>
    <xf numFmtId="0" fontId="2"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85"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57" fillId="0" borderId="0"/>
    <xf numFmtId="0" fontId="57" fillId="0" borderId="0"/>
    <xf numFmtId="0" fontId="57"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140" fillId="0" borderId="0"/>
    <xf numFmtId="0" fontId="29" fillId="0" borderId="0"/>
    <xf numFmtId="0" fontId="29" fillId="0" borderId="0"/>
    <xf numFmtId="0" fontId="29" fillId="0" borderId="0"/>
    <xf numFmtId="0" fontId="140" fillId="0" borderId="0"/>
    <xf numFmtId="0" fontId="6"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6" fillId="0" borderId="0" applyNumberFormat="0" applyFill="0" applyBorder="0" applyAlignment="0" applyProtection="0"/>
    <xf numFmtId="0" fontId="29" fillId="0" borderId="0"/>
    <xf numFmtId="0" fontId="29" fillId="0" borderId="0"/>
    <xf numFmtId="0" fontId="29" fillId="0" borderId="0"/>
    <xf numFmtId="0" fontId="6" fillId="0" borderId="0" applyNumberFormat="0" applyFill="0" applyBorder="0" applyAlignment="0" applyProtection="0"/>
    <xf numFmtId="0" fontId="6" fillId="0" borderId="0" applyNumberFormat="0" applyFill="0" applyBorder="0" applyAlignment="0" applyProtection="0"/>
    <xf numFmtId="0" fontId="29" fillId="0" borderId="0"/>
    <xf numFmtId="0" fontId="29" fillId="0" borderId="0"/>
    <xf numFmtId="0" fontId="29" fillId="0" borderId="0"/>
    <xf numFmtId="0" fontId="6" fillId="0" borderId="0" applyNumberFormat="0" applyFill="0" applyBorder="0" applyAlignment="0" applyProtection="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6"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6"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6" fillId="0" borderId="0"/>
    <xf numFmtId="0" fontId="2" fillId="0" borderId="0"/>
    <xf numFmtId="0" fontId="5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142" fillId="0" borderId="0"/>
    <xf numFmtId="0" fontId="2" fillId="0" borderId="0"/>
    <xf numFmtId="0" fontId="14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142" fillId="0" borderId="0"/>
    <xf numFmtId="0" fontId="2" fillId="0" borderId="0"/>
    <xf numFmtId="0" fontId="2" fillId="0" borderId="0"/>
    <xf numFmtId="0" fontId="14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57" fillId="0" borderId="0"/>
    <xf numFmtId="0" fontId="6" fillId="0" borderId="0" applyNumberFormat="0" applyFill="0" applyBorder="0" applyAlignment="0" applyProtection="0"/>
    <xf numFmtId="0" fontId="6"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6"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6" fillId="0" borderId="0"/>
    <xf numFmtId="0" fontId="2" fillId="0" borderId="0"/>
    <xf numFmtId="0" fontId="6"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3" fillId="0" borderId="0"/>
    <xf numFmtId="0" fontId="6"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 fillId="0" borderId="0"/>
    <xf numFmtId="0" fontId="6"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6"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36"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36"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57" fillId="0" borderId="0"/>
    <xf numFmtId="0" fontId="2" fillId="0" borderId="0"/>
    <xf numFmtId="0" fontId="57"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6" fillId="0" borderId="0"/>
    <xf numFmtId="199" fontId="6"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6"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170" fontId="6" fillId="0" borderId="0">
      <alignment horizontal="left" wrapText="1"/>
    </xf>
    <xf numFmtId="164"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170" fontId="6"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85"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6" fillId="0" borderId="0"/>
    <xf numFmtId="0" fontId="6"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6" fillId="0" borderId="0"/>
    <xf numFmtId="0" fontId="6"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139"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9"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9" fillId="0" borderId="0"/>
    <xf numFmtId="0" fontId="6"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3" fillId="0" borderId="0"/>
    <xf numFmtId="0" fontId="2" fillId="0" borderId="0"/>
    <xf numFmtId="0" fontId="2" fillId="0" borderId="0"/>
    <xf numFmtId="0" fontId="139"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6"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6"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6" fillId="0" borderId="0"/>
    <xf numFmtId="0" fontId="2" fillId="0" borderId="0"/>
    <xf numFmtId="0" fontId="57" fillId="0" borderId="0"/>
    <xf numFmtId="0" fontId="6"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13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57" fillId="0" borderId="0"/>
    <xf numFmtId="0" fontId="6" fillId="0" borderId="0"/>
    <xf numFmtId="0" fontId="29" fillId="0" borderId="0"/>
    <xf numFmtId="0" fontId="57" fillId="0" borderId="0"/>
    <xf numFmtId="0" fontId="57" fillId="0" borderId="0"/>
    <xf numFmtId="0" fontId="6" fillId="0" borderId="0"/>
    <xf numFmtId="0" fontId="6" fillId="0" borderId="0"/>
    <xf numFmtId="0" fontId="2" fillId="0" borderId="0"/>
    <xf numFmtId="0" fontId="140" fillId="0" borderId="0"/>
    <xf numFmtId="0" fontId="140" fillId="0" borderId="0"/>
    <xf numFmtId="0" fontId="1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85" fillId="0" borderId="0"/>
    <xf numFmtId="0" fontId="57" fillId="0" borderId="0"/>
    <xf numFmtId="0" fontId="57" fillId="0" borderId="0"/>
    <xf numFmtId="0" fontId="57" fillId="0" borderId="0"/>
    <xf numFmtId="0" fontId="57" fillId="0" borderId="0"/>
    <xf numFmtId="0" fontId="57"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29"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41"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139" fillId="0" borderId="0"/>
    <xf numFmtId="0" fontId="41" fillId="0" borderId="0"/>
    <xf numFmtId="0" fontId="2" fillId="0" borderId="0"/>
    <xf numFmtId="0" fontId="29" fillId="0" borderId="0"/>
    <xf numFmtId="0" fontId="2" fillId="0" borderId="0"/>
    <xf numFmtId="0" fontId="29" fillId="0" borderId="0"/>
    <xf numFmtId="0" fontId="29" fillId="0" borderId="0"/>
    <xf numFmtId="0" fontId="41"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6" fillId="0" borderId="0"/>
    <xf numFmtId="0" fontId="2" fillId="0" borderId="0"/>
    <xf numFmtId="0" fontId="2" fillId="0" borderId="0"/>
    <xf numFmtId="0" fontId="6"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57"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45" fillId="13" borderId="24"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1" fillId="47" borderId="45"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46" fillId="47" borderId="45"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5" fillId="11" borderId="21" applyNumberFormat="0" applyAlignment="0" applyProtection="0"/>
    <xf numFmtId="0" fontId="146" fillId="11" borderId="21" applyNumberFormat="0" applyAlignment="0" applyProtection="0"/>
    <xf numFmtId="0" fontId="147"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146" fillId="11" borderId="21" applyNumberFormat="0" applyAlignment="0" applyProtection="0"/>
    <xf numFmtId="0" fontId="2" fillId="0" borderId="0"/>
    <xf numFmtId="0" fontId="2" fillId="0" borderId="0"/>
    <xf numFmtId="0" fontId="2" fillId="0" borderId="0"/>
    <xf numFmtId="0" fontId="2" fillId="0" borderId="0"/>
    <xf numFmtId="192" fontId="148" fillId="0" borderId="5">
      <alignment vertical="center"/>
    </xf>
    <xf numFmtId="0" fontId="2" fillId="0" borderId="0"/>
    <xf numFmtId="164"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8" fillId="0" borderId="0" applyFont="0" applyFill="0" applyBorder="0" applyAlignment="0" applyProtection="0"/>
    <xf numFmtId="10" fontId="8" fillId="0" borderId="0" applyFont="0" applyFill="0" applyBorder="0" applyAlignment="0" applyProtection="0"/>
    <xf numFmtId="10"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alignment vertical="top"/>
    </xf>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9" fontId="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3" borderId="0" applyNumberFormat="0" applyFont="0" applyBorder="0" applyAlignment="0" applyProtection="0">
      <alignment vertical="top"/>
    </xf>
    <xf numFmtId="0" fontId="149" fillId="0" borderId="0" applyNumberFormat="0" applyFill="0" applyBorder="0" applyAlignment="0"/>
    <xf numFmtId="0" fontId="2" fillId="0" borderId="0"/>
    <xf numFmtId="0" fontId="2" fillId="0" borderId="0"/>
    <xf numFmtId="201" fontId="68" fillId="0" borderId="0" applyFill="0" applyBorder="0" applyProtection="0">
      <alignment horizontal="right"/>
    </xf>
    <xf numFmtId="0" fontId="2" fillId="0" borderId="0"/>
    <xf numFmtId="0" fontId="2" fillId="0" borderId="0"/>
    <xf numFmtId="14" fontId="150" fillId="0" borderId="0" applyNumberFormat="0" applyFill="0" applyBorder="0" applyAlignment="0" applyProtection="0">
      <alignment horizontal="left"/>
    </xf>
    <xf numFmtId="0" fontId="2" fillId="0" borderId="0"/>
    <xf numFmtId="0" fontId="2" fillId="0" borderId="0"/>
    <xf numFmtId="164" fontId="36" fillId="0" borderId="0" applyFont="0" applyFill="0" applyBorder="0" applyAlignment="0" applyProtection="0">
      <alignment vertical="top"/>
    </xf>
    <xf numFmtId="164" fontId="36" fillId="0" borderId="0" applyFont="0" applyFill="0" applyBorder="0" applyAlignment="0" applyProtection="0"/>
    <xf numFmtId="164" fontId="36" fillId="0" borderId="0" applyFont="0" applyFill="0" applyBorder="0" applyAlignment="0" applyProtection="0"/>
    <xf numFmtId="0" fontId="2" fillId="0" borderId="0"/>
    <xf numFmtId="4" fontId="151" fillId="104" borderId="1" applyNumberFormat="0" applyProtection="0">
      <alignment horizontal="right" vertical="center" wrapText="1"/>
    </xf>
    <xf numFmtId="0" fontId="2" fillId="0" borderId="0"/>
    <xf numFmtId="0" fontId="2" fillId="0" borderId="0"/>
    <xf numFmtId="192" fontId="152"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2" fillId="0" borderId="0" applyFill="0" applyBorder="0" applyAlignment="0" applyProtection="0">
      <alignment horizontal="center"/>
    </xf>
    <xf numFmtId="0" fontId="6" fillId="105" borderId="0"/>
    <xf numFmtId="0" fontId="2" fillId="0" borderId="0"/>
    <xf numFmtId="170" fontId="6"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1" fillId="0" borderId="0" applyNumberFormat="0" applyFill="0" applyBorder="0" applyAlignment="0" applyProtection="0"/>
    <xf numFmtId="0" fontId="99"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6" fillId="0" borderId="0" applyFont="0" applyFill="0" applyBorder="0" applyProtection="0"/>
    <xf numFmtId="0" fontId="3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6" fillId="0" borderId="0" applyFont="0" applyFill="0" applyBorder="0" applyProtection="0"/>
    <xf numFmtId="0" fontId="22"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6"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9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6"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applyNumberFormat="0" applyBorder="0" applyAlignment="0"/>
    <xf numFmtId="0" fontId="77" fillId="0" borderId="0" applyNumberFormat="0" applyBorder="0" applyAlignment="0"/>
    <xf numFmtId="40" fontId="158" fillId="0" borderId="0" applyBorder="0">
      <alignment horizontal="right"/>
    </xf>
    <xf numFmtId="0" fontId="2" fillId="0" borderId="0"/>
    <xf numFmtId="0" fontId="2" fillId="0" borderId="0"/>
    <xf numFmtId="0" fontId="2" fillId="0" borderId="0"/>
    <xf numFmtId="0" fontId="2" fillId="0" borderId="0"/>
    <xf numFmtId="49" fontId="159" fillId="0" borderId="5">
      <alignment vertical="center"/>
    </xf>
    <xf numFmtId="0" fontId="2" fillId="0" borderId="0"/>
    <xf numFmtId="0" fontId="2" fillId="0" borderId="0"/>
    <xf numFmtId="0" fontId="2" fillId="0" borderId="0"/>
    <xf numFmtId="40" fontId="160" fillId="0" borderId="0"/>
    <xf numFmtId="0" fontId="2" fillId="0" borderId="0"/>
    <xf numFmtId="0" fontId="2" fillId="0" borderId="0"/>
    <xf numFmtId="0" fontId="2" fillId="0" borderId="0"/>
    <xf numFmtId="0" fontId="161" fillId="0" borderId="0" applyNumberFormat="0" applyFill="0" applyBorder="0" applyAlignment="0" applyProtection="0"/>
    <xf numFmtId="0" fontId="162" fillId="0" borderId="0" applyNumberFormat="0" applyFill="0" applyBorder="0" applyAlignment="0" applyProtection="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3" fillId="0" borderId="25" applyNumberFormat="0" applyFill="0" applyAlignment="0" applyProtection="0"/>
    <xf numFmtId="0" fontId="30" fillId="0" borderId="25" applyNumberFormat="0" applyFill="0" applyAlignment="0" applyProtection="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6"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6"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5" fillId="0" borderId="43" applyProtection="0"/>
    <xf numFmtId="0" fontId="2" fillId="0" borderId="0"/>
    <xf numFmtId="0" fontId="2" fillId="0" borderId="0"/>
    <xf numFmtId="0" fontId="2" fillId="0" borderId="0"/>
    <xf numFmtId="0" fontId="2" fillId="0" borderId="0"/>
    <xf numFmtId="3" fontId="6" fillId="0" borderId="0">
      <protection locked="0"/>
    </xf>
    <xf numFmtId="0" fontId="1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0" applyFill="0" applyBorder="0" applyAlignment="0"/>
    <xf numFmtId="0" fontId="2" fillId="0" borderId="0"/>
    <xf numFmtId="0" fontId="2" fillId="0" borderId="0"/>
    <xf numFmtId="0" fontId="2" fillId="0" borderId="0"/>
    <xf numFmtId="0" fontId="2" fillId="0" borderId="0"/>
    <xf numFmtId="0" fontId="2" fillId="0" borderId="0"/>
    <xf numFmtId="205" fontId="6" fillId="0" borderId="0" applyFont="0" applyFill="0" applyBorder="0" applyAlignment="0" applyProtection="0"/>
    <xf numFmtId="206" fontId="6" fillId="0" borderId="0" applyFont="0" applyFill="0" applyBorder="0" applyAlignment="0" applyProtection="0"/>
    <xf numFmtId="0" fontId="2" fillId="0" borderId="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16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6" fillId="0" borderId="0">
      <alignment horizontal="center"/>
    </xf>
    <xf numFmtId="14" fontId="6"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4" fillId="0" borderId="0" applyFont="0" applyFill="0" applyBorder="0" applyAlignment="0" applyProtection="0"/>
    <xf numFmtId="9" fontId="175" fillId="0" borderId="0" applyFont="0" applyFill="0" applyBorder="0" applyAlignment="0" applyProtection="0"/>
  </cellStyleXfs>
  <cellXfs count="304">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38" fontId="5" fillId="0" borderId="0" xfId="0" applyNumberFormat="1" applyFont="1" applyAlignment="1">
      <alignment horizontal="left" vertical="center" indent="1"/>
    </xf>
    <xf numFmtId="0" fontId="3" fillId="0" borderId="0" xfId="0" applyFont="1" applyAlignment="1">
      <alignment horizontal="left" vertical="center" wrapText="1" indent="1"/>
    </xf>
    <xf numFmtId="0" fontId="0" fillId="0" borderId="0" xfId="0" applyAlignment="1">
      <alignment horizontal="left" vertical="center" wrapText="1" indent="1"/>
    </xf>
    <xf numFmtId="0" fontId="8"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8" fillId="0" borderId="0" xfId="1" applyFont="1" applyAlignment="1">
      <alignment horizontal="left" vertical="center" wrapText="1" indent="1"/>
    </xf>
    <xf numFmtId="0" fontId="9" fillId="0" borderId="0" xfId="0" applyFont="1" applyAlignment="1">
      <alignment horizontal="left" vertical="center" wrapText="1" indent="1"/>
    </xf>
    <xf numFmtId="0" fontId="10" fillId="0" borderId="0" xfId="0" applyFont="1" applyAlignment="1">
      <alignment horizontal="left" vertical="center" wrapText="1" indent="1"/>
    </xf>
    <xf numFmtId="0" fontId="10" fillId="0" borderId="0" xfId="0" applyFont="1" applyAlignment="1">
      <alignment horizontal="center" vertical="center" wrapText="1"/>
    </xf>
    <xf numFmtId="0" fontId="11" fillId="0" borderId="0" xfId="0" applyFont="1" applyAlignment="1">
      <alignment horizontal="center" wrapText="1"/>
    </xf>
    <xf numFmtId="14" fontId="10" fillId="0" borderId="0" xfId="0" quotePrefix="1" applyNumberFormat="1" applyFont="1" applyAlignment="1">
      <alignment horizontal="left" vertical="center" wrapText="1" indent="1"/>
    </xf>
    <xf numFmtId="0" fontId="10" fillId="0" borderId="0" xfId="0" quotePrefix="1" applyFont="1" applyAlignment="1">
      <alignment horizontal="left" vertical="center" wrapText="1" indent="1"/>
    </xf>
    <xf numFmtId="0" fontId="11" fillId="0" borderId="0" xfId="0" applyFont="1" applyAlignment="1">
      <alignment vertical="center" wrapText="1"/>
    </xf>
    <xf numFmtId="0" fontId="11" fillId="0" borderId="0" xfId="0" applyFont="1" applyAlignment="1">
      <alignment horizontal="left" vertical="center" wrapText="1" indent="1"/>
    </xf>
    <xf numFmtId="0" fontId="10" fillId="0" borderId="5" xfId="0" applyFont="1" applyBorder="1" applyAlignment="1">
      <alignment horizontal="left" vertical="center" wrapText="1" indent="1"/>
    </xf>
    <xf numFmtId="0" fontId="11" fillId="0" borderId="3" xfId="0" applyFont="1" applyBorder="1" applyAlignment="1">
      <alignment horizontal="left" vertical="center" wrapText="1" indent="1"/>
    </xf>
    <xf numFmtId="0" fontId="11" fillId="0" borderId="3" xfId="0" applyFont="1" applyBorder="1" applyAlignment="1">
      <alignment horizontal="left" vertical="center" indent="1"/>
    </xf>
    <xf numFmtId="0" fontId="11" fillId="0" borderId="4" xfId="0" quotePrefix="1" applyFont="1" applyBorder="1" applyAlignment="1">
      <alignment horizontal="left" vertical="center" wrapText="1" indent="1"/>
    </xf>
    <xf numFmtId="0" fontId="10" fillId="0" borderId="3" xfId="0" applyFont="1" applyBorder="1" applyAlignment="1">
      <alignment horizontal="left" vertical="center" wrapText="1" indent="1"/>
    </xf>
    <xf numFmtId="0" fontId="13" fillId="0" borderId="3" xfId="0" applyFont="1" applyBorder="1" applyAlignment="1">
      <alignment horizontal="left" vertical="center" wrapText="1" indent="1"/>
    </xf>
    <xf numFmtId="164" fontId="10" fillId="0" borderId="0" xfId="0" applyNumberFormat="1" applyFont="1" applyAlignment="1">
      <alignment horizontal="left" vertical="center"/>
    </xf>
    <xf numFmtId="0" fontId="10" fillId="4" borderId="0" xfId="0" applyFont="1" applyFill="1" applyAlignment="1">
      <alignment horizontal="left" vertical="center"/>
    </xf>
    <xf numFmtId="3" fontId="10" fillId="4" borderId="0" xfId="0" applyNumberFormat="1" applyFont="1" applyFill="1" applyAlignment="1">
      <alignment horizontal="left" vertical="center"/>
    </xf>
    <xf numFmtId="3" fontId="10" fillId="0" borderId="0" xfId="0" applyNumberFormat="1" applyFont="1" applyAlignment="1">
      <alignment horizontal="left" vertical="center"/>
    </xf>
    <xf numFmtId="0" fontId="10" fillId="0" borderId="0" xfId="0" applyFont="1" applyAlignment="1">
      <alignment horizontal="left" vertical="center"/>
    </xf>
    <xf numFmtId="164" fontId="10" fillId="0" borderId="0" xfId="0" applyNumberFormat="1" applyFont="1" applyAlignment="1">
      <alignment horizontal="left" vertical="center" indent="1"/>
    </xf>
    <xf numFmtId="0" fontId="14" fillId="0" borderId="0" xfId="0" applyFont="1" applyAlignment="1">
      <alignment horizontal="left" vertical="center" indent="1"/>
    </xf>
    <xf numFmtId="0" fontId="14" fillId="0" borderId="0" xfId="0" applyFont="1" applyAlignment="1">
      <alignment horizontal="left" vertical="center"/>
    </xf>
    <xf numFmtId="0" fontId="10" fillId="0" borderId="8" xfId="0" applyFont="1" applyBorder="1" applyAlignment="1">
      <alignment horizontal="left" vertical="center" wrapText="1" indent="1"/>
    </xf>
    <xf numFmtId="0" fontId="11" fillId="0" borderId="8" xfId="0" applyFont="1" applyBorder="1" applyAlignment="1">
      <alignment horizontal="left" vertical="center" wrapText="1" indent="1"/>
    </xf>
    <xf numFmtId="38" fontId="11" fillId="0" borderId="7" xfId="0" applyNumberFormat="1" applyFont="1" applyBorder="1" applyAlignment="1">
      <alignment horizontal="right"/>
    </xf>
    <xf numFmtId="38" fontId="11" fillId="0" borderId="9" xfId="0" applyNumberFormat="1" applyFont="1" applyBorder="1" applyAlignment="1">
      <alignment horizontal="right"/>
    </xf>
    <xf numFmtId="0" fontId="11" fillId="5" borderId="2" xfId="0" applyFont="1" applyFill="1" applyBorder="1" applyAlignment="1">
      <alignment horizontal="left" vertical="center" wrapText="1" indent="1"/>
    </xf>
    <xf numFmtId="38" fontId="11" fillId="5" borderId="2" xfId="0" applyNumberFormat="1" applyFont="1" applyFill="1" applyBorder="1" applyAlignment="1">
      <alignment horizontal="right"/>
    </xf>
    <xf numFmtId="0" fontId="10" fillId="5" borderId="2" xfId="0" applyFont="1" applyFill="1" applyBorder="1" applyAlignment="1">
      <alignment vertical="center"/>
    </xf>
    <xf numFmtId="0" fontId="10" fillId="5" borderId="9" xfId="0" applyFont="1" applyFill="1" applyBorder="1" applyAlignment="1">
      <alignment vertical="center"/>
    </xf>
    <xf numFmtId="49" fontId="11" fillId="0" borderId="0" xfId="0" applyNumberFormat="1" applyFont="1" applyAlignment="1">
      <alignment horizontal="center" vertical="center"/>
    </xf>
    <xf numFmtId="38" fontId="11" fillId="0" borderId="0" xfId="0" applyNumberFormat="1" applyFont="1" applyAlignment="1">
      <alignment horizontal="right"/>
    </xf>
    <xf numFmtId="0" fontId="10" fillId="0" borderId="0" xfId="0" applyFont="1" applyAlignment="1">
      <alignment vertical="center"/>
    </xf>
    <xf numFmtId="0" fontId="10" fillId="3" borderId="1" xfId="0" applyFont="1" applyFill="1" applyBorder="1" applyAlignment="1">
      <alignment horizontal="center" vertical="center" wrapText="1"/>
    </xf>
    <xf numFmtId="0" fontId="10" fillId="0" borderId="7" xfId="0" applyFont="1" applyBorder="1" applyAlignment="1">
      <alignment horizontal="left" vertical="center" wrapText="1" indent="1"/>
    </xf>
    <xf numFmtId="0" fontId="11" fillId="0" borderId="7"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0" xfId="0" applyFont="1" applyAlignment="1">
      <alignment horizontal="right"/>
    </xf>
    <xf numFmtId="38" fontId="11" fillId="0" borderId="11" xfId="0" applyNumberFormat="1" applyFont="1" applyBorder="1" applyAlignment="1">
      <alignment horizontal="right"/>
    </xf>
    <xf numFmtId="0" fontId="10" fillId="0" borderId="1" xfId="0" applyFont="1" applyBorder="1" applyAlignment="1">
      <alignment horizontal="left" vertical="center" wrapText="1" indent="1"/>
    </xf>
    <xf numFmtId="38" fontId="14" fillId="3" borderId="2" xfId="0" applyNumberFormat="1" applyFont="1" applyFill="1" applyBorder="1" applyAlignment="1">
      <alignment horizontal="right"/>
    </xf>
    <xf numFmtId="0" fontId="10" fillId="3" borderId="2" xfId="0" applyFont="1" applyFill="1" applyBorder="1" applyAlignment="1">
      <alignment vertical="center"/>
    </xf>
    <xf numFmtId="0" fontId="10" fillId="3" borderId="9" xfId="0" applyFont="1" applyFill="1" applyBorder="1" applyAlignment="1">
      <alignment vertical="center"/>
    </xf>
    <xf numFmtId="38" fontId="14" fillId="3" borderId="0" xfId="0" applyNumberFormat="1" applyFont="1" applyFill="1" applyAlignment="1">
      <alignment horizontal="right"/>
    </xf>
    <xf numFmtId="0" fontId="10" fillId="3" borderId="0" xfId="0" applyFont="1" applyFill="1" applyAlignment="1">
      <alignment vertical="center"/>
    </xf>
    <xf numFmtId="0" fontId="10" fillId="3" borderId="8" xfId="0" applyFont="1" applyFill="1" applyBorder="1" applyAlignment="1">
      <alignment vertical="center"/>
    </xf>
    <xf numFmtId="38" fontId="14" fillId="3" borderId="5" xfId="0" applyNumberFormat="1" applyFont="1" applyFill="1" applyBorder="1" applyAlignment="1">
      <alignment horizontal="right"/>
    </xf>
    <xf numFmtId="0" fontId="10" fillId="3" borderId="5" xfId="0" applyFont="1" applyFill="1" applyBorder="1" applyAlignment="1">
      <alignment vertical="center"/>
    </xf>
    <xf numFmtId="0" fontId="10" fillId="3" borderId="14" xfId="0" applyFont="1" applyFill="1" applyBorder="1" applyAlignment="1">
      <alignment vertical="center"/>
    </xf>
    <xf numFmtId="38" fontId="11" fillId="3" borderId="0" xfId="0" applyNumberFormat="1" applyFont="1" applyFill="1" applyAlignment="1">
      <alignment horizontal="right"/>
    </xf>
    <xf numFmtId="38" fontId="11" fillId="3" borderId="5" xfId="0" applyNumberFormat="1" applyFont="1" applyFill="1" applyBorder="1" applyAlignment="1">
      <alignment horizontal="right"/>
    </xf>
    <xf numFmtId="38" fontId="11" fillId="3" borderId="2" xfId="0" applyNumberFormat="1" applyFont="1" applyFill="1" applyBorder="1" applyAlignment="1">
      <alignment horizontal="right"/>
    </xf>
    <xf numFmtId="38" fontId="15" fillId="0" borderId="7" xfId="0" applyNumberFormat="1" applyFont="1" applyBorder="1" applyAlignment="1">
      <alignment horizontal="right"/>
    </xf>
    <xf numFmtId="38" fontId="15" fillId="0" borderId="1" xfId="0" applyNumberFormat="1" applyFont="1" applyBorder="1" applyAlignment="1">
      <alignment horizontal="right"/>
    </xf>
    <xf numFmtId="0" fontId="15" fillId="0" borderId="1" xfId="0" applyFont="1" applyBorder="1" applyAlignment="1">
      <alignment vertical="center"/>
    </xf>
    <xf numFmtId="3" fontId="15" fillId="0" borderId="1" xfId="0" applyNumberFormat="1" applyFont="1" applyBorder="1" applyAlignment="1">
      <alignment horizontal="right"/>
    </xf>
    <xf numFmtId="38" fontId="15" fillId="0" borderId="11" xfId="0" applyNumberFormat="1" applyFont="1" applyBorder="1" applyAlignment="1">
      <alignment horizontal="right"/>
    </xf>
    <xf numFmtId="38" fontId="15" fillId="0" borderId="10" xfId="0" applyNumberFormat="1" applyFont="1" applyBorder="1" applyAlignment="1">
      <alignment horizontal="right"/>
    </xf>
    <xf numFmtId="0" fontId="15" fillId="0" borderId="10" xfId="0" applyFont="1" applyBorder="1" applyAlignment="1">
      <alignment vertical="center"/>
    </xf>
    <xf numFmtId="38" fontId="15" fillId="0" borderId="12" xfId="0" applyNumberFormat="1" applyFont="1" applyBorder="1" applyAlignment="1">
      <alignment horizontal="right"/>
    </xf>
    <xf numFmtId="38" fontId="15" fillId="0" borderId="3" xfId="0" applyNumberFormat="1" applyFont="1" applyBorder="1" applyAlignment="1">
      <alignment horizontal="right"/>
    </xf>
    <xf numFmtId="0" fontId="11" fillId="0" borderId="0" xfId="0" applyFont="1" applyAlignment="1">
      <alignment horizontal="left" vertical="center" indent="1"/>
    </xf>
    <xf numFmtId="0" fontId="11" fillId="0" borderId="0" xfId="0" quotePrefix="1" applyFont="1" applyAlignment="1">
      <alignment horizontal="left" vertical="center" wrapText="1" indent="1"/>
    </xf>
    <xf numFmtId="38" fontId="11" fillId="3" borderId="9" xfId="0" applyNumberFormat="1" applyFont="1" applyFill="1" applyBorder="1" applyAlignment="1">
      <alignment horizontal="right"/>
    </xf>
    <xf numFmtId="3" fontId="15" fillId="0" borderId="9" xfId="0" applyNumberFormat="1" applyFont="1" applyBorder="1" applyAlignment="1">
      <alignment horizontal="right"/>
    </xf>
    <xf numFmtId="38" fontId="15" fillId="0" borderId="13" xfId="0" applyNumberFormat="1" applyFont="1" applyBorder="1" applyAlignment="1">
      <alignment horizontal="right"/>
    </xf>
    <xf numFmtId="164" fontId="11" fillId="0" borderId="0" xfId="0" applyNumberFormat="1" applyFont="1" applyAlignment="1">
      <alignment horizontal="left" vertical="center" indent="1"/>
    </xf>
    <xf numFmtId="0" fontId="17" fillId="0" borderId="0" xfId="0" applyFont="1" applyAlignment="1">
      <alignment horizontal="left" vertical="center" wrapText="1" indent="1"/>
    </xf>
    <xf numFmtId="0" fontId="18" fillId="0" borderId="0" xfId="1" applyFont="1" applyAlignment="1">
      <alignment horizontal="left" vertical="center" wrapText="1" indent="1"/>
    </xf>
    <xf numFmtId="0" fontId="11" fillId="0" borderId="0" xfId="1" applyFont="1" applyAlignment="1">
      <alignment horizontal="left" vertical="center" indent="2"/>
    </xf>
    <xf numFmtId="0" fontId="17" fillId="0" borderId="0" xfId="1" applyFont="1" applyAlignment="1">
      <alignment horizontal="left" vertical="center" wrapText="1" indent="1"/>
    </xf>
    <xf numFmtId="0" fontId="17" fillId="0" borderId="1" xfId="1" applyFont="1" applyBorder="1" applyAlignment="1">
      <alignment horizontal="left" vertical="center" wrapText="1" indent="1"/>
    </xf>
    <xf numFmtId="0" fontId="18" fillId="0" borderId="0" xfId="1"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indent="1"/>
    </xf>
    <xf numFmtId="0" fontId="19" fillId="0" borderId="1" xfId="2" applyFont="1" applyFill="1" applyBorder="1" applyAlignment="1" applyProtection="1">
      <alignment horizontal="left" vertical="center" wrapText="1" indent="1"/>
    </xf>
    <xf numFmtId="14" fontId="17" fillId="0" borderId="1" xfId="1" applyNumberFormat="1" applyFont="1" applyBorder="1" applyAlignment="1">
      <alignment horizontal="left" vertical="center" wrapText="1" indent="1"/>
    </xf>
    <xf numFmtId="14" fontId="17" fillId="0" borderId="0" xfId="1" applyNumberFormat="1" applyFont="1" applyAlignment="1">
      <alignment horizontal="left" vertical="center" wrapText="1" indent="1"/>
    </xf>
    <xf numFmtId="0" fontId="10" fillId="0" borderId="0" xfId="0" applyFont="1" applyAlignment="1">
      <alignment horizontal="center" vertical="center"/>
    </xf>
    <xf numFmtId="0" fontId="17" fillId="0" borderId="11" xfId="1" applyFont="1" applyBorder="1" applyAlignment="1">
      <alignment horizontal="left" vertical="center" wrapText="1" indent="1"/>
    </xf>
    <xf numFmtId="0" fontId="18" fillId="0" borderId="1" xfId="1" applyFont="1" applyBorder="1" applyAlignment="1">
      <alignment horizontal="left" vertical="center" wrapText="1" indent="1"/>
    </xf>
    <xf numFmtId="0" fontId="11"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11" fillId="5" borderId="4" xfId="0" applyFont="1" applyFill="1" applyBorder="1" applyAlignment="1">
      <alignment horizontal="left" vertical="center" wrapText="1" indent="1"/>
    </xf>
    <xf numFmtId="38" fontId="11" fillId="5" borderId="4" xfId="0" applyNumberFormat="1" applyFont="1" applyFill="1" applyBorder="1" applyAlignment="1">
      <alignment horizontal="right"/>
    </xf>
    <xf numFmtId="0" fontId="10" fillId="5" borderId="4" xfId="0" applyFont="1" applyFill="1" applyBorder="1" applyAlignment="1">
      <alignment vertical="center"/>
    </xf>
    <xf numFmtId="0" fontId="10" fillId="5" borderId="7" xfId="0" applyFont="1" applyFill="1" applyBorder="1" applyAlignment="1">
      <alignment vertical="center"/>
    </xf>
    <xf numFmtId="38" fontId="16" fillId="0" borderId="0" xfId="0" applyNumberFormat="1" applyFont="1" applyAlignment="1">
      <alignment horizontal="right"/>
    </xf>
    <xf numFmtId="38" fontId="16" fillId="0" borderId="7" xfId="0" applyNumberFormat="1" applyFont="1" applyBorder="1" applyAlignment="1">
      <alignment horizontal="right"/>
    </xf>
    <xf numFmtId="0" fontId="10" fillId="0" borderId="11" xfId="0" applyFont="1" applyBorder="1" applyAlignment="1">
      <alignment horizontal="left" vertical="center" wrapText="1" indent="1"/>
    </xf>
    <xf numFmtId="38" fontId="16" fillId="3" borderId="0" xfId="0" applyNumberFormat="1" applyFont="1" applyFill="1" applyAlignment="1">
      <alignment horizontal="right"/>
    </xf>
    <xf numFmtId="0" fontId="15" fillId="3" borderId="0" xfId="0" applyFont="1" applyFill="1" applyAlignment="1">
      <alignment vertical="center"/>
    </xf>
    <xf numFmtId="0" fontId="15" fillId="3" borderId="8" xfId="0" applyFont="1" applyFill="1" applyBorder="1" applyAlignment="1">
      <alignment vertical="center"/>
    </xf>
    <xf numFmtId="0" fontId="11" fillId="3"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11" fillId="3" borderId="6" xfId="0" applyFont="1" applyFill="1" applyBorder="1" applyAlignment="1">
      <alignment horizontal="left" vertical="center" wrapText="1" indent="1"/>
    </xf>
    <xf numFmtId="38" fontId="11" fillId="3" borderId="8" xfId="0" applyNumberFormat="1" applyFont="1" applyFill="1" applyBorder="1" applyAlignment="1">
      <alignment horizontal="right"/>
    </xf>
    <xf numFmtId="0" fontId="20" fillId="0" borderId="0" xfId="0" applyFont="1" applyAlignment="1">
      <alignment horizontal="left" vertical="center" indent="1"/>
    </xf>
    <xf numFmtId="165" fontId="14" fillId="0" borderId="1" xfId="0" applyNumberFormat="1" applyFont="1" applyBorder="1" applyAlignment="1">
      <alignment horizontal="right"/>
    </xf>
    <xf numFmtId="38" fontId="16" fillId="0" borderId="14" xfId="0" applyNumberFormat="1" applyFont="1" applyBorder="1" applyAlignment="1">
      <alignment horizontal="right"/>
    </xf>
    <xf numFmtId="165" fontId="14" fillId="0" borderId="14" xfId="0" applyNumberFormat="1" applyFont="1" applyBorder="1" applyAlignment="1">
      <alignment horizontal="right"/>
    </xf>
    <xf numFmtId="0" fontId="10" fillId="0" borderId="14" xfId="0" applyFont="1" applyBorder="1" applyAlignment="1">
      <alignment horizontal="center" vertical="center" wrapText="1"/>
    </xf>
    <xf numFmtId="38" fontId="14" fillId="0" borderId="7" xfId="0" applyNumberFormat="1" applyFont="1" applyBorder="1" applyAlignment="1">
      <alignment horizontal="right"/>
    </xf>
    <xf numFmtId="0" fontId="10"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0" fontId="15" fillId="3" borderId="4" xfId="0" applyFont="1" applyFill="1" applyBorder="1" applyAlignment="1">
      <alignment vertical="center"/>
    </xf>
    <xf numFmtId="0" fontId="15" fillId="3" borderId="7" xfId="0" applyFont="1" applyFill="1" applyBorder="1" applyAlignment="1">
      <alignment vertical="center"/>
    </xf>
    <xf numFmtId="0" fontId="11" fillId="0" borderId="12" xfId="0" applyFont="1" applyBorder="1" applyAlignment="1">
      <alignment horizontal="left" vertical="center" wrapText="1" indent="1"/>
    </xf>
    <xf numFmtId="0" fontId="11" fillId="0" borderId="14" xfId="0" applyFont="1" applyBorder="1" applyAlignment="1">
      <alignment horizontal="left" vertical="center" wrapText="1" indent="1"/>
    </xf>
    <xf numFmtId="38" fontId="11" fillId="0" borderId="14" xfId="0" applyNumberFormat="1" applyFont="1" applyBorder="1" applyAlignment="1">
      <alignment horizontal="right"/>
    </xf>
    <xf numFmtId="0" fontId="11" fillId="3" borderId="3" xfId="0" applyFont="1" applyFill="1" applyBorder="1" applyAlignment="1">
      <alignment horizontal="left" vertical="center" wrapText="1" indent="1"/>
    </xf>
    <xf numFmtId="38" fontId="11" fillId="3" borderId="7" xfId="0" applyNumberFormat="1" applyFont="1" applyFill="1" applyBorder="1" applyAlignment="1">
      <alignment horizontal="right"/>
    </xf>
    <xf numFmtId="0" fontId="11" fillId="0" borderId="6" xfId="0" applyFont="1" applyBorder="1" applyAlignment="1">
      <alignment horizontal="left" vertical="center" wrapText="1" indent="1"/>
    </xf>
    <xf numFmtId="38" fontId="11" fillId="0" borderId="8" xfId="0" applyNumberFormat="1" applyFont="1" applyBorder="1" applyAlignment="1">
      <alignment horizontal="right"/>
    </xf>
    <xf numFmtId="0" fontId="11" fillId="0" borderId="12" xfId="0" applyFont="1" applyBorder="1" applyAlignment="1">
      <alignment horizontal="left" vertical="center" indent="1"/>
    </xf>
    <xf numFmtId="0" fontId="11" fillId="0" borderId="5" xfId="0" quotePrefix="1" applyFont="1" applyBorder="1" applyAlignment="1">
      <alignment horizontal="left" vertical="center" wrapText="1" indent="1"/>
    </xf>
    <xf numFmtId="0" fontId="10" fillId="0" borderId="14" xfId="0" applyFont="1" applyBorder="1" applyAlignment="1">
      <alignment horizontal="left" vertical="center" wrapText="1" indent="1"/>
    </xf>
    <xf numFmtId="38" fontId="11" fillId="0" borderId="10" xfId="0" applyNumberFormat="1" applyFont="1" applyBorder="1" applyAlignment="1">
      <alignment horizontal="right"/>
    </xf>
    <xf numFmtId="0" fontId="11" fillId="3" borderId="4" xfId="0" applyFont="1" applyFill="1" applyBorder="1" applyAlignment="1">
      <alignment horizontal="left" vertical="center" wrapText="1" indent="1"/>
    </xf>
    <xf numFmtId="38" fontId="11" fillId="3" borderId="4" xfId="0" applyNumberFormat="1" applyFont="1" applyFill="1" applyBorder="1" applyAlignment="1">
      <alignment horizontal="right"/>
    </xf>
    <xf numFmtId="3" fontId="15" fillId="0" borderId="8" xfId="0" applyNumberFormat="1" applyFont="1" applyBorder="1" applyAlignment="1">
      <alignment horizontal="right"/>
    </xf>
    <xf numFmtId="3" fontId="15" fillId="3" borderId="4" xfId="0" applyNumberFormat="1" applyFont="1" applyFill="1" applyBorder="1" applyAlignment="1">
      <alignment horizontal="right"/>
    </xf>
    <xf numFmtId="38" fontId="14" fillId="0" borderId="9" xfId="0" applyNumberFormat="1" applyFont="1" applyBorder="1" applyAlignment="1">
      <alignment horizontal="right"/>
    </xf>
    <xf numFmtId="0" fontId="11" fillId="0" borderId="13" xfId="0" applyFont="1" applyBorder="1" applyAlignment="1">
      <alignment horizontal="left" vertical="center" wrapText="1" indent="1"/>
    </xf>
    <xf numFmtId="0" fontId="11" fillId="0" borderId="1" xfId="0" applyFont="1" applyBorder="1" applyAlignment="1">
      <alignment horizontal="left" vertical="center" wrapText="1" indent="1"/>
    </xf>
    <xf numFmtId="0" fontId="14" fillId="0" borderId="0" xfId="0" applyFont="1" applyAlignment="1">
      <alignment horizontal="center" vertical="center"/>
    </xf>
    <xf numFmtId="38" fontId="10"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38" fontId="11" fillId="5" borderId="16" xfId="0" applyNumberFormat="1" applyFont="1" applyFill="1" applyBorder="1" applyAlignment="1">
      <alignment horizontal="right"/>
    </xf>
    <xf numFmtId="38" fontId="11" fillId="5" borderId="8" xfId="0" applyNumberFormat="1" applyFont="1" applyFill="1" applyBorder="1" applyAlignment="1">
      <alignment horizontal="right"/>
    </xf>
    <xf numFmtId="38" fontId="11" fillId="5" borderId="0" xfId="0" applyNumberFormat="1" applyFont="1" applyFill="1" applyAlignment="1">
      <alignment horizontal="right"/>
    </xf>
    <xf numFmtId="38" fontId="11" fillId="5" borderId="14" xfId="0" applyNumberFormat="1" applyFont="1" applyFill="1" applyBorder="1" applyAlignment="1">
      <alignment horizontal="right"/>
    </xf>
    <xf numFmtId="38" fontId="11" fillId="5" borderId="5" xfId="0" applyNumberFormat="1" applyFont="1" applyFill="1" applyBorder="1" applyAlignment="1">
      <alignment horizontal="right"/>
    </xf>
    <xf numFmtId="38" fontId="10" fillId="6" borderId="10" xfId="0" applyNumberFormat="1" applyFont="1" applyFill="1" applyBorder="1" applyAlignment="1">
      <alignment horizontal="left" vertical="center" wrapText="1" indent="1"/>
    </xf>
    <xf numFmtId="38" fontId="10" fillId="6" borderId="1" xfId="0" applyNumberFormat="1" applyFont="1" applyFill="1" applyBorder="1" applyAlignment="1">
      <alignment horizontal="left" vertical="center" wrapText="1" indent="1"/>
    </xf>
    <xf numFmtId="164" fontId="10" fillId="4" borderId="0" xfId="0" applyNumberFormat="1" applyFont="1" applyFill="1" applyAlignment="1">
      <alignment horizontal="left" vertical="center"/>
    </xf>
    <xf numFmtId="38" fontId="10" fillId="6" borderId="12" xfId="0" applyNumberFormat="1" applyFont="1" applyFill="1" applyBorder="1" applyAlignment="1">
      <alignment horizontal="left" vertical="center" wrapText="1" indent="1"/>
    </xf>
    <xf numFmtId="38" fontId="10" fillId="6" borderId="5" xfId="0" applyNumberFormat="1" applyFont="1" applyFill="1" applyBorder="1" applyAlignment="1">
      <alignment horizontal="left" vertical="center" wrapText="1" indent="1"/>
    </xf>
    <xf numFmtId="0" fontId="15" fillId="5" borderId="16" xfId="0" applyFont="1" applyFill="1" applyBorder="1" applyAlignment="1">
      <alignment vertical="center"/>
    </xf>
    <xf numFmtId="10" fontId="10" fillId="6" borderId="1" xfId="0" applyNumberFormat="1" applyFont="1" applyFill="1" applyBorder="1" applyAlignment="1">
      <alignment horizontal="right"/>
    </xf>
    <xf numFmtId="38" fontId="10" fillId="6" borderId="0" xfId="0" applyNumberFormat="1" applyFont="1" applyFill="1" applyAlignment="1">
      <alignment horizontal="right"/>
    </xf>
    <xf numFmtId="0" fontId="28" fillId="38" borderId="0" xfId="5" applyFont="1" applyFill="1" applyAlignment="1">
      <alignment horizontal="center" vertical="center" wrapText="1"/>
    </xf>
    <xf numFmtId="0" fontId="29" fillId="38" borderId="0" xfId="5" applyFont="1" applyFill="1"/>
    <xf numFmtId="49" fontId="30" fillId="0" borderId="0" xfId="5" applyNumberFormat="1" applyFont="1" applyAlignment="1">
      <alignment horizontal="center" vertical="center"/>
    </xf>
    <xf numFmtId="0" fontId="31" fillId="0" borderId="0" xfId="5" applyFont="1"/>
    <xf numFmtId="0" fontId="33" fillId="0" borderId="26" xfId="5" applyFont="1" applyBorder="1" applyAlignment="1">
      <alignment horizontal="left" wrapText="1"/>
    </xf>
    <xf numFmtId="0" fontId="34" fillId="0" borderId="26" xfId="5" applyFont="1" applyBorder="1" applyAlignment="1">
      <alignment horizontal="left" wrapText="1"/>
    </xf>
    <xf numFmtId="0" fontId="10" fillId="0" borderId="7" xfId="0" applyFont="1" applyBorder="1" applyAlignment="1">
      <alignment horizontal="center" vertical="center" wrapText="1"/>
    </xf>
    <xf numFmtId="49" fontId="11" fillId="2" borderId="1" xfId="0" applyNumberFormat="1" applyFont="1" applyFill="1" applyBorder="1" applyAlignment="1">
      <alignment horizontal="center" vertical="center"/>
    </xf>
    <xf numFmtId="38" fontId="11" fillId="0" borderId="1" xfId="0" applyNumberFormat="1" applyFont="1" applyBorder="1" applyAlignment="1">
      <alignment horizontal="right"/>
    </xf>
    <xf numFmtId="0" fontId="10" fillId="0" borderId="4" xfId="0" applyFont="1" applyBorder="1" applyAlignment="1">
      <alignment horizontal="left" vertical="center" wrapText="1" indent="1"/>
    </xf>
    <xf numFmtId="0" fontId="171" fillId="0" borderId="0" xfId="1" applyFont="1" applyAlignment="1">
      <alignment horizontal="left" vertical="center" indent="2"/>
    </xf>
    <xf numFmtId="0" fontId="32" fillId="0" borderId="50" xfId="5" applyFont="1" applyBorder="1"/>
    <xf numFmtId="0" fontId="172" fillId="0" borderId="0" xfId="0" applyFont="1" applyAlignment="1">
      <alignment horizontal="center" wrapText="1"/>
    </xf>
    <xf numFmtId="0" fontId="12" fillId="0" borderId="0" xfId="0" applyFont="1" applyAlignment="1">
      <alignment horizontal="left" vertical="center" wrapText="1" indent="1"/>
    </xf>
    <xf numFmtId="0" fontId="172" fillId="0" borderId="0" xfId="0" applyFont="1" applyAlignment="1">
      <alignment horizontal="center" vertical="center" wrapText="1"/>
    </xf>
    <xf numFmtId="38" fontId="10" fillId="110" borderId="1" xfId="0" applyNumberFormat="1" applyFont="1" applyFill="1" applyBorder="1" applyAlignment="1">
      <alignment horizontal="left" vertical="center" wrapText="1" indent="1"/>
    </xf>
    <xf numFmtId="38" fontId="11" fillId="110" borderId="1" xfId="0" applyNumberFormat="1" applyFont="1" applyFill="1" applyBorder="1" applyAlignment="1">
      <alignment horizontal="right"/>
    </xf>
    <xf numFmtId="0" fontId="11" fillId="0" borderId="52" xfId="0" quotePrefix="1" applyFont="1" applyBorder="1" applyAlignment="1">
      <alignment horizontal="left" vertical="center" wrapText="1" indent="1"/>
    </xf>
    <xf numFmtId="0" fontId="10" fillId="0" borderId="53" xfId="0" applyFont="1" applyBorder="1" applyAlignment="1">
      <alignment horizontal="left" vertical="center" wrapText="1" indent="1"/>
    </xf>
    <xf numFmtId="38" fontId="11" fillId="0" borderId="51" xfId="0" applyNumberFormat="1" applyFont="1" applyBorder="1" applyAlignment="1">
      <alignment horizontal="right"/>
    </xf>
    <xf numFmtId="0" fontId="10" fillId="110" borderId="0" xfId="0" applyFont="1" applyFill="1" applyAlignment="1">
      <alignment horizontal="left" vertical="center" wrapText="1" indent="1"/>
    </xf>
    <xf numFmtId="0" fontId="11" fillId="110" borderId="3" xfId="0" applyFont="1" applyFill="1" applyBorder="1" applyAlignment="1">
      <alignment horizontal="left" vertical="center" wrapText="1" indent="1"/>
    </xf>
    <xf numFmtId="38" fontId="14" fillId="0" borderId="14" xfId="0" applyNumberFormat="1" applyFont="1" applyBorder="1" applyAlignment="1">
      <alignment horizontal="right"/>
    </xf>
    <xf numFmtId="0" fontId="11" fillId="0" borderId="51" xfId="0" applyFont="1" applyBorder="1" applyAlignment="1">
      <alignment horizontal="left" vertical="center" wrapText="1" indent="1"/>
    </xf>
    <xf numFmtId="0" fontId="10" fillId="0" borderId="51" xfId="0" applyFont="1" applyBorder="1" applyAlignment="1">
      <alignment horizontal="left" vertical="center" wrapText="1" indent="1"/>
    </xf>
    <xf numFmtId="38" fontId="14" fillId="3" borderId="9" xfId="0" applyNumberFormat="1" applyFont="1" applyFill="1" applyBorder="1" applyAlignment="1">
      <alignment horizontal="right"/>
    </xf>
    <xf numFmtId="38" fontId="14" fillId="3" borderId="11" xfId="0" applyNumberFormat="1" applyFont="1" applyFill="1" applyBorder="1" applyAlignment="1">
      <alignment horizontal="right"/>
    </xf>
    <xf numFmtId="0" fontId="10" fillId="3" borderId="11" xfId="0" applyFont="1" applyFill="1" applyBorder="1" applyAlignment="1">
      <alignment vertical="center"/>
    </xf>
    <xf numFmtId="38" fontId="15" fillId="0" borderId="1" xfId="0" applyNumberFormat="1" applyFont="1" applyBorder="1"/>
    <xf numFmtId="0" fontId="10" fillId="3" borderId="2" xfId="0" applyFont="1" applyFill="1" applyBorder="1"/>
    <xf numFmtId="0" fontId="10" fillId="3" borderId="9" xfId="0" applyFont="1" applyFill="1" applyBorder="1"/>
    <xf numFmtId="0" fontId="10" fillId="3" borderId="0" xfId="0" applyFont="1" applyFill="1"/>
    <xf numFmtId="0" fontId="10" fillId="3" borderId="8" xfId="0" applyFont="1" applyFill="1" applyBorder="1"/>
    <xf numFmtId="0" fontId="10" fillId="3" borderId="5" xfId="0" applyFont="1" applyFill="1" applyBorder="1"/>
    <xf numFmtId="0" fontId="10" fillId="3" borderId="14" xfId="0" applyFont="1" applyFill="1" applyBorder="1"/>
    <xf numFmtId="38" fontId="15" fillId="0" borderId="11" xfId="0" applyNumberFormat="1" applyFont="1" applyBorder="1"/>
    <xf numFmtId="38" fontId="14" fillId="3" borderId="2" xfId="0" applyNumberFormat="1" applyFont="1" applyFill="1" applyBorder="1"/>
    <xf numFmtId="38" fontId="11" fillId="3" borderId="0" xfId="0" applyNumberFormat="1" applyFont="1" applyFill="1"/>
    <xf numFmtId="38" fontId="11" fillId="3" borderId="5" xfId="0" applyNumberFormat="1" applyFont="1" applyFill="1" applyBorder="1"/>
    <xf numFmtId="38" fontId="15" fillId="0" borderId="10" xfId="0" applyNumberFormat="1" applyFont="1" applyBorder="1"/>
    <xf numFmtId="38" fontId="15" fillId="0" borderId="51" xfId="0" applyNumberFormat="1" applyFont="1" applyBorder="1"/>
    <xf numFmtId="38" fontId="10" fillId="3" borderId="2" xfId="0" applyNumberFormat="1" applyFont="1" applyFill="1" applyBorder="1"/>
    <xf numFmtId="38" fontId="10" fillId="3" borderId="9" xfId="0" applyNumberFormat="1" applyFont="1" applyFill="1" applyBorder="1"/>
    <xf numFmtId="38" fontId="10" fillId="3" borderId="0" xfId="0" applyNumberFormat="1" applyFont="1" applyFill="1"/>
    <xf numFmtId="38" fontId="10" fillId="3" borderId="8" xfId="0" applyNumberFormat="1" applyFont="1" applyFill="1" applyBorder="1"/>
    <xf numFmtId="38" fontId="10" fillId="3" borderId="5" xfId="0" applyNumberFormat="1" applyFont="1" applyFill="1" applyBorder="1"/>
    <xf numFmtId="38" fontId="10" fillId="3" borderId="14" xfId="0" applyNumberFormat="1" applyFont="1" applyFill="1" applyBorder="1"/>
    <xf numFmtId="38" fontId="15" fillId="0" borderId="53" xfId="0" applyNumberFormat="1" applyFont="1" applyBorder="1" applyAlignment="1">
      <alignment horizontal="right"/>
    </xf>
    <xf numFmtId="0" fontId="10" fillId="3" borderId="51" xfId="0" applyFont="1" applyFill="1" applyBorder="1" applyAlignment="1">
      <alignment horizontal="center" vertical="center" wrapText="1"/>
    </xf>
    <xf numFmtId="0" fontId="11" fillId="0" borderId="53" xfId="0" applyFont="1" applyBorder="1" applyAlignment="1">
      <alignment horizontal="left" vertical="center" wrapText="1" indent="1"/>
    </xf>
    <xf numFmtId="0" fontId="11" fillId="0" borderId="58" xfId="0" applyFont="1" applyBorder="1" applyAlignment="1">
      <alignment horizontal="left" vertical="center" wrapText="1" indent="1"/>
    </xf>
    <xf numFmtId="0" fontId="10" fillId="0" borderId="57" xfId="0" applyFont="1" applyBorder="1" applyAlignment="1">
      <alignment horizontal="left" vertical="center" wrapText="1" indent="1"/>
    </xf>
    <xf numFmtId="10" fontId="10" fillId="6" borderId="53" xfId="0" applyNumberFormat="1" applyFont="1" applyFill="1" applyBorder="1" applyAlignment="1">
      <alignment horizontal="right"/>
    </xf>
    <xf numFmtId="10" fontId="10" fillId="6" borderId="58" xfId="0" applyNumberFormat="1" applyFont="1" applyFill="1" applyBorder="1" applyAlignment="1">
      <alignment horizontal="right"/>
    </xf>
    <xf numFmtId="0" fontId="11" fillId="0" borderId="5" xfId="0" applyFont="1" applyBorder="1" applyAlignment="1">
      <alignment vertical="center"/>
    </xf>
    <xf numFmtId="0" fontId="10" fillId="0" borderId="10" xfId="0" applyFont="1" applyBorder="1" applyAlignment="1">
      <alignment horizontal="left" vertical="center" wrapText="1" indent="1"/>
    </xf>
    <xf numFmtId="0" fontId="173" fillId="0" borderId="0" xfId="0" applyFont="1" applyAlignment="1">
      <alignment horizontal="left" vertical="center" wrapText="1" indent="1"/>
    </xf>
    <xf numFmtId="0" fontId="173" fillId="0" borderId="8" xfId="0" applyFont="1" applyBorder="1" applyAlignment="1">
      <alignment horizontal="left" vertical="center" wrapText="1" indent="1"/>
    </xf>
    <xf numFmtId="38" fontId="14" fillId="0" borderId="53" xfId="0" applyNumberFormat="1" applyFont="1" applyBorder="1" applyAlignment="1">
      <alignment horizontal="right"/>
    </xf>
    <xf numFmtId="40" fontId="14" fillId="0" borderId="1" xfId="0" applyNumberFormat="1" applyFont="1" applyBorder="1" applyAlignment="1">
      <alignment horizontal="right"/>
    </xf>
    <xf numFmtId="38" fontId="14" fillId="3" borderId="53" xfId="0" applyNumberFormat="1" applyFont="1" applyFill="1" applyBorder="1" applyAlignment="1">
      <alignment horizontal="right"/>
    </xf>
    <xf numFmtId="0" fontId="10" fillId="0" borderId="1" xfId="0" applyFont="1" applyBorder="1" applyAlignment="1">
      <alignment horizontal="right" vertical="center" wrapText="1" indent="1"/>
    </xf>
    <xf numFmtId="0" fontId="10" fillId="0" borderId="1" xfId="0" applyFont="1" applyBorder="1" applyAlignment="1">
      <alignment vertical="center"/>
    </xf>
    <xf numFmtId="3" fontId="10" fillId="0" borderId="1" xfId="0" applyNumberFormat="1" applyFont="1" applyBorder="1" applyAlignment="1">
      <alignment vertical="center"/>
    </xf>
    <xf numFmtId="3" fontId="10" fillId="0" borderId="0" xfId="0" applyNumberFormat="1" applyFont="1" applyAlignment="1">
      <alignment vertical="center"/>
    </xf>
    <xf numFmtId="38" fontId="11" fillId="0" borderId="53" xfId="0" applyNumberFormat="1" applyFont="1" applyBorder="1" applyAlignment="1">
      <alignment horizontal="right"/>
    </xf>
    <xf numFmtId="38" fontId="11" fillId="5" borderId="55" xfId="0" applyNumberFormat="1" applyFont="1" applyFill="1" applyBorder="1" applyAlignment="1">
      <alignment horizontal="right"/>
    </xf>
    <xf numFmtId="3" fontId="15" fillId="0" borderId="53" xfId="0" applyNumberFormat="1" applyFont="1" applyBorder="1" applyAlignment="1">
      <alignment horizontal="right"/>
    </xf>
    <xf numFmtId="167" fontId="15" fillId="0" borderId="1" xfId="25573" applyNumberFormat="1" applyFont="1" applyFill="1" applyBorder="1" applyAlignment="1">
      <alignment horizontal="right"/>
    </xf>
    <xf numFmtId="167" fontId="15" fillId="0" borderId="1" xfId="25573" applyNumberFormat="1" applyFont="1" applyFill="1" applyBorder="1" applyAlignment="1">
      <alignment vertical="center"/>
    </xf>
    <xf numFmtId="38" fontId="11" fillId="0" borderId="0" xfId="0" applyNumberFormat="1" applyFont="1" applyAlignment="1">
      <alignment horizontal="left" vertical="center" indent="1"/>
    </xf>
    <xf numFmtId="0" fontId="10" fillId="0" borderId="13" xfId="0" applyFont="1" applyBorder="1" applyAlignment="1">
      <alignment horizontal="left" vertical="center" wrapText="1" indent="1"/>
    </xf>
    <xf numFmtId="0" fontId="10" fillId="0" borderId="58" xfId="0" applyFont="1" applyBorder="1" applyAlignment="1">
      <alignment horizontal="left" vertical="center" wrapText="1" indent="1"/>
    </xf>
    <xf numFmtId="0" fontId="10" fillId="3" borderId="58" xfId="0" applyFont="1" applyFill="1" applyBorder="1" applyAlignment="1">
      <alignment horizontal="left" vertical="center" wrapText="1" indent="1"/>
    </xf>
    <xf numFmtId="0" fontId="11" fillId="0" borderId="2" xfId="0" applyFont="1" applyBorder="1" applyAlignment="1">
      <alignment horizontal="left" vertical="center" wrapText="1" indent="1"/>
    </xf>
    <xf numFmtId="0" fontId="10" fillId="0" borderId="4" xfId="0" applyFont="1" applyBorder="1" applyAlignment="1">
      <alignment vertical="center"/>
    </xf>
    <xf numFmtId="0" fontId="11" fillId="0" borderId="4" xfId="0" applyFont="1" applyBorder="1" applyAlignment="1">
      <alignment horizontal="left" vertical="center" wrapText="1" indent="1"/>
    </xf>
    <xf numFmtId="9" fontId="14" fillId="0" borderId="0" xfId="0" applyNumberFormat="1" applyFont="1" applyAlignment="1">
      <alignment vertical="center"/>
    </xf>
    <xf numFmtId="0" fontId="10" fillId="0" borderId="0" xfId="0" applyFont="1"/>
    <xf numFmtId="164" fontId="10" fillId="0" borderId="0" xfId="0" applyNumberFormat="1" applyFont="1" applyAlignment="1">
      <alignment horizontal="center" vertical="center"/>
    </xf>
    <xf numFmtId="164" fontId="10" fillId="0" borderId="0" xfId="0" applyNumberFormat="1" applyFont="1" applyAlignment="1">
      <alignment vertical="center"/>
    </xf>
    <xf numFmtId="0" fontId="10" fillId="5" borderId="3" xfId="0" applyFont="1" applyFill="1" applyBorder="1" applyAlignment="1">
      <alignment horizontal="center" vertical="center"/>
    </xf>
    <xf numFmtId="0" fontId="10" fillId="0" borderId="52" xfId="0" applyFont="1" applyBorder="1" applyAlignment="1">
      <alignment horizontal="left" vertical="center" wrapText="1" indent="1"/>
    </xf>
    <xf numFmtId="0" fontId="11" fillId="0" borderId="5" xfId="0" applyFont="1" applyBorder="1" applyAlignment="1">
      <alignment horizontal="left" vertical="center" wrapText="1" indent="1"/>
    </xf>
    <xf numFmtId="0" fontId="10" fillId="0" borderId="54" xfId="0" applyFont="1" applyBorder="1" applyAlignment="1">
      <alignment horizontal="left" vertical="center" wrapText="1" indent="1"/>
    </xf>
    <xf numFmtId="0" fontId="10" fillId="0" borderId="55" xfId="0" applyFont="1" applyBorder="1" applyAlignment="1">
      <alignment horizontal="left" vertical="center" wrapText="1" indent="1"/>
    </xf>
    <xf numFmtId="0" fontId="11" fillId="0" borderId="52" xfId="0" applyFont="1" applyBorder="1" applyAlignment="1">
      <alignment horizontal="left" vertical="center" wrapText="1" indent="1"/>
    </xf>
    <xf numFmtId="0" fontId="10" fillId="0" borderId="51" xfId="0" applyFont="1" applyBorder="1" applyAlignment="1">
      <alignment vertical="center"/>
    </xf>
    <xf numFmtId="0" fontId="10" fillId="0" borderId="0" xfId="0" applyFont="1" applyAlignment="1">
      <alignment horizontal="center"/>
    </xf>
    <xf numFmtId="22" fontId="10" fillId="0" borderId="0" xfId="0" applyNumberFormat="1" applyFont="1" applyAlignment="1">
      <alignment horizontal="left" vertical="center" wrapText="1" indent="1"/>
    </xf>
    <xf numFmtId="204" fontId="10" fillId="0" borderId="0" xfId="0" applyNumberFormat="1" applyFont="1" applyAlignment="1">
      <alignment horizontal="left" vertical="center" wrapText="1" indent="1"/>
    </xf>
    <xf numFmtId="0" fontId="173" fillId="0" borderId="0" xfId="0" applyFont="1" applyAlignment="1">
      <alignment vertical="center"/>
    </xf>
    <xf numFmtId="0" fontId="10" fillId="5" borderId="3" xfId="0" applyFont="1" applyFill="1" applyBorder="1" applyAlignment="1">
      <alignment vertical="center"/>
    </xf>
    <xf numFmtId="0" fontId="10" fillId="3" borderId="3" xfId="0" applyFont="1" applyFill="1" applyBorder="1" applyAlignment="1">
      <alignment horizontal="left" vertical="center" wrapText="1" indent="1"/>
    </xf>
    <xf numFmtId="0" fontId="173" fillId="0" borderId="7" xfId="0" applyFont="1" applyBorder="1" applyAlignment="1">
      <alignment horizontal="left" vertical="center" wrapText="1" indent="1"/>
    </xf>
    <xf numFmtId="0" fontId="10" fillId="0" borderId="7" xfId="0" applyFont="1" applyBorder="1" applyAlignment="1">
      <alignment vertical="center"/>
    </xf>
    <xf numFmtId="40" fontId="11" fillId="0" borderId="51" xfId="0" applyNumberFormat="1" applyFont="1" applyBorder="1" applyAlignment="1">
      <alignment horizontal="right"/>
    </xf>
    <xf numFmtId="40" fontId="11" fillId="0" borderId="10" xfId="0" applyNumberFormat="1" applyFont="1" applyBorder="1" applyAlignment="1">
      <alignment horizontal="right"/>
    </xf>
    <xf numFmtId="40" fontId="11" fillId="0" borderId="1" xfId="0" applyNumberFormat="1" applyFont="1" applyBorder="1" applyAlignment="1">
      <alignment horizontal="right"/>
    </xf>
    <xf numFmtId="4" fontId="10" fillId="0" borderId="1" xfId="0" applyNumberFormat="1" applyFont="1" applyBorder="1" applyAlignment="1">
      <alignment vertical="center"/>
    </xf>
    <xf numFmtId="10" fontId="173" fillId="0" borderId="0" xfId="25574" applyNumberFormat="1" applyFont="1" applyFill="1" applyAlignment="1">
      <alignment vertical="center"/>
    </xf>
    <xf numFmtId="3" fontId="15" fillId="0" borderId="1" xfId="0" applyNumberFormat="1" applyFont="1" applyBorder="1" applyAlignment="1">
      <alignment vertical="center"/>
    </xf>
    <xf numFmtId="3" fontId="11" fillId="0" borderId="7" xfId="0" applyNumberFormat="1" applyFont="1" applyBorder="1" applyAlignment="1">
      <alignment horizontal="right"/>
    </xf>
    <xf numFmtId="3" fontId="11" fillId="0" borderId="9" xfId="0" applyNumberFormat="1" applyFont="1" applyBorder="1" applyAlignment="1">
      <alignment horizontal="right"/>
    </xf>
    <xf numFmtId="0" fontId="10" fillId="0" borderId="56" xfId="0" applyFont="1" applyBorder="1" applyAlignment="1">
      <alignment horizontal="left" vertical="center" wrapText="1" indent="1"/>
    </xf>
    <xf numFmtId="0" fontId="11" fillId="0" borderId="56" xfId="0" applyFont="1" applyBorder="1" applyAlignment="1">
      <alignment horizontal="left" vertical="center" wrapText="1" indent="1"/>
    </xf>
    <xf numFmtId="204" fontId="10" fillId="0" borderId="0" xfId="0" applyNumberFormat="1" applyFont="1" applyAlignment="1">
      <alignment horizontal="left" vertical="center" indent="1"/>
    </xf>
    <xf numFmtId="38" fontId="15" fillId="0" borderId="57" xfId="0" applyNumberFormat="1" applyFont="1" applyBorder="1"/>
    <xf numFmtId="38" fontId="15" fillId="0" borderId="14" xfId="0" applyNumberFormat="1" applyFont="1" applyBorder="1" applyAlignment="1">
      <alignment horizontal="right"/>
    </xf>
    <xf numFmtId="38" fontId="14" fillId="0" borderId="56" xfId="0" applyNumberFormat="1" applyFont="1" applyBorder="1" applyAlignment="1">
      <alignment horizontal="right"/>
    </xf>
    <xf numFmtId="40" fontId="14" fillId="0" borderId="10" xfId="0" applyNumberFormat="1" applyFont="1" applyBorder="1" applyAlignment="1">
      <alignment horizontal="right"/>
    </xf>
    <xf numFmtId="38" fontId="14" fillId="0" borderId="1" xfId="0" applyNumberFormat="1" applyFont="1" applyBorder="1" applyAlignment="1">
      <alignment horizontal="right"/>
    </xf>
    <xf numFmtId="38" fontId="14" fillId="0" borderId="10" xfId="0" applyNumberFormat="1" applyFont="1" applyBorder="1" applyAlignment="1">
      <alignment horizontal="right"/>
    </xf>
    <xf numFmtId="38" fontId="15" fillId="0" borderId="8" xfId="0" applyNumberFormat="1" applyFont="1" applyBorder="1" applyAlignment="1">
      <alignment horizontal="right"/>
    </xf>
    <xf numFmtId="165" fontId="16" fillId="6" borderId="1"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0" borderId="56" xfId="0" applyNumberFormat="1" applyFont="1" applyBorder="1" applyAlignment="1">
      <alignment horizontal="right"/>
    </xf>
    <xf numFmtId="49" fontId="11" fillId="5" borderId="57" xfId="0" applyNumberFormat="1" applyFont="1" applyFill="1" applyBorder="1" applyAlignment="1">
      <alignment horizontal="center" vertical="center"/>
    </xf>
    <xf numFmtId="49" fontId="11" fillId="2" borderId="53" xfId="0" applyNumberFormat="1" applyFont="1" applyFill="1" applyBorder="1" applyAlignment="1">
      <alignment horizontal="center" vertical="center"/>
    </xf>
    <xf numFmtId="49" fontId="11" fillId="2" borderId="58" xfId="0" applyNumberFormat="1" applyFont="1" applyFill="1" applyBorder="1" applyAlignment="1">
      <alignment horizontal="center" vertical="center"/>
    </xf>
    <xf numFmtId="38" fontId="10" fillId="6" borderId="53" xfId="0" applyNumberFormat="1" applyFont="1" applyFill="1" applyBorder="1" applyAlignment="1">
      <alignment horizontal="left" vertical="center" wrapText="1" indent="1"/>
    </xf>
    <xf numFmtId="38" fontId="15" fillId="0" borderId="58" xfId="0" applyNumberFormat="1" applyFont="1" applyBorder="1" applyAlignment="1">
      <alignment horizontal="right"/>
    </xf>
    <xf numFmtId="0" fontId="15" fillId="0" borderId="53" xfId="0" applyFont="1" applyBorder="1" applyAlignment="1">
      <alignment vertical="center"/>
    </xf>
    <xf numFmtId="38" fontId="11" fillId="5" borderId="6" xfId="0" applyNumberFormat="1" applyFont="1" applyFill="1" applyBorder="1" applyAlignment="1">
      <alignment horizontal="right"/>
    </xf>
    <xf numFmtId="38" fontId="11" fillId="5" borderId="56" xfId="0" applyNumberFormat="1" applyFont="1" applyFill="1" applyBorder="1" applyAlignment="1">
      <alignment horizontal="right"/>
    </xf>
    <xf numFmtId="38" fontId="11" fillId="5" borderId="52" xfId="0" applyNumberFormat="1" applyFont="1" applyFill="1" applyBorder="1" applyAlignment="1">
      <alignment horizontal="right"/>
    </xf>
    <xf numFmtId="38" fontId="11" fillId="5" borderId="53" xfId="0" applyNumberFormat="1" applyFont="1" applyFill="1" applyBorder="1" applyAlignment="1">
      <alignment horizontal="right"/>
    </xf>
    <xf numFmtId="38" fontId="11" fillId="5" borderId="10" xfId="0" applyNumberFormat="1" applyFont="1" applyFill="1" applyBorder="1" applyAlignment="1">
      <alignment horizontal="right"/>
    </xf>
    <xf numFmtId="49" fontId="11" fillId="0" borderId="8" xfId="0" applyNumberFormat="1" applyFont="1" applyBorder="1" applyAlignment="1">
      <alignment horizontal="center" vertical="center"/>
    </xf>
    <xf numFmtId="38" fontId="10" fillId="0" borderId="8" xfId="0" applyNumberFormat="1" applyFont="1" applyBorder="1" applyAlignment="1">
      <alignment horizontal="right"/>
    </xf>
    <xf numFmtId="38" fontId="11" fillId="5" borderId="54" xfId="0" applyNumberFormat="1" applyFont="1" applyFill="1" applyBorder="1" applyAlignment="1">
      <alignment horizontal="right"/>
    </xf>
    <xf numFmtId="38" fontId="11" fillId="5" borderId="12" xfId="0" applyNumberFormat="1" applyFont="1" applyFill="1" applyBorder="1" applyAlignment="1">
      <alignment horizontal="right"/>
    </xf>
    <xf numFmtId="0" fontId="7" fillId="0" borderId="1" xfId="2" applyFill="1" applyBorder="1" applyAlignment="1" applyProtection="1">
      <alignment horizontal="left" vertical="center" wrapText="1" indent="1"/>
    </xf>
    <xf numFmtId="0" fontId="11" fillId="0" borderId="5" xfId="0" applyFont="1" applyBorder="1" applyAlignment="1">
      <alignment horizontal="center" vertical="center"/>
    </xf>
    <xf numFmtId="0" fontId="10" fillId="0" borderId="5" xfId="0" applyFont="1" applyBorder="1" applyAlignment="1">
      <alignment horizontal="center" vertical="center"/>
    </xf>
    <xf numFmtId="38" fontId="10" fillId="6" borderId="58" xfId="0" applyNumberFormat="1" applyFont="1" applyFill="1" applyBorder="1" applyAlignment="1">
      <alignment horizontal="center"/>
    </xf>
    <xf numFmtId="38" fontId="10" fillId="6" borderId="52" xfId="0" applyNumberFormat="1" applyFont="1" applyFill="1" applyBorder="1" applyAlignment="1">
      <alignment horizontal="center"/>
    </xf>
    <xf numFmtId="38" fontId="10" fillId="6" borderId="53" xfId="0" applyNumberFormat="1" applyFont="1" applyFill="1" applyBorder="1" applyAlignment="1">
      <alignment horizontal="center"/>
    </xf>
    <xf numFmtId="3" fontId="11" fillId="0" borderId="5" xfId="0" applyNumberFormat="1" applyFont="1" applyBorder="1" applyAlignment="1">
      <alignment horizontal="center" vertical="center"/>
    </xf>
    <xf numFmtId="38" fontId="10" fillId="6" borderId="5" xfId="0" applyNumberFormat="1" applyFont="1" applyFill="1" applyBorder="1" applyAlignment="1">
      <alignment horizontal="center"/>
    </xf>
    <xf numFmtId="0" fontId="11" fillId="0" borderId="0" xfId="0" applyFont="1" applyAlignment="1">
      <alignment horizontal="center" vertical="center"/>
    </xf>
    <xf numFmtId="0" fontId="10" fillId="0" borderId="0" xfId="0" applyFont="1" applyAlignment="1">
      <alignment horizontal="center" vertical="center"/>
    </xf>
    <xf numFmtId="38" fontId="10" fillId="6" borderId="54" xfId="0" applyNumberFormat="1" applyFont="1" applyFill="1" applyBorder="1" applyAlignment="1">
      <alignment horizontal="center"/>
    </xf>
    <xf numFmtId="38" fontId="10" fillId="6" borderId="55" xfId="0" applyNumberFormat="1" applyFont="1" applyFill="1" applyBorder="1" applyAlignment="1">
      <alignment horizontal="center"/>
    </xf>
    <xf numFmtId="38" fontId="10" fillId="6" borderId="56" xfId="0" applyNumberFormat="1" applyFont="1" applyFill="1" applyBorder="1" applyAlignment="1">
      <alignment horizontal="center"/>
    </xf>
    <xf numFmtId="38" fontId="10" fillId="6" borderId="6" xfId="0" applyNumberFormat="1" applyFont="1" applyFill="1" applyBorder="1" applyAlignment="1">
      <alignment horizontal="center" vertical="center" wrapText="1"/>
    </xf>
    <xf numFmtId="0" fontId="10" fillId="6" borderId="0" xfId="0" applyFont="1" applyFill="1" applyAlignment="1">
      <alignment horizontal="center" vertical="center" wrapText="1"/>
    </xf>
    <xf numFmtId="38" fontId="10" fillId="6" borderId="0" xfId="0" applyNumberFormat="1" applyFont="1" applyFill="1" applyAlignment="1">
      <alignment horizontal="center"/>
    </xf>
    <xf numFmtId="0" fontId="11" fillId="0" borderId="5" xfId="0" applyFont="1" applyBorder="1" applyAlignment="1">
      <alignment horizontal="center" vertical="center" wrapText="1"/>
    </xf>
  </cellXfs>
  <cellStyles count="25575">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xfId="25574" builtinId="5"/>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131906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359199</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robert.hodel@ladwp.com" TargetMode="External"/><Relationship Id="rId3" Type="http://schemas.openxmlformats.org/officeDocument/2006/relationships/printerSettings" Target="../printerSettings/printerSettings4.bin"/><Relationship Id="rId7" Type="http://schemas.openxmlformats.org/officeDocument/2006/relationships/hyperlink" Target="mailto:robert.hodel@ladwp.com"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robert.hodel@ladwp.com" TargetMode="External"/><Relationship Id="rId11" Type="http://schemas.openxmlformats.org/officeDocument/2006/relationships/drawing" Target="../drawings/drawing2.xml"/><Relationship Id="rId5" Type="http://schemas.openxmlformats.org/officeDocument/2006/relationships/hyperlink" Target="mailto:robert.hodel@ladwp.com" TargetMode="External"/><Relationship Id="rId10"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hyperlink" Target="mailto:robert.hodel@ladwp.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7"/>
  <sheetViews>
    <sheetView tabSelected="1" view="pageBreakPreview" zoomScaleNormal="100" zoomScaleSheetLayoutView="100" workbookViewId="0">
      <selection sqref="A1:XFD1048576"/>
    </sheetView>
  </sheetViews>
  <sheetFormatPr defaultRowHeight="15.5"/>
  <cols>
    <col min="1" max="1" width="98" style="156" customWidth="1"/>
    <col min="2" max="2" width="14.58203125" style="156" customWidth="1"/>
    <col min="3" max="4" width="9" style="156"/>
    <col min="5" max="5" width="11.58203125" style="156" customWidth="1"/>
    <col min="6" max="6" width="9" style="156"/>
    <col min="7" max="7" width="14.08203125" style="156" bestFit="1" customWidth="1"/>
    <col min="8" max="8" width="15.33203125" style="156" bestFit="1" customWidth="1"/>
    <col min="9" max="256" width="9" style="156"/>
    <col min="257" max="257" width="93.75" style="156" bestFit="1" customWidth="1"/>
    <col min="258" max="512" width="9" style="156"/>
    <col min="513" max="513" width="93.75" style="156" bestFit="1" customWidth="1"/>
    <col min="514" max="768" width="9" style="156"/>
    <col min="769" max="769" width="93.75" style="156" bestFit="1" customWidth="1"/>
    <col min="770" max="1024" width="9" style="156"/>
    <col min="1025" max="1025" width="93.75" style="156" bestFit="1" customWidth="1"/>
    <col min="1026" max="1280" width="9" style="156"/>
    <col min="1281" max="1281" width="93.75" style="156" bestFit="1" customWidth="1"/>
    <col min="1282" max="1536" width="9" style="156"/>
    <col min="1537" max="1537" width="93.75" style="156" bestFit="1" customWidth="1"/>
    <col min="1538" max="1792" width="9" style="156"/>
    <col min="1793" max="1793" width="93.75" style="156" bestFit="1" customWidth="1"/>
    <col min="1794" max="2048" width="9" style="156"/>
    <col min="2049" max="2049" width="93.75" style="156" bestFit="1" customWidth="1"/>
    <col min="2050" max="2304" width="9" style="156"/>
    <col min="2305" max="2305" width="93.75" style="156" bestFit="1" customWidth="1"/>
    <col min="2306" max="2560" width="9" style="156"/>
    <col min="2561" max="2561" width="93.75" style="156" bestFit="1" customWidth="1"/>
    <col min="2562" max="2816" width="9" style="156"/>
    <col min="2817" max="2817" width="93.75" style="156" bestFit="1" customWidth="1"/>
    <col min="2818" max="3072" width="9" style="156"/>
    <col min="3073" max="3073" width="93.75" style="156" bestFit="1" customWidth="1"/>
    <col min="3074" max="3328" width="9" style="156"/>
    <col min="3329" max="3329" width="93.75" style="156" bestFit="1" customWidth="1"/>
    <col min="3330" max="3584" width="9" style="156"/>
    <col min="3585" max="3585" width="93.75" style="156" bestFit="1" customWidth="1"/>
    <col min="3586" max="3840" width="9" style="156"/>
    <col min="3841" max="3841" width="93.75" style="156" bestFit="1" customWidth="1"/>
    <col min="3842" max="4096" width="9" style="156"/>
    <col min="4097" max="4097" width="93.75" style="156" bestFit="1" customWidth="1"/>
    <col min="4098" max="4352" width="9" style="156"/>
    <col min="4353" max="4353" width="93.75" style="156" bestFit="1" customWidth="1"/>
    <col min="4354" max="4608" width="9" style="156"/>
    <col min="4609" max="4609" width="93.75" style="156" bestFit="1" customWidth="1"/>
    <col min="4610" max="4864" width="9" style="156"/>
    <col min="4865" max="4865" width="93.75" style="156" bestFit="1" customWidth="1"/>
    <col min="4866" max="5120" width="9" style="156"/>
    <col min="5121" max="5121" width="93.75" style="156" bestFit="1" customWidth="1"/>
    <col min="5122" max="5376" width="9" style="156"/>
    <col min="5377" max="5377" width="93.75" style="156" bestFit="1" customWidth="1"/>
    <col min="5378" max="5632" width="9" style="156"/>
    <col min="5633" max="5633" width="93.75" style="156" bestFit="1" customWidth="1"/>
    <col min="5634" max="5888" width="9" style="156"/>
    <col min="5889" max="5889" width="93.75" style="156" bestFit="1" customWidth="1"/>
    <col min="5890" max="6144" width="9" style="156"/>
    <col min="6145" max="6145" width="93.75" style="156" bestFit="1" customWidth="1"/>
    <col min="6146" max="6400" width="9" style="156"/>
    <col min="6401" max="6401" width="93.75" style="156" bestFit="1" customWidth="1"/>
    <col min="6402" max="6656" width="9" style="156"/>
    <col min="6657" max="6657" width="93.75" style="156" bestFit="1" customWidth="1"/>
    <col min="6658" max="6912" width="9" style="156"/>
    <col min="6913" max="6913" width="93.75" style="156" bestFit="1" customWidth="1"/>
    <col min="6914" max="7168" width="9" style="156"/>
    <col min="7169" max="7169" width="93.75" style="156" bestFit="1" customWidth="1"/>
    <col min="7170" max="7424" width="9" style="156"/>
    <col min="7425" max="7425" width="93.75" style="156" bestFit="1" customWidth="1"/>
    <col min="7426" max="7680" width="9" style="156"/>
    <col min="7681" max="7681" width="93.75" style="156" bestFit="1" customWidth="1"/>
    <col min="7682" max="7936" width="9" style="156"/>
    <col min="7937" max="7937" width="93.75" style="156" bestFit="1" customWidth="1"/>
    <col min="7938" max="8192" width="9" style="156"/>
    <col min="8193" max="8193" width="93.75" style="156" bestFit="1" customWidth="1"/>
    <col min="8194" max="8448" width="9" style="156"/>
    <col min="8449" max="8449" width="93.75" style="156" bestFit="1" customWidth="1"/>
    <col min="8450" max="8704" width="9" style="156"/>
    <col min="8705" max="8705" width="93.75" style="156" bestFit="1" customWidth="1"/>
    <col min="8706" max="8960" width="9" style="156"/>
    <col min="8961" max="8961" width="93.75" style="156" bestFit="1" customWidth="1"/>
    <col min="8962" max="9216" width="9" style="156"/>
    <col min="9217" max="9217" width="93.75" style="156" bestFit="1" customWidth="1"/>
    <col min="9218" max="9472" width="9" style="156"/>
    <col min="9473" max="9473" width="93.75" style="156" bestFit="1" customWidth="1"/>
    <col min="9474" max="9728" width="9" style="156"/>
    <col min="9729" max="9729" width="93.75" style="156" bestFit="1" customWidth="1"/>
    <col min="9730" max="9984" width="9" style="156"/>
    <col min="9985" max="9985" width="93.75" style="156" bestFit="1" customWidth="1"/>
    <col min="9986" max="10240" width="9" style="156"/>
    <col min="10241" max="10241" width="93.75" style="156" bestFit="1" customWidth="1"/>
    <col min="10242" max="10496" width="9" style="156"/>
    <col min="10497" max="10497" width="93.75" style="156" bestFit="1" customWidth="1"/>
    <col min="10498" max="10752" width="9" style="156"/>
    <col min="10753" max="10753" width="93.75" style="156" bestFit="1" customWidth="1"/>
    <col min="10754" max="11008" width="9" style="156"/>
    <col min="11009" max="11009" width="93.75" style="156" bestFit="1" customWidth="1"/>
    <col min="11010" max="11264" width="9" style="156"/>
    <col min="11265" max="11265" width="93.75" style="156" bestFit="1" customWidth="1"/>
    <col min="11266" max="11520" width="9" style="156"/>
    <col min="11521" max="11521" width="93.75" style="156" bestFit="1" customWidth="1"/>
    <col min="11522" max="11776" width="9" style="156"/>
    <col min="11777" max="11777" width="93.75" style="156" bestFit="1" customWidth="1"/>
    <col min="11778" max="12032" width="9" style="156"/>
    <col min="12033" max="12033" width="93.75" style="156" bestFit="1" customWidth="1"/>
    <col min="12034" max="12288" width="9" style="156"/>
    <col min="12289" max="12289" width="93.75" style="156" bestFit="1" customWidth="1"/>
    <col min="12290" max="12544" width="9" style="156"/>
    <col min="12545" max="12545" width="93.75" style="156" bestFit="1" customWidth="1"/>
    <col min="12546" max="12800" width="9" style="156"/>
    <col min="12801" max="12801" width="93.75" style="156" bestFit="1" customWidth="1"/>
    <col min="12802" max="13056" width="9" style="156"/>
    <col min="13057" max="13057" width="93.75" style="156" bestFit="1" customWidth="1"/>
    <col min="13058" max="13312" width="9" style="156"/>
    <col min="13313" max="13313" width="93.75" style="156" bestFit="1" customWidth="1"/>
    <col min="13314" max="13568" width="9" style="156"/>
    <col min="13569" max="13569" width="93.75" style="156" bestFit="1" customWidth="1"/>
    <col min="13570" max="13824" width="9" style="156"/>
    <col min="13825" max="13825" width="93.75" style="156" bestFit="1" customWidth="1"/>
    <col min="13826" max="14080" width="9" style="156"/>
    <col min="14081" max="14081" width="93.75" style="156" bestFit="1" customWidth="1"/>
    <col min="14082" max="14336" width="9" style="156"/>
    <col min="14337" max="14337" width="93.75" style="156" bestFit="1" customWidth="1"/>
    <col min="14338" max="14592" width="9" style="156"/>
    <col min="14593" max="14593" width="93.75" style="156" bestFit="1" customWidth="1"/>
    <col min="14594" max="14848" width="9" style="156"/>
    <col min="14849" max="14849" width="93.75" style="156" bestFit="1" customWidth="1"/>
    <col min="14850" max="15104" width="9" style="156"/>
    <col min="15105" max="15105" width="93.75" style="156" bestFit="1" customWidth="1"/>
    <col min="15106" max="15360" width="9" style="156"/>
    <col min="15361" max="15361" width="93.75" style="156" bestFit="1" customWidth="1"/>
    <col min="15362" max="15616" width="9" style="156"/>
    <col min="15617" max="15617" width="93.75" style="156" bestFit="1" customWidth="1"/>
    <col min="15618" max="15872" width="9" style="156"/>
    <col min="15873" max="15873" width="93.75" style="156" bestFit="1" customWidth="1"/>
    <col min="15874" max="16128" width="9" style="156"/>
    <col min="16129" max="16129" width="93.75" style="156" bestFit="1" customWidth="1"/>
    <col min="16130" max="16384" width="9" style="156"/>
  </cols>
  <sheetData>
    <row r="1" spans="1:1" ht="87" customHeight="1">
      <c r="A1" s="155" t="s">
        <v>313</v>
      </c>
    </row>
    <row r="2" spans="1:1" ht="29.25" customHeight="1">
      <c r="A2" s="157"/>
    </row>
    <row r="3" spans="1:1" ht="10.5" customHeight="1"/>
    <row r="4" spans="1:1" ht="11.25" customHeight="1"/>
    <row r="8" spans="1:1">
      <c r="A8" s="158"/>
    </row>
    <row r="11" spans="1:1" ht="30.75" customHeight="1"/>
    <row r="12" spans="1:1" ht="19.5" customHeight="1">
      <c r="A12" s="166" t="s">
        <v>149</v>
      </c>
    </row>
    <row r="13" spans="1:1" ht="58.5" customHeight="1">
      <c r="A13" s="159" t="s">
        <v>244</v>
      </c>
    </row>
    <row r="14" spans="1:1" ht="46.5">
      <c r="A14" s="160" t="s">
        <v>171</v>
      </c>
    </row>
    <row r="15" spans="1:1" ht="51" customHeight="1">
      <c r="A15" s="159" t="s">
        <v>245</v>
      </c>
    </row>
    <row r="16" spans="1:1" ht="65.25" customHeight="1">
      <c r="A16" s="160" t="s">
        <v>253</v>
      </c>
    </row>
    <row r="17" spans="1:1" ht="45" customHeight="1">
      <c r="A17" s="160" t="s">
        <v>246</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9" sqref="B9"/>
    </sheetView>
  </sheetViews>
  <sheetFormatPr defaultColWidth="9" defaultRowHeight="13"/>
  <cols>
    <col min="1" max="1" width="36.58203125" style="9" customWidth="1"/>
    <col min="2" max="6" width="23.58203125" style="9" customWidth="1"/>
    <col min="7" max="16384" width="9" style="9"/>
  </cols>
  <sheetData>
    <row r="1" spans="1:6" ht="15.5">
      <c r="A1" s="14" t="s">
        <v>20</v>
      </c>
      <c r="B1" s="80"/>
      <c r="C1" s="80"/>
      <c r="D1" s="80"/>
      <c r="E1" s="80"/>
      <c r="F1" s="80"/>
    </row>
    <row r="2" spans="1:6" ht="15.5">
      <c r="A2" s="14" t="s">
        <v>21</v>
      </c>
      <c r="B2" s="81"/>
      <c r="C2" s="80"/>
      <c r="D2" s="80"/>
      <c r="E2" s="80"/>
      <c r="F2" s="80"/>
    </row>
    <row r="3" spans="1:6" ht="15.5">
      <c r="A3" s="74" t="s">
        <v>247</v>
      </c>
      <c r="B3" s="81"/>
      <c r="C3" s="80"/>
      <c r="D3" s="80"/>
      <c r="E3" s="80"/>
      <c r="F3" s="80"/>
    </row>
    <row r="4" spans="1:6" ht="15.5">
      <c r="A4" s="82" t="s">
        <v>150</v>
      </c>
      <c r="B4" s="81"/>
      <c r="C4" s="80"/>
      <c r="D4" s="80"/>
      <c r="E4" s="80"/>
      <c r="F4" s="80"/>
    </row>
    <row r="5" spans="1:6">
      <c r="A5" s="165" t="s">
        <v>175</v>
      </c>
      <c r="B5" s="81"/>
      <c r="C5" s="80"/>
      <c r="D5" s="80"/>
      <c r="E5" s="80"/>
      <c r="F5" s="80"/>
    </row>
    <row r="6" spans="1:6">
      <c r="A6" s="83"/>
      <c r="B6" s="81"/>
      <c r="C6" s="80"/>
      <c r="D6" s="80"/>
      <c r="E6" s="80"/>
      <c r="F6" s="80"/>
    </row>
    <row r="7" spans="1:6" ht="26">
      <c r="A7" s="81" t="s">
        <v>151</v>
      </c>
      <c r="B7" s="84" t="s">
        <v>501</v>
      </c>
      <c r="C7" s="80"/>
      <c r="D7" s="80"/>
      <c r="E7" s="80"/>
      <c r="F7" s="80"/>
    </row>
    <row r="8" spans="1:6">
      <c r="A8" s="81" t="s">
        <v>11</v>
      </c>
      <c r="B8" s="92" t="s">
        <v>502</v>
      </c>
      <c r="C8" s="80"/>
      <c r="D8" s="80"/>
      <c r="E8" s="80"/>
      <c r="F8" s="80"/>
    </row>
    <row r="9" spans="1:6">
      <c r="A9" s="93" t="s">
        <v>168</v>
      </c>
      <c r="B9" s="84" t="s">
        <v>503</v>
      </c>
      <c r="C9" s="80"/>
      <c r="D9" s="80"/>
      <c r="E9" s="80"/>
      <c r="F9" s="80"/>
    </row>
    <row r="10" spans="1:6">
      <c r="A10" s="81"/>
      <c r="B10" s="83"/>
      <c r="C10" s="80"/>
      <c r="D10" s="80"/>
      <c r="E10" s="80"/>
      <c r="F10" s="80"/>
    </row>
    <row r="11" spans="1:6">
      <c r="A11" s="81"/>
      <c r="B11" s="81"/>
      <c r="C11" s="80"/>
      <c r="D11" s="80"/>
      <c r="E11" s="80"/>
      <c r="F11" s="80"/>
    </row>
    <row r="12" spans="1:6" s="13" customFormat="1">
      <c r="A12" s="81" t="s">
        <v>249</v>
      </c>
      <c r="B12" s="85" t="s">
        <v>167</v>
      </c>
      <c r="C12" s="86" t="s">
        <v>46</v>
      </c>
      <c r="D12" s="86" t="s">
        <v>47</v>
      </c>
      <c r="E12" s="86" t="s">
        <v>48</v>
      </c>
      <c r="F12" s="87" t="s">
        <v>10</v>
      </c>
    </row>
    <row r="13" spans="1:6">
      <c r="A13" s="83" t="s">
        <v>3</v>
      </c>
      <c r="B13" s="84" t="s">
        <v>504</v>
      </c>
      <c r="C13" s="84" t="s">
        <v>504</v>
      </c>
      <c r="D13" s="84" t="s">
        <v>504</v>
      </c>
      <c r="E13" s="84" t="s">
        <v>504</v>
      </c>
      <c r="F13" s="84" t="s">
        <v>504</v>
      </c>
    </row>
    <row r="14" spans="1:6">
      <c r="A14" s="83" t="s">
        <v>2</v>
      </c>
      <c r="B14" s="84" t="s">
        <v>505</v>
      </c>
      <c r="C14" s="84" t="s">
        <v>505</v>
      </c>
      <c r="D14" s="84" t="s">
        <v>505</v>
      </c>
      <c r="E14" s="84" t="s">
        <v>505</v>
      </c>
      <c r="F14" s="84" t="s">
        <v>505</v>
      </c>
    </row>
    <row r="15" spans="1:6">
      <c r="A15" s="83" t="s">
        <v>17</v>
      </c>
      <c r="B15" s="287" t="s">
        <v>506</v>
      </c>
      <c r="C15" s="287" t="s">
        <v>506</v>
      </c>
      <c r="D15" s="287" t="s">
        <v>506</v>
      </c>
      <c r="E15" s="287" t="s">
        <v>506</v>
      </c>
      <c r="F15" s="287" t="s">
        <v>506</v>
      </c>
    </row>
    <row r="16" spans="1:6">
      <c r="A16" s="83" t="s">
        <v>4</v>
      </c>
      <c r="B16" s="84" t="s">
        <v>507</v>
      </c>
      <c r="C16" s="84" t="s">
        <v>507</v>
      </c>
      <c r="D16" s="84" t="s">
        <v>507</v>
      </c>
      <c r="E16" s="84" t="s">
        <v>507</v>
      </c>
      <c r="F16" s="84" t="s">
        <v>507</v>
      </c>
    </row>
    <row r="17" spans="1:6">
      <c r="A17" s="83" t="s">
        <v>5</v>
      </c>
      <c r="B17" s="84" t="s">
        <v>508</v>
      </c>
      <c r="C17" s="84" t="s">
        <v>508</v>
      </c>
      <c r="D17" s="84" t="s">
        <v>508</v>
      </c>
      <c r="E17" s="84" t="s">
        <v>508</v>
      </c>
      <c r="F17" s="84" t="s">
        <v>508</v>
      </c>
    </row>
    <row r="18" spans="1:6">
      <c r="A18" s="83" t="s">
        <v>6</v>
      </c>
      <c r="B18" s="84" t="s">
        <v>510</v>
      </c>
      <c r="C18" s="84" t="s">
        <v>510</v>
      </c>
      <c r="D18" s="84" t="s">
        <v>510</v>
      </c>
      <c r="E18" s="84" t="s">
        <v>510</v>
      </c>
      <c r="F18" s="84" t="s">
        <v>510</v>
      </c>
    </row>
    <row r="19" spans="1:6">
      <c r="A19" s="83" t="s">
        <v>7</v>
      </c>
      <c r="B19" s="84" t="s">
        <v>509</v>
      </c>
      <c r="C19" s="84" t="s">
        <v>509</v>
      </c>
      <c r="D19" s="84" t="s">
        <v>509</v>
      </c>
      <c r="E19" s="84" t="s">
        <v>509</v>
      </c>
      <c r="F19" s="84" t="s">
        <v>509</v>
      </c>
    </row>
    <row r="20" spans="1:6">
      <c r="A20" s="83" t="s">
        <v>8</v>
      </c>
      <c r="B20" s="84" t="s">
        <v>14</v>
      </c>
      <c r="C20" s="84" t="s">
        <v>14</v>
      </c>
      <c r="D20" s="84" t="s">
        <v>14</v>
      </c>
      <c r="E20" s="84" t="s">
        <v>14</v>
      </c>
      <c r="F20" s="84" t="s">
        <v>14</v>
      </c>
    </row>
    <row r="21" spans="1:6">
      <c r="A21" s="83" t="s">
        <v>9</v>
      </c>
      <c r="B21" s="84">
        <v>90012</v>
      </c>
      <c r="C21" s="84">
        <v>90012</v>
      </c>
      <c r="D21" s="84">
        <v>90012</v>
      </c>
      <c r="E21" s="84">
        <v>90012</v>
      </c>
      <c r="F21" s="84">
        <v>90012</v>
      </c>
    </row>
    <row r="22" spans="1:6">
      <c r="A22" s="83" t="s">
        <v>12</v>
      </c>
      <c r="B22" s="89">
        <v>45155</v>
      </c>
      <c r="C22" s="89">
        <v>45155</v>
      </c>
      <c r="D22" s="89">
        <v>45155</v>
      </c>
      <c r="E22" s="89">
        <v>45155</v>
      </c>
      <c r="F22" s="89">
        <v>45155</v>
      </c>
    </row>
    <row r="23" spans="1:6">
      <c r="A23" s="83" t="s">
        <v>169</v>
      </c>
      <c r="B23" s="89">
        <v>45155</v>
      </c>
      <c r="C23" s="89">
        <v>45155</v>
      </c>
      <c r="D23" s="89">
        <v>45155</v>
      </c>
      <c r="E23" s="89">
        <v>45155</v>
      </c>
      <c r="F23" s="89">
        <v>45155</v>
      </c>
    </row>
    <row r="24" spans="1:6">
      <c r="A24" s="83"/>
      <c r="B24" s="90"/>
      <c r="C24" s="90"/>
      <c r="D24" s="90"/>
      <c r="E24" s="90"/>
      <c r="F24" s="90"/>
    </row>
    <row r="25" spans="1:6" ht="26">
      <c r="A25" s="81" t="s">
        <v>248</v>
      </c>
      <c r="B25" s="83"/>
      <c r="C25" s="83"/>
      <c r="D25" s="83"/>
      <c r="E25" s="83"/>
      <c r="F25" s="83"/>
    </row>
    <row r="26" spans="1:6">
      <c r="A26" s="83" t="s">
        <v>3</v>
      </c>
      <c r="B26" s="84" t="s">
        <v>511</v>
      </c>
      <c r="C26" s="84" t="s">
        <v>511</v>
      </c>
      <c r="D26" s="84" t="s">
        <v>511</v>
      </c>
      <c r="E26" s="84" t="s">
        <v>511</v>
      </c>
      <c r="F26" s="84" t="s">
        <v>511</v>
      </c>
    </row>
    <row r="27" spans="1:6" ht="26">
      <c r="A27" s="83" t="s">
        <v>2</v>
      </c>
      <c r="B27" s="84" t="s">
        <v>512</v>
      </c>
      <c r="C27" s="84" t="s">
        <v>512</v>
      </c>
      <c r="D27" s="84" t="s">
        <v>512</v>
      </c>
      <c r="E27" s="84" t="s">
        <v>512</v>
      </c>
      <c r="F27" s="84" t="s">
        <v>512</v>
      </c>
    </row>
    <row r="28" spans="1:6" ht="26">
      <c r="A28" s="83" t="s">
        <v>17</v>
      </c>
      <c r="B28" s="88" t="s">
        <v>513</v>
      </c>
      <c r="C28" s="88" t="s">
        <v>513</v>
      </c>
      <c r="D28" s="88" t="s">
        <v>513</v>
      </c>
      <c r="E28" s="88" t="s">
        <v>513</v>
      </c>
      <c r="F28" s="88" t="s">
        <v>513</v>
      </c>
    </row>
    <row r="29" spans="1:6">
      <c r="A29" s="83" t="s">
        <v>4</v>
      </c>
      <c r="B29" s="84" t="s">
        <v>514</v>
      </c>
      <c r="C29" s="84" t="s">
        <v>514</v>
      </c>
      <c r="D29" s="84" t="s">
        <v>514</v>
      </c>
      <c r="E29" s="84" t="s">
        <v>514</v>
      </c>
      <c r="F29" s="84" t="s">
        <v>514</v>
      </c>
    </row>
    <row r="30" spans="1:6">
      <c r="A30" s="83" t="s">
        <v>5</v>
      </c>
      <c r="B30" s="84" t="s">
        <v>508</v>
      </c>
      <c r="C30" s="84" t="s">
        <v>508</v>
      </c>
      <c r="D30" s="84" t="s">
        <v>508</v>
      </c>
      <c r="E30" s="84" t="s">
        <v>508</v>
      </c>
      <c r="F30" s="84" t="s">
        <v>508</v>
      </c>
    </row>
    <row r="31" spans="1:6">
      <c r="A31" s="83" t="s">
        <v>6</v>
      </c>
      <c r="B31" s="84" t="s">
        <v>515</v>
      </c>
      <c r="C31" s="84" t="s">
        <v>515</v>
      </c>
      <c r="D31" s="84" t="s">
        <v>515</v>
      </c>
      <c r="E31" s="84" t="s">
        <v>515</v>
      </c>
      <c r="F31" s="84" t="s">
        <v>515</v>
      </c>
    </row>
    <row r="32" spans="1:6">
      <c r="A32" s="83" t="s">
        <v>7</v>
      </c>
      <c r="B32" s="84" t="s">
        <v>509</v>
      </c>
      <c r="C32" s="84" t="s">
        <v>509</v>
      </c>
      <c r="D32" s="84" t="s">
        <v>509</v>
      </c>
      <c r="E32" s="84" t="s">
        <v>509</v>
      </c>
      <c r="F32" s="84" t="s">
        <v>509</v>
      </c>
    </row>
    <row r="33" spans="1:6">
      <c r="A33" s="83" t="s">
        <v>8</v>
      </c>
      <c r="B33" s="84" t="s">
        <v>14</v>
      </c>
      <c r="C33" s="84" t="s">
        <v>14</v>
      </c>
      <c r="D33" s="84" t="s">
        <v>14</v>
      </c>
      <c r="E33" s="84" t="s">
        <v>14</v>
      </c>
      <c r="F33" s="84" t="s">
        <v>14</v>
      </c>
    </row>
    <row r="34" spans="1:6">
      <c r="A34" s="83" t="s">
        <v>9</v>
      </c>
      <c r="B34" s="84">
        <v>90012</v>
      </c>
      <c r="C34" s="84">
        <v>90012</v>
      </c>
      <c r="D34" s="84">
        <v>90012</v>
      </c>
      <c r="E34" s="84">
        <v>90012</v>
      </c>
      <c r="F34" s="84">
        <v>90012</v>
      </c>
    </row>
    <row r="35" spans="1:6">
      <c r="A35" s="12"/>
      <c r="B35" s="12"/>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D497BCCC-8E1F-4770-BB1E-7369BAAA99F1}"/>
    <hyperlink ref="C15" r:id="rId6" xr:uid="{E234D0D2-8A7E-4823-99F8-680CC963308A}"/>
    <hyperlink ref="D15" r:id="rId7" xr:uid="{A58E6BDC-A6E5-4A6D-B55C-C7303FA18299}"/>
    <hyperlink ref="E15" r:id="rId8" xr:uid="{AA2F5A4B-9976-4898-BFF4-15D119CC16B7}"/>
    <hyperlink ref="F15" r:id="rId9" xr:uid="{142D5B26-BA7E-434C-B344-2B939FECA330}"/>
  </hyperlinks>
  <pageMargins left="0.25" right="0.25" top="0.75" bottom="0.75" header="0.3" footer="0.3"/>
  <pageSetup scale="80" pageOrder="overThenDown"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B145"/>
  <sheetViews>
    <sheetView showGridLines="0" view="pageBreakPreview" zoomScale="70" zoomScaleNormal="100" zoomScaleSheetLayoutView="70" workbookViewId="0"/>
  </sheetViews>
  <sheetFormatPr defaultColWidth="9" defaultRowHeight="15.5"/>
  <cols>
    <col min="1" max="1" width="9" style="45"/>
    <col min="2" max="2" width="64.75" style="14" customWidth="1"/>
    <col min="3" max="3" width="16.83203125" style="14" customWidth="1"/>
    <col min="4" max="4" width="15.08203125" style="14" customWidth="1"/>
    <col min="5" max="5" width="6.25" style="14" bestFit="1" customWidth="1"/>
    <col min="6" max="6" width="6.25" style="14" customWidth="1"/>
    <col min="7" max="7" width="6.25" style="219" bestFit="1" customWidth="1"/>
    <col min="8" max="8" width="6.33203125" style="219" customWidth="1"/>
    <col min="9" max="9" width="6.25" style="219" customWidth="1"/>
    <col min="10" max="15" width="6.25" style="219" bestFit="1" customWidth="1"/>
    <col min="16" max="19" width="6.25" style="45" bestFit="1" customWidth="1"/>
    <col min="20" max="28" width="7.33203125" style="45" bestFit="1" customWidth="1"/>
    <col min="29" max="104" width="7.08203125" style="45" customWidth="1"/>
    <col min="105" max="16384" width="9" style="45"/>
  </cols>
  <sheetData>
    <row r="1" spans="1:28">
      <c r="B1" s="14" t="s">
        <v>20</v>
      </c>
      <c r="O1" s="45"/>
    </row>
    <row r="2" spans="1:28">
      <c r="B2" s="14" t="s">
        <v>21</v>
      </c>
      <c r="O2" s="45"/>
    </row>
    <row r="3" spans="1:28" s="31" customFormat="1">
      <c r="B3" s="74" t="s">
        <v>247</v>
      </c>
      <c r="C3" s="15"/>
      <c r="D3" s="74"/>
      <c r="E3" s="74"/>
      <c r="F3" s="74"/>
    </row>
    <row r="4" spans="1:28" s="31" customFormat="1">
      <c r="B4" s="19" t="s">
        <v>174</v>
      </c>
      <c r="C4" s="15"/>
      <c r="D4" s="94"/>
      <c r="E4" s="94"/>
      <c r="F4" s="94"/>
    </row>
    <row r="5" spans="1:28" s="31" customFormat="1">
      <c r="B5" s="165" t="s">
        <v>176</v>
      </c>
      <c r="C5" s="15"/>
      <c r="D5" s="94"/>
      <c r="E5" s="94"/>
      <c r="F5" s="94"/>
    </row>
    <row r="6" spans="1:28" s="31" customFormat="1">
      <c r="B6" s="94"/>
      <c r="C6" s="94"/>
      <c r="D6" s="94"/>
      <c r="E6" s="94"/>
      <c r="F6" s="94"/>
    </row>
    <row r="7" spans="1:28" s="31" customFormat="1" ht="15.75" customHeight="1">
      <c r="B7" s="20" t="s">
        <v>89</v>
      </c>
      <c r="C7" s="14"/>
      <c r="D7" s="14"/>
      <c r="E7" s="245"/>
      <c r="F7" s="245"/>
      <c r="G7" s="245"/>
      <c r="H7" s="261"/>
      <c r="I7" s="245"/>
      <c r="J7" s="245"/>
      <c r="K7" s="245"/>
      <c r="L7" s="245"/>
      <c r="M7" s="245"/>
      <c r="N7" s="245"/>
      <c r="O7" s="245"/>
      <c r="P7" s="245"/>
      <c r="Q7" s="245"/>
      <c r="R7" s="245"/>
      <c r="S7" s="245"/>
      <c r="T7" s="245"/>
      <c r="U7" s="245"/>
      <c r="V7" s="245"/>
      <c r="W7" s="245"/>
      <c r="X7" s="245"/>
      <c r="Y7" s="245"/>
      <c r="Z7" s="245"/>
      <c r="AA7" s="245"/>
      <c r="AB7" s="245"/>
    </row>
    <row r="8" spans="1:28" s="31" customFormat="1">
      <c r="B8" s="14"/>
      <c r="C8" s="14"/>
      <c r="D8" s="14"/>
      <c r="E8" s="14"/>
      <c r="F8" s="14"/>
      <c r="G8" s="27"/>
      <c r="H8" s="28" t="s">
        <v>1</v>
      </c>
      <c r="I8" s="149"/>
      <c r="J8" s="28"/>
      <c r="K8" s="29"/>
      <c r="L8" s="29"/>
      <c r="M8" s="30"/>
      <c r="N8" s="30"/>
      <c r="O8" s="30"/>
    </row>
    <row r="9" spans="1:28" s="31" customFormat="1">
      <c r="B9" s="14"/>
      <c r="C9" s="14"/>
      <c r="D9" s="14"/>
      <c r="E9" s="14"/>
      <c r="F9" s="79" t="s">
        <v>44</v>
      </c>
      <c r="H9" s="34" t="s">
        <v>24</v>
      </c>
      <c r="I9" s="33"/>
      <c r="K9" s="30"/>
      <c r="L9" s="30"/>
      <c r="M9" s="30"/>
      <c r="N9" s="30"/>
      <c r="O9" s="30"/>
    </row>
    <row r="10" spans="1:28" s="235" customFormat="1" ht="18.5">
      <c r="B10" s="167" t="s">
        <v>45</v>
      </c>
      <c r="C10" s="16"/>
      <c r="D10" s="16"/>
      <c r="E10" s="162" t="s">
        <v>16</v>
      </c>
      <c r="F10" s="162" t="s">
        <v>18</v>
      </c>
      <c r="G10" s="162" t="s">
        <v>19</v>
      </c>
      <c r="H10" s="162" t="s">
        <v>22</v>
      </c>
      <c r="I10" s="162" t="s">
        <v>23</v>
      </c>
      <c r="J10" s="162" t="s">
        <v>25</v>
      </c>
      <c r="K10" s="162" t="s">
        <v>26</v>
      </c>
      <c r="L10" s="162" t="s">
        <v>27</v>
      </c>
      <c r="M10" s="162" t="s">
        <v>28</v>
      </c>
      <c r="N10" s="162" t="s">
        <v>314</v>
      </c>
      <c r="O10" s="162" t="s">
        <v>315</v>
      </c>
      <c r="P10" s="162" t="s">
        <v>316</v>
      </c>
      <c r="Q10" s="162" t="s">
        <v>317</v>
      </c>
      <c r="R10" s="162" t="s">
        <v>318</v>
      </c>
      <c r="S10" s="162" t="s">
        <v>319</v>
      </c>
      <c r="T10" s="162" t="s">
        <v>320</v>
      </c>
      <c r="U10" s="162" t="s">
        <v>321</v>
      </c>
      <c r="V10" s="162" t="s">
        <v>322</v>
      </c>
      <c r="W10" s="162" t="s">
        <v>323</v>
      </c>
      <c r="X10" s="162" t="s">
        <v>324</v>
      </c>
      <c r="Y10" s="162" t="s">
        <v>325</v>
      </c>
      <c r="Z10" s="162" t="s">
        <v>326</v>
      </c>
      <c r="AA10" s="162" t="s">
        <v>327</v>
      </c>
      <c r="AB10" s="162" t="s">
        <v>328</v>
      </c>
    </row>
    <row r="11" spans="1:28">
      <c r="A11" s="15">
        <v>1</v>
      </c>
      <c r="B11" s="14" t="s">
        <v>98</v>
      </c>
      <c r="D11" s="35"/>
      <c r="E11" s="68">
        <v>5597.610827934036</v>
      </c>
      <c r="F11" s="68">
        <v>5536.8767809116789</v>
      </c>
      <c r="G11" s="68">
        <v>5658.3944614385955</v>
      </c>
      <c r="H11" s="68">
        <v>5645.68072875705</v>
      </c>
      <c r="I11" s="68">
        <v>5679.6681934639118</v>
      </c>
      <c r="J11" s="256">
        <v>5718.2871738673557</v>
      </c>
      <c r="K11" s="256">
        <v>5831.5329294870817</v>
      </c>
      <c r="L11" s="256">
        <v>5906.5892463059463</v>
      </c>
      <c r="M11" s="256">
        <v>6006.8678691427649</v>
      </c>
      <c r="N11" s="256">
        <v>6088.7603278058505</v>
      </c>
      <c r="O11" s="256">
        <v>6189.7639615085773</v>
      </c>
      <c r="P11" s="256">
        <v>6253.6510205862569</v>
      </c>
      <c r="Q11" s="256">
        <v>6321.6284347867868</v>
      </c>
      <c r="R11" s="256">
        <v>6411.9044552819223</v>
      </c>
      <c r="S11" s="256">
        <v>6543.9408160844241</v>
      </c>
      <c r="T11" s="256">
        <v>6595.0575409902704</v>
      </c>
      <c r="U11" s="256">
        <v>6670.0080718860818</v>
      </c>
      <c r="V11" s="256">
        <v>6769.0032971833634</v>
      </c>
      <c r="W11" s="256">
        <v>6881.7211746597686</v>
      </c>
      <c r="X11" s="256">
        <v>6952.3775543433676</v>
      </c>
      <c r="Y11" s="256">
        <v>7027.6627689139659</v>
      </c>
      <c r="Z11" s="256">
        <v>7126.0410467862739</v>
      </c>
      <c r="AA11" s="256">
        <v>7237.1858524795143</v>
      </c>
      <c r="AB11" s="256">
        <v>7306.022382441116</v>
      </c>
    </row>
    <row r="12" spans="1:28">
      <c r="A12" s="15">
        <v>2</v>
      </c>
      <c r="B12" s="14" t="s">
        <v>29</v>
      </c>
      <c r="D12" s="35"/>
      <c r="E12" s="68">
        <v>475.63856679999998</v>
      </c>
      <c r="F12" s="68">
        <v>527.04377539999996</v>
      </c>
      <c r="G12" s="68">
        <v>573.24296879999997</v>
      </c>
      <c r="H12" s="68">
        <v>617.61955780000005</v>
      </c>
      <c r="I12" s="68">
        <v>662.38658329999998</v>
      </c>
      <c r="J12" s="256">
        <v>707.48418579999998</v>
      </c>
      <c r="K12" s="256">
        <v>752.5495118</v>
      </c>
      <c r="L12" s="256">
        <v>798.06439590000002</v>
      </c>
      <c r="M12" s="256">
        <v>843.67111850000003</v>
      </c>
      <c r="N12" s="256">
        <v>889.04160549999995</v>
      </c>
      <c r="O12" s="256">
        <v>933.94853799999999</v>
      </c>
      <c r="P12" s="256">
        <v>978.13010770000005</v>
      </c>
      <c r="Q12" s="256">
        <v>1022.121163</v>
      </c>
      <c r="R12" s="256">
        <v>1065.4360879999999</v>
      </c>
      <c r="S12" s="256">
        <v>1107.9201399999999</v>
      </c>
      <c r="T12" s="256">
        <v>1149.201603</v>
      </c>
      <c r="U12" s="256">
        <v>1189.674947</v>
      </c>
      <c r="V12" s="256">
        <v>1228.864652</v>
      </c>
      <c r="W12" s="256">
        <v>1266.4283559999999</v>
      </c>
      <c r="X12" s="256">
        <v>1302.072169</v>
      </c>
      <c r="Y12" s="256">
        <v>1336.1358580000001</v>
      </c>
      <c r="Z12" s="256">
        <v>1368.907876</v>
      </c>
      <c r="AA12" s="256">
        <v>1400.0764859999999</v>
      </c>
      <c r="AB12" s="256">
        <v>1430.3756109999999</v>
      </c>
    </row>
    <row r="13" spans="1:28">
      <c r="A13" s="15" t="s">
        <v>102</v>
      </c>
      <c r="B13" s="14" t="s">
        <v>30</v>
      </c>
      <c r="D13" s="35"/>
      <c r="E13" s="68">
        <v>95.603351926800002</v>
      </c>
      <c r="F13" s="68">
        <v>105.93579885539999</v>
      </c>
      <c r="G13" s="68">
        <v>115.2218367288</v>
      </c>
      <c r="H13" s="68">
        <v>124.14153111780001</v>
      </c>
      <c r="I13" s="68">
        <v>133.1397032433</v>
      </c>
      <c r="J13" s="68">
        <v>142.2043213458</v>
      </c>
      <c r="K13" s="68">
        <v>151.26245187180001</v>
      </c>
      <c r="L13" s="68">
        <v>160.41094357590001</v>
      </c>
      <c r="M13" s="68">
        <v>169.57789481850003</v>
      </c>
      <c r="N13" s="68">
        <v>178.69736270550001</v>
      </c>
      <c r="O13" s="68">
        <v>187.723656138</v>
      </c>
      <c r="P13" s="68">
        <v>196.60415164770004</v>
      </c>
      <c r="Q13" s="68">
        <v>205.44635376300002</v>
      </c>
      <c r="R13" s="68">
        <v>214.15265368799999</v>
      </c>
      <c r="S13" s="68">
        <v>222.69194813999999</v>
      </c>
      <c r="T13" s="68">
        <v>230.98952220300001</v>
      </c>
      <c r="U13" s="68">
        <v>239.12466434700002</v>
      </c>
      <c r="V13" s="68">
        <v>247.00179505200001</v>
      </c>
      <c r="W13" s="68">
        <v>254.552099556</v>
      </c>
      <c r="X13" s="68">
        <v>261.71650596900002</v>
      </c>
      <c r="Y13" s="68">
        <v>268.56330745800005</v>
      </c>
      <c r="Z13" s="68">
        <v>275.150483076</v>
      </c>
      <c r="AA13" s="68">
        <v>281.41537368600001</v>
      </c>
      <c r="AB13" s="68">
        <v>287.505497811</v>
      </c>
    </row>
    <row r="14" spans="1:28">
      <c r="A14" s="15">
        <v>3</v>
      </c>
      <c r="B14" s="14" t="s">
        <v>250</v>
      </c>
      <c r="D14" s="35"/>
      <c r="E14" s="68">
        <v>0</v>
      </c>
      <c r="F14" s="68">
        <v>0</v>
      </c>
      <c r="G14" s="68">
        <v>0</v>
      </c>
      <c r="H14" s="68">
        <v>0</v>
      </c>
      <c r="I14" s="68">
        <v>0</v>
      </c>
      <c r="J14" s="256">
        <v>0</v>
      </c>
      <c r="K14" s="256">
        <v>0</v>
      </c>
      <c r="L14" s="256">
        <v>0</v>
      </c>
      <c r="M14" s="256">
        <v>0</v>
      </c>
      <c r="N14" s="256">
        <v>0</v>
      </c>
      <c r="O14" s="256">
        <v>0</v>
      </c>
      <c r="P14" s="256">
        <v>0</v>
      </c>
      <c r="Q14" s="256">
        <v>0</v>
      </c>
      <c r="R14" s="256">
        <v>0</v>
      </c>
      <c r="S14" s="256">
        <v>0</v>
      </c>
      <c r="T14" s="256">
        <v>0</v>
      </c>
      <c r="U14" s="256">
        <v>0</v>
      </c>
      <c r="V14" s="256">
        <v>0</v>
      </c>
      <c r="W14" s="256">
        <v>0</v>
      </c>
      <c r="X14" s="256">
        <v>0</v>
      </c>
      <c r="Y14" s="256">
        <v>0</v>
      </c>
      <c r="Z14" s="256">
        <v>0</v>
      </c>
      <c r="AA14" s="256">
        <v>0</v>
      </c>
      <c r="AB14" s="256">
        <v>0</v>
      </c>
    </row>
    <row r="15" spans="1:28">
      <c r="A15" s="15">
        <v>4</v>
      </c>
      <c r="B15" s="14" t="s">
        <v>252</v>
      </c>
      <c r="D15" s="35"/>
      <c r="E15" s="68">
        <v>30</v>
      </c>
      <c r="F15" s="68">
        <v>30</v>
      </c>
      <c r="G15" s="68">
        <v>54</v>
      </c>
      <c r="H15" s="68">
        <v>67</v>
      </c>
      <c r="I15" s="68">
        <v>85</v>
      </c>
      <c r="J15" s="256">
        <v>103</v>
      </c>
      <c r="K15" s="256">
        <v>125</v>
      </c>
      <c r="L15" s="256">
        <v>144</v>
      </c>
      <c r="M15" s="256">
        <v>170</v>
      </c>
      <c r="N15" s="256">
        <v>186</v>
      </c>
      <c r="O15" s="256">
        <v>205</v>
      </c>
      <c r="P15" s="256">
        <v>220</v>
      </c>
      <c r="Q15" s="256">
        <v>238</v>
      </c>
      <c r="R15" s="256">
        <v>251</v>
      </c>
      <c r="S15" s="256">
        <v>266</v>
      </c>
      <c r="T15" s="256">
        <v>278</v>
      </c>
      <c r="U15" s="256">
        <v>292</v>
      </c>
      <c r="V15" s="256">
        <v>301</v>
      </c>
      <c r="W15" s="256">
        <v>310</v>
      </c>
      <c r="X15" s="256">
        <v>321</v>
      </c>
      <c r="Y15" s="256">
        <v>332</v>
      </c>
      <c r="Z15" s="256">
        <v>341</v>
      </c>
      <c r="AA15" s="256">
        <v>350</v>
      </c>
      <c r="AB15" s="256">
        <v>360</v>
      </c>
    </row>
    <row r="16" spans="1:28" s="246" customFormat="1">
      <c r="A16" s="15">
        <v>5</v>
      </c>
      <c r="B16" s="14" t="s">
        <v>34</v>
      </c>
      <c r="C16" s="211"/>
      <c r="D16" s="212"/>
      <c r="E16" s="68">
        <v>0</v>
      </c>
      <c r="F16" s="68">
        <v>0</v>
      </c>
      <c r="G16" s="68">
        <v>0</v>
      </c>
      <c r="H16" s="68">
        <v>0</v>
      </c>
      <c r="I16" s="68">
        <v>0</v>
      </c>
      <c r="J16" s="256">
        <v>0</v>
      </c>
      <c r="K16" s="256">
        <v>0</v>
      </c>
      <c r="L16" s="256">
        <v>0</v>
      </c>
      <c r="M16" s="256">
        <v>0</v>
      </c>
      <c r="N16" s="256">
        <v>0</v>
      </c>
      <c r="O16" s="256">
        <v>0</v>
      </c>
      <c r="P16" s="256">
        <v>0</v>
      </c>
      <c r="Q16" s="256">
        <v>0</v>
      </c>
      <c r="R16" s="256">
        <v>0</v>
      </c>
      <c r="S16" s="256">
        <v>0</v>
      </c>
      <c r="T16" s="256">
        <v>0</v>
      </c>
      <c r="U16" s="256">
        <v>0</v>
      </c>
      <c r="V16" s="256">
        <v>0</v>
      </c>
      <c r="W16" s="256">
        <v>0</v>
      </c>
      <c r="X16" s="256">
        <v>0</v>
      </c>
      <c r="Y16" s="256">
        <v>0</v>
      </c>
      <c r="Z16" s="256">
        <v>0</v>
      </c>
      <c r="AA16" s="256">
        <v>0</v>
      </c>
      <c r="AB16" s="256">
        <v>0</v>
      </c>
    </row>
    <row r="17" spans="1:28">
      <c r="A17" s="15">
        <v>6</v>
      </c>
      <c r="B17" s="14" t="s">
        <v>35</v>
      </c>
      <c r="D17" s="35"/>
      <c r="E17" s="68">
        <v>95</v>
      </c>
      <c r="F17" s="68">
        <v>120.5</v>
      </c>
      <c r="G17" s="68">
        <v>146.5</v>
      </c>
      <c r="H17" s="68">
        <v>175</v>
      </c>
      <c r="I17" s="68">
        <v>203.5</v>
      </c>
      <c r="J17" s="256">
        <v>232</v>
      </c>
      <c r="K17" s="256">
        <v>262.5</v>
      </c>
      <c r="L17" s="256">
        <v>293</v>
      </c>
      <c r="M17" s="256">
        <v>328.5</v>
      </c>
      <c r="N17" s="256">
        <v>364</v>
      </c>
      <c r="O17" s="256">
        <v>404.5</v>
      </c>
      <c r="P17" s="256">
        <v>461.5</v>
      </c>
      <c r="Q17" s="256">
        <v>518.5</v>
      </c>
      <c r="R17" s="256">
        <v>575.5</v>
      </c>
      <c r="S17" s="256">
        <v>592.5</v>
      </c>
      <c r="T17" s="256">
        <v>609.5</v>
      </c>
      <c r="U17" s="256">
        <v>627.5</v>
      </c>
      <c r="V17" s="256">
        <v>645.5</v>
      </c>
      <c r="W17" s="256">
        <v>650.5</v>
      </c>
      <c r="X17" s="256">
        <v>650.5</v>
      </c>
      <c r="Y17" s="256">
        <v>650.5</v>
      </c>
      <c r="Z17" s="256">
        <v>650.5</v>
      </c>
      <c r="AA17" s="256">
        <v>650.5</v>
      </c>
      <c r="AB17" s="256">
        <v>650.5</v>
      </c>
    </row>
    <row r="18" spans="1:28">
      <c r="A18" s="15">
        <v>7</v>
      </c>
      <c r="B18" s="20" t="s">
        <v>155</v>
      </c>
      <c r="C18" s="17"/>
      <c r="D18" s="36"/>
      <c r="E18" s="257">
        <f t="shared" ref="E18:Q18" si="0">E11-E16-E17</f>
        <v>5502.610827934036</v>
      </c>
      <c r="F18" s="257">
        <f t="shared" si="0"/>
        <v>5416.3767809116789</v>
      </c>
      <c r="G18" s="257">
        <f t="shared" si="0"/>
        <v>5511.8944614385955</v>
      </c>
      <c r="H18" s="257">
        <f t="shared" si="0"/>
        <v>5470.68072875705</v>
      </c>
      <c r="I18" s="257">
        <f t="shared" si="0"/>
        <v>5476.1681934639118</v>
      </c>
      <c r="J18" s="257">
        <f t="shared" si="0"/>
        <v>5486.2871738673557</v>
      </c>
      <c r="K18" s="257">
        <f t="shared" si="0"/>
        <v>5569.0329294870817</v>
      </c>
      <c r="L18" s="257">
        <f t="shared" si="0"/>
        <v>5613.5892463059463</v>
      </c>
      <c r="M18" s="257">
        <f>M11-M16-M17</f>
        <v>5678.3678691427649</v>
      </c>
      <c r="N18" s="257">
        <f t="shared" si="0"/>
        <v>5724.7603278058505</v>
      </c>
      <c r="O18" s="257">
        <f t="shared" si="0"/>
        <v>5785.2639615085773</v>
      </c>
      <c r="P18" s="257">
        <f t="shared" si="0"/>
        <v>5792.1510205862569</v>
      </c>
      <c r="Q18" s="257">
        <f t="shared" si="0"/>
        <v>5803.1284347867868</v>
      </c>
      <c r="R18" s="257">
        <f t="shared" ref="R18:AB18" si="1">R11-R16-R17</f>
        <v>5836.4044552819223</v>
      </c>
      <c r="S18" s="257">
        <f t="shared" si="1"/>
        <v>5951.4408160844241</v>
      </c>
      <c r="T18" s="257">
        <f t="shared" si="1"/>
        <v>5985.5575409902704</v>
      </c>
      <c r="U18" s="257">
        <f t="shared" si="1"/>
        <v>6042.5080718860818</v>
      </c>
      <c r="V18" s="257">
        <f t="shared" si="1"/>
        <v>6123.5032971833634</v>
      </c>
      <c r="W18" s="257">
        <f t="shared" si="1"/>
        <v>6231.2211746597686</v>
      </c>
      <c r="X18" s="257">
        <f t="shared" si="1"/>
        <v>6301.8775543433676</v>
      </c>
      <c r="Y18" s="257">
        <f t="shared" si="1"/>
        <v>6377.1627689139659</v>
      </c>
      <c r="Z18" s="257">
        <f t="shared" si="1"/>
        <v>6475.5410467862739</v>
      </c>
      <c r="AA18" s="257">
        <f t="shared" si="1"/>
        <v>6586.6858524795143</v>
      </c>
      <c r="AB18" s="257">
        <f t="shared" si="1"/>
        <v>6655.522382441116</v>
      </c>
    </row>
    <row r="19" spans="1:28" s="255" customFormat="1">
      <c r="A19" s="15">
        <v>8</v>
      </c>
      <c r="B19" s="14" t="s">
        <v>439</v>
      </c>
      <c r="C19" s="14"/>
      <c r="D19" s="35"/>
      <c r="E19" s="68">
        <v>2870.0705007541465</v>
      </c>
      <c r="F19" s="68">
        <v>3296.8506026751083</v>
      </c>
      <c r="G19" s="68">
        <v>3024.5654336718899</v>
      </c>
      <c r="H19" s="68">
        <v>2828.1299133062184</v>
      </c>
      <c r="I19" s="68">
        <v>2701.7023653613805</v>
      </c>
      <c r="J19" s="68">
        <v>2700.7270106371197</v>
      </c>
      <c r="K19" s="68">
        <v>2709.0139795469886</v>
      </c>
      <c r="L19" s="68">
        <v>3031.6654308155976</v>
      </c>
      <c r="M19" s="68">
        <v>3367.8969810584204</v>
      </c>
      <c r="N19" s="68">
        <v>3464.0954708528498</v>
      </c>
      <c r="O19" s="68">
        <v>3444.8137828324525</v>
      </c>
      <c r="P19" s="68">
        <v>3539.3020414886478</v>
      </c>
      <c r="Q19" s="68">
        <v>3718.8800609271429</v>
      </c>
      <c r="R19" s="68">
        <v>3761.2467253138138</v>
      </c>
      <c r="S19" s="68">
        <v>3753.3384146777889</v>
      </c>
      <c r="T19" s="68">
        <v>4143.6368913619681</v>
      </c>
      <c r="U19" s="68">
        <v>4250.3898051276328</v>
      </c>
      <c r="V19" s="68">
        <v>4271.6169413234047</v>
      </c>
      <c r="W19" s="68">
        <v>4214.3045696739055</v>
      </c>
      <c r="X19" s="68">
        <v>4285.8632057822906</v>
      </c>
      <c r="Y19" s="68">
        <v>4260.1895076441233</v>
      </c>
      <c r="Z19" s="68">
        <v>4328.9684934104998</v>
      </c>
      <c r="AA19" s="68">
        <v>4158.4989321907897</v>
      </c>
      <c r="AB19" s="68">
        <v>4351.9180206574483</v>
      </c>
    </row>
    <row r="20" spans="1:28">
      <c r="A20" s="15">
        <v>9</v>
      </c>
      <c r="B20" s="14" t="s">
        <v>0</v>
      </c>
      <c r="D20" s="35"/>
      <c r="E20" s="68">
        <v>0</v>
      </c>
      <c r="F20" s="68">
        <v>0</v>
      </c>
      <c r="G20" s="68">
        <v>0</v>
      </c>
      <c r="H20" s="68">
        <v>0</v>
      </c>
      <c r="I20" s="68">
        <v>0</v>
      </c>
      <c r="J20" s="256">
        <v>0</v>
      </c>
      <c r="K20" s="256">
        <v>0</v>
      </c>
      <c r="L20" s="256">
        <v>0</v>
      </c>
      <c r="M20" s="256">
        <v>0</v>
      </c>
      <c r="N20" s="256">
        <v>0</v>
      </c>
      <c r="O20" s="256">
        <v>0</v>
      </c>
      <c r="P20" s="256">
        <v>0</v>
      </c>
      <c r="Q20" s="256">
        <v>0</v>
      </c>
      <c r="R20" s="256">
        <v>0</v>
      </c>
      <c r="S20" s="256">
        <v>0</v>
      </c>
      <c r="T20" s="256">
        <v>0</v>
      </c>
      <c r="U20" s="256">
        <v>0</v>
      </c>
      <c r="V20" s="256">
        <v>0</v>
      </c>
      <c r="W20" s="256">
        <v>0</v>
      </c>
      <c r="X20" s="256">
        <v>0</v>
      </c>
      <c r="Y20" s="256">
        <v>0</v>
      </c>
      <c r="Z20" s="256">
        <v>0</v>
      </c>
      <c r="AA20" s="256">
        <v>0</v>
      </c>
      <c r="AB20" s="256">
        <v>0</v>
      </c>
    </row>
    <row r="21" spans="1:28">
      <c r="A21" s="15">
        <v>10</v>
      </c>
      <c r="B21" s="20" t="s">
        <v>156</v>
      </c>
      <c r="C21" s="18"/>
      <c r="D21" s="36"/>
      <c r="E21" s="258">
        <f t="shared" ref="E21:M21" si="2">E18+E19+E20</f>
        <v>8372.6813286881825</v>
      </c>
      <c r="F21" s="258">
        <f t="shared" si="2"/>
        <v>8713.2273835867873</v>
      </c>
      <c r="G21" s="258">
        <f t="shared" si="2"/>
        <v>8536.4598951104854</v>
      </c>
      <c r="H21" s="258">
        <f t="shared" si="2"/>
        <v>8298.8106420632685</v>
      </c>
      <c r="I21" s="258">
        <f t="shared" si="2"/>
        <v>8177.8705588252924</v>
      </c>
      <c r="J21" s="258">
        <f t="shared" si="2"/>
        <v>8187.0141845044755</v>
      </c>
      <c r="K21" s="258">
        <f t="shared" si="2"/>
        <v>8278.0469090340703</v>
      </c>
      <c r="L21" s="258">
        <f t="shared" si="2"/>
        <v>8645.2546771215439</v>
      </c>
      <c r="M21" s="258">
        <f t="shared" si="2"/>
        <v>9046.2648502011853</v>
      </c>
      <c r="N21" s="258">
        <f>N18+N19+N20</f>
        <v>9188.8557986587002</v>
      </c>
      <c r="O21" s="258">
        <f>O18+O19+O20</f>
        <v>9230.0777443410298</v>
      </c>
      <c r="P21" s="258">
        <f>P18+P19+P20</f>
        <v>9331.4530620749047</v>
      </c>
      <c r="Q21" s="258">
        <f t="shared" ref="Q21:Z21" si="3">Q18+Q19+Q20</f>
        <v>9522.0084957139297</v>
      </c>
      <c r="R21" s="258">
        <f t="shared" si="3"/>
        <v>9597.6511805957362</v>
      </c>
      <c r="S21" s="258">
        <f t="shared" si="3"/>
        <v>9704.779230762213</v>
      </c>
      <c r="T21" s="258">
        <f t="shared" si="3"/>
        <v>10129.194432352238</v>
      </c>
      <c r="U21" s="258">
        <f t="shared" si="3"/>
        <v>10292.897877013715</v>
      </c>
      <c r="V21" s="258">
        <f t="shared" si="3"/>
        <v>10395.120238506768</v>
      </c>
      <c r="W21" s="258">
        <f t="shared" si="3"/>
        <v>10445.525744333674</v>
      </c>
      <c r="X21" s="258">
        <f t="shared" si="3"/>
        <v>10587.740760125658</v>
      </c>
      <c r="Y21" s="258">
        <f t="shared" si="3"/>
        <v>10637.352276558089</v>
      </c>
      <c r="Z21" s="258">
        <f t="shared" si="3"/>
        <v>10804.509540196774</v>
      </c>
      <c r="AA21" s="258">
        <f>AA18+AA19+AA20</f>
        <v>10745.184784670304</v>
      </c>
      <c r="AB21" s="258">
        <f>AB18+AB19+AB20</f>
        <v>11007.440403098564</v>
      </c>
    </row>
    <row r="22" spans="1:28">
      <c r="A22" s="247"/>
      <c r="B22" s="97"/>
      <c r="C22" s="39"/>
      <c r="D22" s="39"/>
      <c r="E22" s="40"/>
      <c r="F22" s="40"/>
      <c r="G22" s="40"/>
      <c r="H22" s="40"/>
      <c r="I22" s="40"/>
      <c r="J22" s="41"/>
      <c r="K22" s="41"/>
      <c r="L22" s="41"/>
      <c r="M22" s="42"/>
      <c r="N22" s="42"/>
      <c r="O22" s="42"/>
      <c r="P22" s="42"/>
      <c r="Q22" s="42"/>
      <c r="R22" s="42"/>
      <c r="S22" s="42"/>
      <c r="T22" s="42"/>
      <c r="U22" s="42"/>
      <c r="V22" s="42"/>
      <c r="W22" s="42"/>
      <c r="X22" s="42"/>
      <c r="Y22" s="42"/>
      <c r="Z22" s="42"/>
      <c r="AA22" s="42"/>
      <c r="AB22" s="42"/>
    </row>
    <row r="23" spans="1:28" ht="15.75" customHeight="1">
      <c r="B23" s="167" t="s">
        <v>99</v>
      </c>
      <c r="C23" s="16"/>
      <c r="D23" s="15"/>
      <c r="E23" s="43"/>
      <c r="F23" s="43"/>
      <c r="G23" s="43"/>
      <c r="H23" s="43"/>
      <c r="I23" s="43"/>
      <c r="J23" s="43"/>
      <c r="K23" s="43"/>
      <c r="L23" s="43"/>
      <c r="M23" s="43"/>
      <c r="N23" s="43"/>
      <c r="O23" s="43"/>
      <c r="P23" s="43"/>
      <c r="Q23" s="43"/>
      <c r="R23" s="43"/>
      <c r="S23" s="43"/>
      <c r="T23" s="43"/>
      <c r="U23" s="43"/>
      <c r="V23" s="43"/>
      <c r="W23" s="43"/>
      <c r="X23" s="43"/>
      <c r="Y23" s="43"/>
      <c r="Z23" s="43"/>
      <c r="AA23" s="43"/>
      <c r="AB23" s="43"/>
    </row>
    <row r="24" spans="1:28">
      <c r="B24" s="20" t="s">
        <v>257</v>
      </c>
      <c r="C24" s="20"/>
      <c r="D24" s="20"/>
      <c r="E24" s="44"/>
      <c r="F24" s="44"/>
      <c r="G24" s="44"/>
      <c r="H24" s="44"/>
      <c r="I24" s="44"/>
      <c r="J24" s="45"/>
      <c r="K24" s="45"/>
      <c r="L24" s="45"/>
      <c r="M24" s="45"/>
      <c r="N24" s="45"/>
      <c r="O24" s="45"/>
    </row>
    <row r="25" spans="1:28">
      <c r="B25" s="21" t="s">
        <v>40</v>
      </c>
      <c r="D25" s="46" t="s">
        <v>31</v>
      </c>
      <c r="E25" s="162" t="s">
        <v>16</v>
      </c>
      <c r="F25" s="162" t="s">
        <v>18</v>
      </c>
      <c r="G25" s="162" t="s">
        <v>19</v>
      </c>
      <c r="H25" s="162" t="s">
        <v>22</v>
      </c>
      <c r="I25" s="162" t="s">
        <v>23</v>
      </c>
      <c r="J25" s="162" t="s">
        <v>25</v>
      </c>
      <c r="K25" s="162" t="s">
        <v>26</v>
      </c>
      <c r="L25" s="162" t="s">
        <v>27</v>
      </c>
      <c r="M25" s="162" t="s">
        <v>28</v>
      </c>
      <c r="N25" s="162" t="s">
        <v>314</v>
      </c>
      <c r="O25" s="162" t="s">
        <v>315</v>
      </c>
      <c r="P25" s="162" t="s">
        <v>316</v>
      </c>
      <c r="Q25" s="162" t="s">
        <v>317</v>
      </c>
      <c r="R25" s="162" t="s">
        <v>318</v>
      </c>
      <c r="S25" s="162" t="s">
        <v>319</v>
      </c>
      <c r="T25" s="162" t="s">
        <v>320</v>
      </c>
      <c r="U25" s="162" t="s">
        <v>321</v>
      </c>
      <c r="V25" s="162" t="s">
        <v>322</v>
      </c>
      <c r="W25" s="162" t="s">
        <v>323</v>
      </c>
      <c r="X25" s="162" t="s">
        <v>324</v>
      </c>
      <c r="Y25" s="162" t="s">
        <v>325</v>
      </c>
      <c r="Z25" s="162" t="s">
        <v>326</v>
      </c>
      <c r="AA25" s="162" t="s">
        <v>327</v>
      </c>
      <c r="AB25" s="162" t="s">
        <v>328</v>
      </c>
    </row>
    <row r="26" spans="1:28">
      <c r="A26" s="91" t="s">
        <v>49</v>
      </c>
      <c r="B26" s="25" t="s">
        <v>342</v>
      </c>
      <c r="C26" s="47"/>
      <c r="D26" s="47" t="s">
        <v>334</v>
      </c>
      <c r="E26" s="66">
        <v>403</v>
      </c>
      <c r="F26" s="66">
        <v>403</v>
      </c>
      <c r="G26" s="66">
        <v>403</v>
      </c>
      <c r="H26" s="66">
        <v>403</v>
      </c>
      <c r="I26" s="66">
        <v>403</v>
      </c>
      <c r="J26" s="66">
        <v>403</v>
      </c>
      <c r="K26" s="66">
        <v>403</v>
      </c>
      <c r="L26" s="66">
        <v>403</v>
      </c>
      <c r="M26" s="66">
        <v>188</v>
      </c>
      <c r="N26" s="66">
        <v>188</v>
      </c>
      <c r="O26" s="66">
        <v>188</v>
      </c>
      <c r="P26" s="66">
        <v>188</v>
      </c>
      <c r="Q26" s="66">
        <v>188</v>
      </c>
      <c r="R26" s="66">
        <v>188</v>
      </c>
      <c r="S26" s="66">
        <v>188</v>
      </c>
      <c r="T26" s="66">
        <v>188</v>
      </c>
      <c r="U26" s="66">
        <v>188</v>
      </c>
      <c r="V26" s="66">
        <v>188</v>
      </c>
      <c r="W26" s="66">
        <v>188</v>
      </c>
      <c r="X26" s="66">
        <v>188</v>
      </c>
      <c r="Y26" s="66">
        <v>188</v>
      </c>
      <c r="Z26" s="66">
        <v>188</v>
      </c>
      <c r="AA26" s="66">
        <v>188</v>
      </c>
      <c r="AB26" s="66">
        <v>188</v>
      </c>
    </row>
    <row r="27" spans="1:28">
      <c r="A27" s="91" t="s">
        <v>50</v>
      </c>
      <c r="B27" s="25" t="s">
        <v>341</v>
      </c>
      <c r="C27" s="47"/>
      <c r="D27" s="47" t="s">
        <v>334</v>
      </c>
      <c r="E27" s="66">
        <v>1619</v>
      </c>
      <c r="F27" s="66">
        <v>1619</v>
      </c>
      <c r="G27" s="66">
        <v>1619</v>
      </c>
      <c r="H27" s="66">
        <v>1619</v>
      </c>
      <c r="I27" s="66">
        <v>1619</v>
      </c>
      <c r="J27" s="66">
        <v>1619</v>
      </c>
      <c r="K27" s="66">
        <v>1565</v>
      </c>
      <c r="L27" s="66">
        <v>1565</v>
      </c>
      <c r="M27" s="66">
        <v>1121</v>
      </c>
      <c r="N27" s="66">
        <v>1121</v>
      </c>
      <c r="O27" s="66">
        <v>1121</v>
      </c>
      <c r="P27" s="66">
        <v>1121</v>
      </c>
      <c r="Q27" s="66">
        <v>1121</v>
      </c>
      <c r="R27" s="66">
        <v>1121</v>
      </c>
      <c r="S27" s="66">
        <v>1121</v>
      </c>
      <c r="T27" s="66">
        <v>1121</v>
      </c>
      <c r="U27" s="66">
        <v>1121</v>
      </c>
      <c r="V27" s="66">
        <v>1121</v>
      </c>
      <c r="W27" s="66">
        <v>1121</v>
      </c>
      <c r="X27" s="66">
        <v>1121</v>
      </c>
      <c r="Y27" s="66">
        <v>1121</v>
      </c>
      <c r="Z27" s="66">
        <v>1121</v>
      </c>
      <c r="AA27" s="66">
        <v>1121</v>
      </c>
      <c r="AB27" s="66">
        <v>1121</v>
      </c>
    </row>
    <row r="28" spans="1:28">
      <c r="A28" s="91" t="s">
        <v>51</v>
      </c>
      <c r="B28" s="25" t="s">
        <v>343</v>
      </c>
      <c r="C28" s="47"/>
      <c r="D28" s="47" t="s">
        <v>334</v>
      </c>
      <c r="E28" s="66">
        <v>798</v>
      </c>
      <c r="F28" s="66">
        <v>798</v>
      </c>
      <c r="G28" s="66">
        <v>798</v>
      </c>
      <c r="H28" s="66">
        <v>798</v>
      </c>
      <c r="I28" s="66">
        <v>798</v>
      </c>
      <c r="J28" s="66">
        <v>798</v>
      </c>
      <c r="K28" s="66">
        <v>798</v>
      </c>
      <c r="L28" s="66">
        <v>798</v>
      </c>
      <c r="M28" s="66">
        <v>514</v>
      </c>
      <c r="N28" s="66">
        <v>514</v>
      </c>
      <c r="O28" s="66">
        <v>514</v>
      </c>
      <c r="P28" s="66">
        <v>514</v>
      </c>
      <c r="Q28" s="66">
        <v>514</v>
      </c>
      <c r="R28" s="66">
        <v>514</v>
      </c>
      <c r="S28" s="66">
        <v>514</v>
      </c>
      <c r="T28" s="66">
        <v>514</v>
      </c>
      <c r="U28" s="66">
        <v>514</v>
      </c>
      <c r="V28" s="66">
        <v>514</v>
      </c>
      <c r="W28" s="66">
        <v>514</v>
      </c>
      <c r="X28" s="66">
        <v>514</v>
      </c>
      <c r="Y28" s="66">
        <v>514</v>
      </c>
      <c r="Z28" s="66">
        <v>514</v>
      </c>
      <c r="AA28" s="66">
        <v>514</v>
      </c>
      <c r="AB28" s="66">
        <v>514</v>
      </c>
    </row>
    <row r="29" spans="1:28">
      <c r="A29" s="91" t="s">
        <v>52</v>
      </c>
      <c r="B29" s="25" t="s">
        <v>344</v>
      </c>
      <c r="C29" s="47"/>
      <c r="D29" s="47" t="s">
        <v>334</v>
      </c>
      <c r="E29" s="66">
        <v>558</v>
      </c>
      <c r="F29" s="66">
        <v>558</v>
      </c>
      <c r="G29" s="66">
        <v>558</v>
      </c>
      <c r="H29" s="66">
        <v>558</v>
      </c>
      <c r="I29" s="66">
        <v>558</v>
      </c>
      <c r="J29" s="66">
        <v>558</v>
      </c>
      <c r="K29" s="66">
        <v>558</v>
      </c>
      <c r="L29" s="66">
        <v>558</v>
      </c>
      <c r="M29" s="66">
        <v>558</v>
      </c>
      <c r="N29" s="66">
        <v>558</v>
      </c>
      <c r="O29" s="66">
        <v>558</v>
      </c>
      <c r="P29" s="66">
        <v>558</v>
      </c>
      <c r="Q29" s="66">
        <v>558</v>
      </c>
      <c r="R29" s="66">
        <v>558</v>
      </c>
      <c r="S29" s="66">
        <v>558</v>
      </c>
      <c r="T29" s="66">
        <v>558</v>
      </c>
      <c r="U29" s="66">
        <v>558</v>
      </c>
      <c r="V29" s="66">
        <v>558</v>
      </c>
      <c r="W29" s="66">
        <v>558</v>
      </c>
      <c r="X29" s="66">
        <v>558</v>
      </c>
      <c r="Y29" s="66">
        <v>558</v>
      </c>
      <c r="Z29" s="66">
        <v>558</v>
      </c>
      <c r="AA29" s="66">
        <v>558</v>
      </c>
      <c r="AB29" s="66">
        <v>558</v>
      </c>
    </row>
    <row r="30" spans="1:28">
      <c r="A30" s="91" t="s">
        <v>53</v>
      </c>
      <c r="B30" s="25" t="s">
        <v>340</v>
      </c>
      <c r="C30" s="48"/>
      <c r="D30" s="47" t="s">
        <v>334</v>
      </c>
      <c r="E30" s="66">
        <v>500</v>
      </c>
      <c r="F30" s="66">
        <v>500</v>
      </c>
      <c r="G30" s="66">
        <v>500</v>
      </c>
      <c r="H30" s="66">
        <v>500</v>
      </c>
      <c r="I30" s="66">
        <v>500</v>
      </c>
      <c r="J30" s="66">
        <v>500</v>
      </c>
      <c r="K30" s="66">
        <v>500</v>
      </c>
      <c r="L30" s="66">
        <v>500</v>
      </c>
      <c r="M30" s="66">
        <v>500</v>
      </c>
      <c r="N30" s="66">
        <v>500</v>
      </c>
      <c r="O30" s="66">
        <v>500</v>
      </c>
      <c r="P30" s="66">
        <v>500</v>
      </c>
      <c r="Q30" s="66">
        <v>500</v>
      </c>
      <c r="R30" s="66">
        <v>500</v>
      </c>
      <c r="S30" s="66">
        <v>500</v>
      </c>
      <c r="T30" s="66">
        <v>500</v>
      </c>
      <c r="U30" s="66">
        <v>500</v>
      </c>
      <c r="V30" s="66">
        <v>500</v>
      </c>
      <c r="W30" s="66">
        <v>500</v>
      </c>
      <c r="X30" s="66">
        <v>500</v>
      </c>
      <c r="Y30" s="66">
        <v>500</v>
      </c>
      <c r="Z30" s="66">
        <v>500</v>
      </c>
      <c r="AA30" s="66">
        <v>500</v>
      </c>
      <c r="AB30" s="66">
        <v>500</v>
      </c>
    </row>
    <row r="31" spans="1:28" ht="31">
      <c r="A31" s="91" t="s">
        <v>54</v>
      </c>
      <c r="B31" s="25" t="s">
        <v>345</v>
      </c>
      <c r="C31" s="47"/>
      <c r="D31" s="47" t="s">
        <v>336</v>
      </c>
      <c r="E31" s="66">
        <v>1226</v>
      </c>
      <c r="F31" s="66">
        <v>1226</v>
      </c>
      <c r="G31" s="66">
        <v>1226</v>
      </c>
      <c r="H31" s="66">
        <v>1226</v>
      </c>
      <c r="I31" s="66">
        <v>1226</v>
      </c>
      <c r="J31" s="66">
        <v>1226</v>
      </c>
      <c r="K31" s="66">
        <v>1226</v>
      </c>
      <c r="L31" s="66">
        <v>1226</v>
      </c>
      <c r="M31" s="66">
        <v>1226</v>
      </c>
      <c r="N31" s="66">
        <v>1226</v>
      </c>
      <c r="O31" s="66">
        <v>1226</v>
      </c>
      <c r="P31" s="66">
        <v>1226</v>
      </c>
      <c r="Q31" s="66">
        <v>1226</v>
      </c>
      <c r="R31" s="66">
        <v>1226</v>
      </c>
      <c r="S31" s="66">
        <v>1226</v>
      </c>
      <c r="T31" s="66">
        <v>1226</v>
      </c>
      <c r="U31" s="66">
        <v>1226</v>
      </c>
      <c r="V31" s="66">
        <v>1226</v>
      </c>
      <c r="W31" s="66">
        <v>1226</v>
      </c>
      <c r="X31" s="66">
        <v>1226</v>
      </c>
      <c r="Y31" s="66">
        <v>1226</v>
      </c>
      <c r="Z31" s="66">
        <v>1226</v>
      </c>
      <c r="AA31" s="66">
        <v>1226</v>
      </c>
      <c r="AB31" s="66">
        <v>1226</v>
      </c>
    </row>
    <row r="32" spans="1:28">
      <c r="A32" s="91" t="s">
        <v>55</v>
      </c>
      <c r="B32" s="226" t="s">
        <v>346</v>
      </c>
      <c r="C32" s="130"/>
      <c r="D32" s="173" t="s">
        <v>332</v>
      </c>
      <c r="E32" s="66">
        <v>228</v>
      </c>
      <c r="F32" s="66">
        <v>228</v>
      </c>
      <c r="G32" s="66">
        <v>228</v>
      </c>
      <c r="H32" s="66">
        <v>228</v>
      </c>
      <c r="I32" s="66">
        <v>228</v>
      </c>
      <c r="J32" s="66">
        <v>228</v>
      </c>
      <c r="K32" s="66">
        <v>228</v>
      </c>
      <c r="L32" s="66">
        <v>228</v>
      </c>
      <c r="M32" s="66">
        <v>228</v>
      </c>
      <c r="N32" s="66">
        <v>228</v>
      </c>
      <c r="O32" s="66">
        <v>228</v>
      </c>
      <c r="P32" s="66">
        <v>228</v>
      </c>
      <c r="Q32" s="66">
        <v>228</v>
      </c>
      <c r="R32" s="66">
        <v>228</v>
      </c>
      <c r="S32" s="66">
        <v>228</v>
      </c>
      <c r="T32" s="66">
        <v>228</v>
      </c>
      <c r="U32" s="66">
        <v>228</v>
      </c>
      <c r="V32" s="66">
        <v>228</v>
      </c>
      <c r="W32" s="66">
        <v>228</v>
      </c>
      <c r="X32" s="66">
        <v>228</v>
      </c>
      <c r="Y32" s="66">
        <v>228</v>
      </c>
      <c r="Z32" s="66">
        <v>228</v>
      </c>
      <c r="AA32" s="66">
        <v>228</v>
      </c>
      <c r="AB32" s="66">
        <v>228</v>
      </c>
    </row>
    <row r="33" spans="1:28">
      <c r="A33" s="91" t="s">
        <v>56</v>
      </c>
      <c r="B33" s="226" t="s">
        <v>403</v>
      </c>
      <c r="C33" s="130"/>
      <c r="D33" s="47" t="s">
        <v>334</v>
      </c>
      <c r="E33" s="66">
        <v>0</v>
      </c>
      <c r="F33" s="66">
        <v>0</v>
      </c>
      <c r="G33" s="66">
        <v>0</v>
      </c>
      <c r="H33" s="66">
        <v>0</v>
      </c>
      <c r="I33" s="66">
        <v>0</v>
      </c>
      <c r="J33" s="66">
        <v>0</v>
      </c>
      <c r="K33" s="66">
        <v>0</v>
      </c>
      <c r="L33" s="66">
        <f>867-521</f>
        <v>346</v>
      </c>
      <c r="M33" s="66">
        <v>346</v>
      </c>
      <c r="N33" s="66">
        <v>346</v>
      </c>
      <c r="O33" s="66">
        <v>346</v>
      </c>
      <c r="P33" s="66">
        <v>346</v>
      </c>
      <c r="Q33" s="66">
        <v>346</v>
      </c>
      <c r="R33" s="66">
        <v>346</v>
      </c>
      <c r="S33" s="66">
        <v>346</v>
      </c>
      <c r="T33" s="66">
        <v>346</v>
      </c>
      <c r="U33" s="66">
        <v>346</v>
      </c>
      <c r="V33" s="66">
        <v>346</v>
      </c>
      <c r="W33" s="66">
        <v>346</v>
      </c>
      <c r="X33" s="66">
        <v>346</v>
      </c>
      <c r="Y33" s="66">
        <v>346</v>
      </c>
      <c r="Z33" s="66">
        <v>346</v>
      </c>
      <c r="AA33" s="66">
        <v>346</v>
      </c>
      <c r="AB33" s="66">
        <v>346</v>
      </c>
    </row>
    <row r="34" spans="1:28">
      <c r="A34" s="91"/>
      <c r="B34" s="49"/>
      <c r="D34" s="259"/>
      <c r="E34" s="191"/>
      <c r="F34" s="191"/>
      <c r="G34" s="191"/>
      <c r="H34" s="191"/>
      <c r="I34" s="191"/>
      <c r="J34" s="184"/>
      <c r="K34" s="184"/>
      <c r="L34" s="184"/>
      <c r="M34" s="185"/>
      <c r="N34" s="185"/>
      <c r="O34" s="185"/>
      <c r="P34" s="185"/>
      <c r="Q34" s="185"/>
      <c r="R34" s="185"/>
      <c r="S34" s="185"/>
      <c r="T34" s="185"/>
      <c r="U34" s="185"/>
      <c r="V34" s="185"/>
      <c r="W34" s="185"/>
      <c r="X34" s="185"/>
      <c r="Y34" s="185"/>
      <c r="Z34" s="185"/>
      <c r="AA34" s="185"/>
      <c r="AB34" s="185"/>
    </row>
    <row r="35" spans="1:28">
      <c r="A35" s="91"/>
      <c r="B35" s="20" t="s">
        <v>258</v>
      </c>
      <c r="C35" s="20"/>
      <c r="D35" s="122"/>
      <c r="E35" s="192"/>
      <c r="F35" s="192"/>
      <c r="G35" s="192"/>
      <c r="H35" s="192"/>
      <c r="I35" s="192"/>
      <c r="J35" s="186"/>
      <c r="K35" s="186"/>
      <c r="L35" s="186"/>
      <c r="M35" s="187"/>
      <c r="N35" s="187"/>
      <c r="O35" s="187"/>
      <c r="P35" s="187"/>
      <c r="Q35" s="187"/>
      <c r="R35" s="187"/>
      <c r="S35" s="187"/>
      <c r="T35" s="187"/>
      <c r="U35" s="187"/>
      <c r="V35" s="187"/>
      <c r="W35" s="187"/>
      <c r="X35" s="187"/>
      <c r="Y35" s="187"/>
      <c r="Z35" s="187"/>
      <c r="AA35" s="187"/>
      <c r="AB35" s="187"/>
    </row>
    <row r="36" spans="1:28">
      <c r="A36" s="91"/>
      <c r="B36" s="21" t="s">
        <v>33</v>
      </c>
      <c r="D36" s="203" t="s">
        <v>31</v>
      </c>
      <c r="E36" s="193"/>
      <c r="F36" s="193"/>
      <c r="G36" s="193"/>
      <c r="H36" s="193"/>
      <c r="I36" s="193"/>
      <c r="J36" s="188"/>
      <c r="K36" s="188"/>
      <c r="L36" s="188"/>
      <c r="M36" s="189"/>
      <c r="N36" s="189"/>
      <c r="O36" s="189"/>
      <c r="P36" s="189"/>
      <c r="Q36" s="189"/>
      <c r="R36" s="189"/>
      <c r="S36" s="189"/>
      <c r="T36" s="189"/>
      <c r="U36" s="189"/>
      <c r="V36" s="189"/>
      <c r="W36" s="189"/>
      <c r="X36" s="189"/>
      <c r="Y36" s="189"/>
      <c r="Z36" s="189"/>
      <c r="AA36" s="189"/>
      <c r="AB36" s="189"/>
    </row>
    <row r="37" spans="1:28">
      <c r="A37" s="91" t="s">
        <v>413</v>
      </c>
      <c r="B37" s="25" t="s">
        <v>347</v>
      </c>
      <c r="C37" s="47"/>
      <c r="D37" s="179" t="s">
        <v>337</v>
      </c>
      <c r="E37" s="66">
        <v>1142</v>
      </c>
      <c r="F37" s="66">
        <v>1142</v>
      </c>
      <c r="G37" s="66">
        <v>942</v>
      </c>
      <c r="H37" s="66">
        <v>474.76799999999997</v>
      </c>
      <c r="I37" s="66">
        <v>0</v>
      </c>
      <c r="J37" s="66">
        <v>0</v>
      </c>
      <c r="K37" s="66">
        <v>0</v>
      </c>
      <c r="L37" s="66">
        <v>0</v>
      </c>
      <c r="M37" s="66">
        <v>0</v>
      </c>
      <c r="N37" s="66">
        <v>0</v>
      </c>
      <c r="O37" s="66">
        <v>0</v>
      </c>
      <c r="P37" s="66">
        <v>0</v>
      </c>
      <c r="Q37" s="66">
        <v>0</v>
      </c>
      <c r="R37" s="66">
        <v>0</v>
      </c>
      <c r="S37" s="66">
        <v>0</v>
      </c>
      <c r="T37" s="66">
        <v>0</v>
      </c>
      <c r="U37" s="66">
        <v>0</v>
      </c>
      <c r="V37" s="66">
        <v>0</v>
      </c>
      <c r="W37" s="66">
        <v>0</v>
      </c>
      <c r="X37" s="66">
        <v>0</v>
      </c>
      <c r="Y37" s="66">
        <v>0</v>
      </c>
      <c r="Z37" s="66">
        <v>0</v>
      </c>
      <c r="AA37" s="66">
        <v>0</v>
      </c>
      <c r="AB37" s="66">
        <v>0</v>
      </c>
    </row>
    <row r="38" spans="1:28">
      <c r="A38" s="91" t="s">
        <v>414</v>
      </c>
      <c r="B38" s="25" t="s">
        <v>348</v>
      </c>
      <c r="C38" s="47"/>
      <c r="D38" s="179" t="s">
        <v>334</v>
      </c>
      <c r="E38" s="66">
        <v>0</v>
      </c>
      <c r="F38" s="66">
        <v>0</v>
      </c>
      <c r="G38" s="66">
        <v>0</v>
      </c>
      <c r="H38" s="66">
        <v>226.46366423999999</v>
      </c>
      <c r="I38" s="66">
        <v>457.50235199999997</v>
      </c>
      <c r="J38" s="66">
        <v>457.50235199999997</v>
      </c>
      <c r="K38" s="66">
        <v>621.30342819999998</v>
      </c>
      <c r="L38" s="66">
        <v>621.30342819999998</v>
      </c>
      <c r="M38" s="66">
        <v>621.30342819999998</v>
      </c>
      <c r="N38" s="66">
        <v>681.79108359999998</v>
      </c>
      <c r="O38" s="66">
        <v>681.79108359999998</v>
      </c>
      <c r="P38" s="66">
        <v>681.79108359999998</v>
      </c>
      <c r="Q38" s="66">
        <v>681.79108359999998</v>
      </c>
      <c r="R38" s="66">
        <v>716.5</v>
      </c>
      <c r="S38" s="66">
        <v>716.5</v>
      </c>
      <c r="T38" s="66">
        <v>716.5</v>
      </c>
      <c r="U38" s="66">
        <v>716.5</v>
      </c>
      <c r="V38" s="66">
        <v>716.5</v>
      </c>
      <c r="W38" s="66">
        <v>716.5</v>
      </c>
      <c r="X38" s="66">
        <v>716.5</v>
      </c>
      <c r="Y38" s="66">
        <v>716.5</v>
      </c>
      <c r="Z38" s="66">
        <v>716.5</v>
      </c>
      <c r="AA38" s="66">
        <v>716.5</v>
      </c>
      <c r="AB38" s="66">
        <v>716.5</v>
      </c>
    </row>
    <row r="39" spans="1:28" ht="31">
      <c r="A39" s="91" t="s">
        <v>415</v>
      </c>
      <c r="B39" s="25" t="s">
        <v>349</v>
      </c>
      <c r="C39" s="47"/>
      <c r="D39" s="179" t="s">
        <v>336</v>
      </c>
      <c r="E39" s="66">
        <v>352</v>
      </c>
      <c r="F39" s="66">
        <v>352</v>
      </c>
      <c r="G39" s="66">
        <v>352</v>
      </c>
      <c r="H39" s="66">
        <v>352</v>
      </c>
      <c r="I39" s="66">
        <v>352</v>
      </c>
      <c r="J39" s="66">
        <v>352</v>
      </c>
      <c r="K39" s="66">
        <v>352</v>
      </c>
      <c r="L39" s="66">
        <v>352</v>
      </c>
      <c r="M39" s="66">
        <v>352</v>
      </c>
      <c r="N39" s="66">
        <v>352</v>
      </c>
      <c r="O39" s="66">
        <v>352</v>
      </c>
      <c r="P39" s="66">
        <v>352</v>
      </c>
      <c r="Q39" s="66">
        <v>352</v>
      </c>
      <c r="R39" s="66">
        <v>352</v>
      </c>
      <c r="S39" s="66">
        <v>352</v>
      </c>
      <c r="T39" s="66">
        <v>352</v>
      </c>
      <c r="U39" s="66">
        <v>352</v>
      </c>
      <c r="V39" s="66">
        <v>352</v>
      </c>
      <c r="W39" s="66">
        <v>352</v>
      </c>
      <c r="X39" s="66">
        <v>352</v>
      </c>
      <c r="Y39" s="66">
        <v>352</v>
      </c>
      <c r="Z39" s="66">
        <v>352</v>
      </c>
      <c r="AA39" s="66">
        <v>352</v>
      </c>
      <c r="AB39" s="66">
        <v>352</v>
      </c>
    </row>
    <row r="40" spans="1:28" ht="31">
      <c r="A40" s="91" t="s">
        <v>416</v>
      </c>
      <c r="B40" s="25" t="s">
        <v>350</v>
      </c>
      <c r="C40" s="47"/>
      <c r="D40" s="179" t="s">
        <v>330</v>
      </c>
      <c r="E40" s="66">
        <v>89.86999999999999</v>
      </c>
      <c r="F40" s="66">
        <v>89.86999999999999</v>
      </c>
      <c r="G40" s="66">
        <v>89.86999999999999</v>
      </c>
      <c r="H40" s="66">
        <v>89.86999999999999</v>
      </c>
      <c r="I40" s="66">
        <v>89.86999999999999</v>
      </c>
      <c r="J40" s="66">
        <v>89.86999999999999</v>
      </c>
      <c r="K40" s="66">
        <v>89.86999999999999</v>
      </c>
      <c r="L40" s="66">
        <v>89.86999999999999</v>
      </c>
      <c r="M40" s="66">
        <v>89.86999999999999</v>
      </c>
      <c r="N40" s="66">
        <v>89.86999999999999</v>
      </c>
      <c r="O40" s="66">
        <v>89.86999999999999</v>
      </c>
      <c r="P40" s="66">
        <v>89.86999999999999</v>
      </c>
      <c r="Q40" s="66">
        <v>89.86999999999999</v>
      </c>
      <c r="R40" s="66">
        <v>89.86999999999999</v>
      </c>
      <c r="S40" s="66">
        <v>89.86999999999999</v>
      </c>
      <c r="T40" s="66">
        <v>89.86999999999999</v>
      </c>
      <c r="U40" s="66">
        <v>89.86999999999999</v>
      </c>
      <c r="V40" s="66">
        <v>89.86999999999999</v>
      </c>
      <c r="W40" s="66">
        <v>89.86999999999999</v>
      </c>
      <c r="X40" s="66">
        <v>89.86999999999999</v>
      </c>
      <c r="Y40" s="66">
        <v>89.86999999999999</v>
      </c>
      <c r="Z40" s="66">
        <v>89.86999999999999</v>
      </c>
      <c r="AA40" s="66">
        <v>89.86999999999999</v>
      </c>
      <c r="AB40" s="66">
        <v>89.86999999999999</v>
      </c>
    </row>
    <row r="41" spans="1:28" ht="31">
      <c r="A41" s="91" t="s">
        <v>417</v>
      </c>
      <c r="B41" s="25" t="s">
        <v>351</v>
      </c>
      <c r="C41" s="47"/>
      <c r="D41" s="179" t="s">
        <v>330</v>
      </c>
      <c r="E41" s="66">
        <v>9.6091351552941173</v>
      </c>
      <c r="F41" s="66">
        <v>20.343752245294105</v>
      </c>
      <c r="G41" s="66">
        <v>29.991230867058814</v>
      </c>
      <c r="H41" s="66">
        <v>39.258106805294126</v>
      </c>
      <c r="I41" s="66">
        <v>48.606515071470582</v>
      </c>
      <c r="J41" s="66">
        <v>58.023955593529408</v>
      </c>
      <c r="K41" s="66">
        <v>67.434656022941184</v>
      </c>
      <c r="L41" s="66">
        <v>76.939234761470587</v>
      </c>
      <c r="M41" s="66">
        <v>86.462991539705882</v>
      </c>
      <c r="N41" s="66">
        <v>95.937416766176455</v>
      </c>
      <c r="O41" s="66">
        <v>105.31504090588236</v>
      </c>
      <c r="P41" s="66">
        <v>114.54119222558823</v>
      </c>
      <c r="Q41" s="66">
        <v>123.72755965588235</v>
      </c>
      <c r="R41" s="66">
        <v>132.77273517058822</v>
      </c>
      <c r="S41" s="66">
        <v>141.64440485294116</v>
      </c>
      <c r="T41" s="66">
        <v>150.26494565588234</v>
      </c>
      <c r="U41" s="66">
        <v>158.7167321970588</v>
      </c>
      <c r="V41" s="66">
        <v>166.9004647117647</v>
      </c>
      <c r="W41" s="66">
        <v>174.74464995882349</v>
      </c>
      <c r="X41" s="66">
        <v>182.18791679117646</v>
      </c>
      <c r="Y41" s="66">
        <v>189.30121655294118</v>
      </c>
      <c r="Z41" s="66">
        <v>196.14478501764705</v>
      </c>
      <c r="AA41" s="66">
        <v>202.65352416470586</v>
      </c>
      <c r="AB41" s="66">
        <v>208.9806943852941</v>
      </c>
    </row>
    <row r="42" spans="1:28">
      <c r="A42" s="91" t="s">
        <v>418</v>
      </c>
      <c r="B42" s="25" t="s">
        <v>352</v>
      </c>
      <c r="C42" s="164"/>
      <c r="D42" s="179" t="s">
        <v>334</v>
      </c>
      <c r="E42" s="66">
        <v>42.5</v>
      </c>
      <c r="F42" s="66">
        <v>42.5</v>
      </c>
      <c r="G42" s="66">
        <v>42.5</v>
      </c>
      <c r="H42" s="66">
        <v>42.5</v>
      </c>
      <c r="I42" s="66">
        <v>42.5</v>
      </c>
      <c r="J42" s="66">
        <v>42.5</v>
      </c>
      <c r="K42" s="66">
        <v>42.5</v>
      </c>
      <c r="L42" s="66">
        <v>42.5</v>
      </c>
      <c r="M42" s="66">
        <v>42.5</v>
      </c>
      <c r="N42" s="66">
        <v>42.5</v>
      </c>
      <c r="O42" s="66">
        <v>42.5</v>
      </c>
      <c r="P42" s="66">
        <v>42.5</v>
      </c>
      <c r="Q42" s="66">
        <v>42.5</v>
      </c>
      <c r="R42" s="66">
        <v>42.5</v>
      </c>
      <c r="S42" s="66">
        <v>42.5</v>
      </c>
      <c r="T42" s="66">
        <v>42.5</v>
      </c>
      <c r="U42" s="66">
        <v>42.5</v>
      </c>
      <c r="V42" s="66">
        <v>42.5</v>
      </c>
      <c r="W42" s="66">
        <v>42.5</v>
      </c>
      <c r="X42" s="66">
        <v>42.5</v>
      </c>
      <c r="Y42" s="66">
        <v>42.5</v>
      </c>
      <c r="Z42" s="66">
        <v>42.5</v>
      </c>
      <c r="AA42" s="66">
        <v>42.5</v>
      </c>
      <c r="AB42" s="66">
        <v>42.5</v>
      </c>
    </row>
    <row r="43" spans="1:28">
      <c r="A43" s="91" t="s">
        <v>419</v>
      </c>
      <c r="B43" s="25" t="s">
        <v>353</v>
      </c>
      <c r="C43" s="164"/>
      <c r="D43" s="179" t="s">
        <v>332</v>
      </c>
      <c r="E43" s="66">
        <v>159</v>
      </c>
      <c r="F43" s="66">
        <v>159</v>
      </c>
      <c r="G43" s="66">
        <v>159</v>
      </c>
      <c r="H43" s="66">
        <v>159</v>
      </c>
      <c r="I43" s="66">
        <v>159</v>
      </c>
      <c r="J43" s="66">
        <v>159</v>
      </c>
      <c r="K43" s="66">
        <v>159</v>
      </c>
      <c r="L43" s="66">
        <v>159</v>
      </c>
      <c r="M43" s="66">
        <v>159</v>
      </c>
      <c r="N43" s="66">
        <v>159</v>
      </c>
      <c r="O43" s="66">
        <v>159</v>
      </c>
      <c r="P43" s="66">
        <v>159</v>
      </c>
      <c r="Q43" s="66">
        <v>159</v>
      </c>
      <c r="R43" s="66">
        <v>159</v>
      </c>
      <c r="S43" s="66">
        <v>159</v>
      </c>
      <c r="T43" s="66">
        <v>159</v>
      </c>
      <c r="U43" s="66">
        <v>159</v>
      </c>
      <c r="V43" s="66">
        <v>159</v>
      </c>
      <c r="W43" s="66">
        <v>159</v>
      </c>
      <c r="X43" s="66">
        <v>159</v>
      </c>
      <c r="Y43" s="66">
        <v>159</v>
      </c>
      <c r="Z43" s="66">
        <v>159</v>
      </c>
      <c r="AA43" s="66">
        <v>159</v>
      </c>
      <c r="AB43" s="66">
        <v>159</v>
      </c>
    </row>
    <row r="44" spans="1:28">
      <c r="A44" s="91" t="s">
        <v>420</v>
      </c>
      <c r="B44" s="25" t="s">
        <v>398</v>
      </c>
      <c r="C44" s="250"/>
      <c r="D44" s="179" t="s">
        <v>331</v>
      </c>
      <c r="E44" s="66">
        <v>23.153338711507679</v>
      </c>
      <c r="F44" s="66">
        <v>29.14558136851932</v>
      </c>
      <c r="G44" s="66">
        <v>35.474474859348874</v>
      </c>
      <c r="H44" s="66">
        <v>42.292858104483265</v>
      </c>
      <c r="I44" s="66">
        <v>49.557208252096274</v>
      </c>
      <c r="J44" s="66">
        <v>81.006922820985977</v>
      </c>
      <c r="K44" s="66">
        <v>117.35140013293235</v>
      </c>
      <c r="L44" s="66">
        <v>124.87811889364312</v>
      </c>
      <c r="M44" s="66">
        <v>1183.1080646068121</v>
      </c>
      <c r="N44" s="66">
        <v>1190.3604618496208</v>
      </c>
      <c r="O44" s="66">
        <v>1197.6283128040095</v>
      </c>
      <c r="P44" s="66">
        <v>1204.9010086299445</v>
      </c>
      <c r="Q44" s="66">
        <v>1212.2036042504396</v>
      </c>
      <c r="R44" s="66">
        <v>1219.5157266293045</v>
      </c>
      <c r="S44" s="66">
        <v>1227.7956365251939</v>
      </c>
      <c r="T44" s="66">
        <v>1272.2138267240425</v>
      </c>
      <c r="U44" s="66">
        <v>1280.4890142561053</v>
      </c>
      <c r="V44" s="66">
        <v>1288.7511726462199</v>
      </c>
      <c r="W44" s="66">
        <v>1296.986022637831</v>
      </c>
      <c r="X44" s="66">
        <v>1305.1813010092274</v>
      </c>
      <c r="Y44" s="66">
        <v>1313.3530470916571</v>
      </c>
      <c r="Z44" s="66">
        <v>1321.5152716774012</v>
      </c>
      <c r="AA44" s="66">
        <v>1329.6553064156378</v>
      </c>
      <c r="AB44" s="66">
        <v>1337.8072840350746</v>
      </c>
    </row>
    <row r="45" spans="1:28">
      <c r="B45" s="248"/>
      <c r="C45" s="117"/>
      <c r="D45" s="117"/>
      <c r="E45" s="118"/>
      <c r="F45" s="118"/>
      <c r="G45" s="118"/>
      <c r="H45" s="118"/>
      <c r="I45" s="118"/>
      <c r="J45" s="119"/>
      <c r="K45" s="119"/>
      <c r="L45" s="119"/>
      <c r="M45" s="120"/>
      <c r="N45" s="120"/>
      <c r="O45" s="120"/>
      <c r="P45" s="120"/>
      <c r="Q45" s="120"/>
      <c r="R45" s="120"/>
      <c r="S45" s="120"/>
      <c r="T45" s="120"/>
      <c r="U45" s="120"/>
      <c r="V45" s="120"/>
      <c r="W45" s="120"/>
      <c r="X45" s="120"/>
      <c r="Y45" s="120"/>
      <c r="Z45" s="120"/>
      <c r="AA45" s="120"/>
      <c r="AB45" s="120"/>
    </row>
    <row r="46" spans="1:28" ht="31">
      <c r="A46" s="91">
        <v>11</v>
      </c>
      <c r="B46" s="22" t="s">
        <v>421</v>
      </c>
      <c r="C46" s="231"/>
      <c r="D46" s="48"/>
      <c r="E46" s="163">
        <f>SUM(E26:E33,E37:E44)</f>
        <v>7150.1324738668018</v>
      </c>
      <c r="F46" s="163">
        <f>SUM(F26:F33,F37:F44)</f>
        <v>7166.8593336138138</v>
      </c>
      <c r="G46" s="163">
        <f t="shared" ref="G46:AB46" si="4">SUM(G26:G33,G37:G44)</f>
        <v>6982.8357057264075</v>
      </c>
      <c r="H46" s="163">
        <f t="shared" si="4"/>
        <v>6758.1526291497776</v>
      </c>
      <c r="I46" s="163">
        <f t="shared" si="4"/>
        <v>6531.0360753235664</v>
      </c>
      <c r="J46" s="163">
        <f t="shared" si="4"/>
        <v>6571.9032304145148</v>
      </c>
      <c r="K46" s="163">
        <f t="shared" si="4"/>
        <v>6727.4594843558734</v>
      </c>
      <c r="L46" s="163">
        <f t="shared" si="4"/>
        <v>7090.4907818551128</v>
      </c>
      <c r="M46" s="163">
        <f t="shared" si="4"/>
        <v>7215.2444843465182</v>
      </c>
      <c r="N46" s="163">
        <f t="shared" si="4"/>
        <v>7292.4589622157973</v>
      </c>
      <c r="O46" s="163">
        <f t="shared" si="4"/>
        <v>7309.1044373098921</v>
      </c>
      <c r="P46" s="163">
        <f t="shared" si="4"/>
        <v>7325.603284455532</v>
      </c>
      <c r="Q46" s="163">
        <f t="shared" si="4"/>
        <v>7342.0922475063217</v>
      </c>
      <c r="R46" s="163">
        <f t="shared" si="4"/>
        <v>7393.1584617998924</v>
      </c>
      <c r="S46" s="163">
        <f t="shared" si="4"/>
        <v>7410.3100413781349</v>
      </c>
      <c r="T46" s="163">
        <f t="shared" si="4"/>
        <v>7463.3487723799244</v>
      </c>
      <c r="U46" s="163">
        <f t="shared" si="4"/>
        <v>7480.0757464531644</v>
      </c>
      <c r="V46" s="163">
        <f t="shared" si="4"/>
        <v>7496.5216373579842</v>
      </c>
      <c r="W46" s="163">
        <f t="shared" si="4"/>
        <v>7512.6006725966545</v>
      </c>
      <c r="X46" s="163">
        <f t="shared" si="4"/>
        <v>7528.2392178004038</v>
      </c>
      <c r="Y46" s="163">
        <f t="shared" si="4"/>
        <v>7543.5242636445982</v>
      </c>
      <c r="Z46" s="163">
        <f t="shared" si="4"/>
        <v>7558.5300566950482</v>
      </c>
      <c r="AA46" s="163">
        <f t="shared" si="4"/>
        <v>7573.1788305803439</v>
      </c>
      <c r="AB46" s="163">
        <f t="shared" si="4"/>
        <v>7587.6579784203677</v>
      </c>
    </row>
    <row r="47" spans="1:28">
      <c r="B47" s="20"/>
      <c r="C47" s="20"/>
      <c r="D47" s="260"/>
      <c r="E47" s="53"/>
      <c r="F47" s="53"/>
      <c r="G47" s="53"/>
      <c r="H47" s="53"/>
      <c r="I47" s="53"/>
      <c r="J47" s="54"/>
      <c r="K47" s="54"/>
      <c r="L47" s="54"/>
      <c r="M47" s="55"/>
      <c r="N47" s="55"/>
      <c r="O47" s="55"/>
      <c r="P47" s="55"/>
      <c r="Q47" s="55"/>
      <c r="R47" s="55"/>
      <c r="S47" s="55"/>
      <c r="T47" s="55"/>
      <c r="U47" s="55"/>
      <c r="V47" s="55"/>
      <c r="W47" s="55"/>
      <c r="X47" s="55"/>
      <c r="Y47" s="55"/>
      <c r="Z47" s="55"/>
      <c r="AA47" s="55"/>
      <c r="AB47" s="55"/>
    </row>
    <row r="48" spans="1:28">
      <c r="B48" s="20" t="s">
        <v>263</v>
      </c>
      <c r="C48" s="20"/>
      <c r="D48" s="130"/>
      <c r="E48" s="56"/>
      <c r="F48" s="56"/>
      <c r="G48" s="56"/>
      <c r="H48" s="56"/>
      <c r="I48" s="56"/>
      <c r="J48" s="57"/>
      <c r="K48" s="57"/>
      <c r="L48" s="57"/>
      <c r="M48" s="58"/>
      <c r="N48" s="58"/>
      <c r="O48" s="58"/>
      <c r="P48" s="58"/>
      <c r="Q48" s="58"/>
      <c r="R48" s="58"/>
      <c r="S48" s="58"/>
      <c r="T48" s="58"/>
      <c r="U48" s="58"/>
      <c r="V48" s="58"/>
      <c r="W48" s="58"/>
      <c r="X48" s="58"/>
      <c r="Y48" s="58"/>
      <c r="Z48" s="58"/>
      <c r="AA48" s="58"/>
      <c r="AB48" s="58"/>
    </row>
    <row r="49" spans="1:28">
      <c r="B49" s="14" t="s">
        <v>32</v>
      </c>
      <c r="D49" s="203" t="s">
        <v>31</v>
      </c>
      <c r="E49" s="59"/>
      <c r="F49" s="59"/>
      <c r="G49" s="59"/>
      <c r="H49" s="59"/>
      <c r="I49" s="59"/>
      <c r="J49" s="60"/>
      <c r="K49" s="60"/>
      <c r="L49" s="60"/>
      <c r="M49" s="61"/>
      <c r="N49" s="61"/>
      <c r="O49" s="61"/>
      <c r="P49" s="61"/>
      <c r="Q49" s="61"/>
      <c r="R49" s="61"/>
      <c r="S49" s="61"/>
      <c r="T49" s="61"/>
      <c r="U49" s="61"/>
      <c r="V49" s="61"/>
      <c r="W49" s="61"/>
      <c r="X49" s="61"/>
      <c r="Y49" s="61"/>
      <c r="Z49" s="61"/>
      <c r="AA49" s="61"/>
      <c r="AB49" s="61"/>
    </row>
    <row r="50" spans="1:28">
      <c r="A50" s="91" t="s">
        <v>132</v>
      </c>
      <c r="B50" s="25" t="s">
        <v>355</v>
      </c>
      <c r="C50" s="47"/>
      <c r="D50" s="179" t="s">
        <v>338</v>
      </c>
      <c r="E50" s="66">
        <v>2.0882352941176499</v>
      </c>
      <c r="F50" s="66">
        <v>2.0882352941176499</v>
      </c>
      <c r="G50" s="66">
        <v>2.0882352941176499</v>
      </c>
      <c r="H50" s="66">
        <v>2.0882352941176499</v>
      </c>
      <c r="I50" s="66">
        <v>2.0882352941176499</v>
      </c>
      <c r="J50" s="66">
        <v>2.0882352941176499</v>
      </c>
      <c r="K50" s="66">
        <v>2.0882352941176499</v>
      </c>
      <c r="L50" s="66">
        <v>2.0882352941176499</v>
      </c>
      <c r="M50" s="66">
        <v>2.0882352941176499</v>
      </c>
      <c r="N50" s="66">
        <v>2.0882352941176499</v>
      </c>
      <c r="O50" s="66">
        <v>2.0882352941176499</v>
      </c>
      <c r="P50" s="66">
        <v>2.0882352941176499</v>
      </c>
      <c r="Q50" s="66">
        <v>2.0882352941176499</v>
      </c>
      <c r="R50" s="66">
        <v>2.0882352941176499</v>
      </c>
      <c r="S50" s="66">
        <v>2.0882352941176499</v>
      </c>
      <c r="T50" s="66">
        <v>2.0882352941176499</v>
      </c>
      <c r="U50" s="66">
        <v>2.0882352941176499</v>
      </c>
      <c r="V50" s="66">
        <v>2.0882352941176499</v>
      </c>
      <c r="W50" s="66">
        <v>2.0882352941176499</v>
      </c>
      <c r="X50" s="66">
        <v>2.0882352941176499</v>
      </c>
      <c r="Y50" s="66">
        <v>2.0882352941176499</v>
      </c>
      <c r="Z50" s="66">
        <v>2.0882352941176499</v>
      </c>
      <c r="AA50" s="66">
        <v>2.0882352941176499</v>
      </c>
      <c r="AB50" s="66">
        <v>2.0882352941176499</v>
      </c>
    </row>
    <row r="51" spans="1:28">
      <c r="A51" s="91" t="s">
        <v>133</v>
      </c>
      <c r="B51" s="25" t="s">
        <v>356</v>
      </c>
      <c r="C51" s="47"/>
      <c r="D51" s="179" t="s">
        <v>338</v>
      </c>
      <c r="E51" s="66">
        <v>1.7750000000000024</v>
      </c>
      <c r="F51" s="66">
        <v>1.7750000000000024</v>
      </c>
      <c r="G51" s="66">
        <v>1.7750000000000024</v>
      </c>
      <c r="H51" s="66">
        <v>1.7750000000000024</v>
      </c>
      <c r="I51" s="66">
        <v>1.7750000000000024</v>
      </c>
      <c r="J51" s="66">
        <v>1.7750000000000024</v>
      </c>
      <c r="K51" s="66">
        <v>1.7750000000000024</v>
      </c>
      <c r="L51" s="66">
        <v>1.7750000000000024</v>
      </c>
      <c r="M51" s="66">
        <v>1.7750000000000024</v>
      </c>
      <c r="N51" s="66">
        <v>1.7750000000000024</v>
      </c>
      <c r="O51" s="66">
        <v>1.7750000000000024</v>
      </c>
      <c r="P51" s="66">
        <v>1.7750000000000024</v>
      </c>
      <c r="Q51" s="66">
        <v>1.7750000000000024</v>
      </c>
      <c r="R51" s="66">
        <v>1.7750000000000024</v>
      </c>
      <c r="S51" s="66">
        <v>1.7750000000000024</v>
      </c>
      <c r="T51" s="66">
        <v>1.7750000000000024</v>
      </c>
      <c r="U51" s="66">
        <v>1.7750000000000024</v>
      </c>
      <c r="V51" s="66">
        <v>1.7750000000000024</v>
      </c>
      <c r="W51" s="66">
        <v>1.7750000000000024</v>
      </c>
      <c r="X51" s="66">
        <v>1.7750000000000024</v>
      </c>
      <c r="Y51" s="66">
        <v>1.7750000000000024</v>
      </c>
      <c r="Z51" s="66">
        <v>1.7750000000000024</v>
      </c>
      <c r="AA51" s="66">
        <v>1.7750000000000024</v>
      </c>
      <c r="AB51" s="66">
        <v>1.7750000000000024</v>
      </c>
    </row>
    <row r="52" spans="1:28" ht="31">
      <c r="A52" s="91" t="s">
        <v>134</v>
      </c>
      <c r="B52" s="25" t="s">
        <v>354</v>
      </c>
      <c r="C52" s="249"/>
      <c r="D52" s="179" t="s">
        <v>339</v>
      </c>
      <c r="E52" s="66">
        <v>24</v>
      </c>
      <c r="F52" s="66">
        <v>24</v>
      </c>
      <c r="G52" s="66">
        <v>24</v>
      </c>
      <c r="H52" s="66">
        <v>24</v>
      </c>
      <c r="I52" s="66">
        <v>24</v>
      </c>
      <c r="J52" s="66">
        <v>24</v>
      </c>
      <c r="K52" s="66">
        <v>24</v>
      </c>
      <c r="L52" s="66">
        <v>24</v>
      </c>
      <c r="M52" s="66">
        <v>24</v>
      </c>
      <c r="N52" s="66">
        <v>24</v>
      </c>
      <c r="O52" s="66">
        <v>24</v>
      </c>
      <c r="P52" s="66">
        <v>24</v>
      </c>
      <c r="Q52" s="66">
        <v>24</v>
      </c>
      <c r="R52" s="66">
        <v>24</v>
      </c>
      <c r="S52" s="66">
        <v>24</v>
      </c>
      <c r="T52" s="66">
        <v>24</v>
      </c>
      <c r="U52" s="66">
        <v>24</v>
      </c>
      <c r="V52" s="66">
        <v>24</v>
      </c>
      <c r="W52" s="66">
        <v>24</v>
      </c>
      <c r="X52" s="66">
        <v>24</v>
      </c>
      <c r="Y52" s="66">
        <v>24</v>
      </c>
      <c r="Z52" s="66">
        <v>24</v>
      </c>
      <c r="AA52" s="66">
        <v>24</v>
      </c>
      <c r="AB52" s="66">
        <v>24</v>
      </c>
    </row>
    <row r="53" spans="1:28" ht="31">
      <c r="A53" s="91" t="s">
        <v>135</v>
      </c>
      <c r="B53" s="25" t="s">
        <v>358</v>
      </c>
      <c r="C53" s="47"/>
      <c r="D53" s="179" t="s">
        <v>339</v>
      </c>
      <c r="E53" s="66">
        <v>8.5</v>
      </c>
      <c r="F53" s="66">
        <v>8.5</v>
      </c>
      <c r="G53" s="66"/>
      <c r="H53" s="66"/>
      <c r="I53" s="66"/>
      <c r="J53" s="66"/>
      <c r="K53" s="66"/>
      <c r="L53" s="66"/>
      <c r="M53" s="66"/>
      <c r="N53" s="66"/>
      <c r="O53" s="66"/>
      <c r="P53" s="66"/>
      <c r="Q53" s="66"/>
      <c r="R53" s="66"/>
      <c r="S53" s="66"/>
      <c r="T53" s="66"/>
      <c r="U53" s="66"/>
      <c r="V53" s="66"/>
      <c r="W53" s="66"/>
      <c r="X53" s="66"/>
      <c r="Y53" s="66"/>
      <c r="Z53" s="66"/>
      <c r="AA53" s="66"/>
      <c r="AB53" s="66"/>
    </row>
    <row r="54" spans="1:28" ht="31">
      <c r="A54" s="91" t="s">
        <v>136</v>
      </c>
      <c r="B54" s="25" t="s">
        <v>357</v>
      </c>
      <c r="C54" s="249"/>
      <c r="D54" s="179" t="s">
        <v>339</v>
      </c>
      <c r="E54" s="66">
        <v>1</v>
      </c>
      <c r="F54" s="66">
        <v>1</v>
      </c>
      <c r="G54" s="66">
        <v>1</v>
      </c>
      <c r="H54" s="66">
        <v>1</v>
      </c>
      <c r="I54" s="66">
        <v>1</v>
      </c>
      <c r="J54" s="66">
        <v>1</v>
      </c>
      <c r="K54" s="66">
        <v>1</v>
      </c>
      <c r="L54" s="66">
        <v>1</v>
      </c>
      <c r="M54" s="66">
        <v>1</v>
      </c>
      <c r="N54" s="66">
        <v>1</v>
      </c>
      <c r="O54" s="66">
        <v>1</v>
      </c>
      <c r="P54" s="66">
        <v>1</v>
      </c>
      <c r="Q54" s="66">
        <v>1</v>
      </c>
      <c r="R54" s="66">
        <v>1</v>
      </c>
      <c r="S54" s="66">
        <v>1</v>
      </c>
      <c r="T54" s="66">
        <v>1</v>
      </c>
      <c r="U54" s="66">
        <v>1</v>
      </c>
      <c r="V54" s="66">
        <v>1</v>
      </c>
      <c r="W54" s="66">
        <v>1</v>
      </c>
      <c r="X54" s="66">
        <v>1</v>
      </c>
      <c r="Y54" s="66">
        <v>1</v>
      </c>
      <c r="Z54" s="66">
        <v>1</v>
      </c>
      <c r="AA54" s="66">
        <v>1</v>
      </c>
      <c r="AB54" s="66">
        <v>1</v>
      </c>
    </row>
    <row r="55" spans="1:28" ht="31">
      <c r="A55" s="91" t="s">
        <v>137</v>
      </c>
      <c r="B55" s="25" t="s">
        <v>360</v>
      </c>
      <c r="C55" s="249"/>
      <c r="D55" s="179" t="s">
        <v>339</v>
      </c>
      <c r="E55" s="66">
        <v>66.27</v>
      </c>
      <c r="F55" s="66">
        <v>66.27</v>
      </c>
      <c r="G55" s="66">
        <v>66.27</v>
      </c>
      <c r="H55" s="66">
        <v>66.27</v>
      </c>
      <c r="I55" s="66">
        <v>66.27</v>
      </c>
      <c r="J55" s="66">
        <v>66.27</v>
      </c>
      <c r="K55" s="66">
        <v>66.27</v>
      </c>
      <c r="L55" s="66">
        <v>66.27</v>
      </c>
      <c r="M55" s="66">
        <v>66.27</v>
      </c>
      <c r="N55" s="66">
        <v>66.27</v>
      </c>
      <c r="O55" s="66">
        <v>66.27</v>
      </c>
      <c r="P55" s="66">
        <v>66.27</v>
      </c>
      <c r="Q55" s="66">
        <v>66.27</v>
      </c>
      <c r="R55" s="66">
        <v>66.27</v>
      </c>
      <c r="S55" s="66">
        <v>66.27</v>
      </c>
      <c r="T55" s="66">
        <v>66.27</v>
      </c>
      <c r="U55" s="66">
        <v>66.27</v>
      </c>
      <c r="V55" s="66">
        <v>66.27</v>
      </c>
      <c r="W55" s="66">
        <v>66.27</v>
      </c>
      <c r="X55" s="66">
        <v>66.27</v>
      </c>
      <c r="Y55" s="66">
        <v>66.27</v>
      </c>
      <c r="Z55" s="66">
        <v>66.27</v>
      </c>
      <c r="AA55" s="66">
        <v>66.27</v>
      </c>
      <c r="AB55" s="66">
        <v>66.27</v>
      </c>
    </row>
    <row r="56" spans="1:28">
      <c r="A56" s="91" t="s">
        <v>138</v>
      </c>
      <c r="B56" s="25" t="s">
        <v>356</v>
      </c>
      <c r="C56" s="47"/>
      <c r="D56" s="179" t="s">
        <v>329</v>
      </c>
      <c r="E56" s="66">
        <v>27.135000000000002</v>
      </c>
      <c r="F56" s="66">
        <v>27.135000000000002</v>
      </c>
      <c r="G56" s="66">
        <v>27.135000000000002</v>
      </c>
      <c r="H56" s="66">
        <v>27.135000000000002</v>
      </c>
      <c r="I56" s="66">
        <v>27.135000000000002</v>
      </c>
      <c r="J56" s="66">
        <v>27.135000000000002</v>
      </c>
      <c r="K56" s="66">
        <v>27.135000000000002</v>
      </c>
      <c r="L56" s="66">
        <v>27.135000000000002</v>
      </c>
      <c r="M56" s="66">
        <v>27.135000000000002</v>
      </c>
      <c r="N56" s="66">
        <v>27.135000000000002</v>
      </c>
      <c r="O56" s="66">
        <v>27.135000000000002</v>
      </c>
      <c r="P56" s="66">
        <v>27.135000000000002</v>
      </c>
      <c r="Q56" s="66">
        <v>27.135000000000002</v>
      </c>
      <c r="R56" s="66">
        <v>27.135000000000002</v>
      </c>
      <c r="S56" s="66">
        <v>27.135000000000002</v>
      </c>
      <c r="T56" s="66">
        <v>27.135000000000002</v>
      </c>
      <c r="U56" s="66">
        <v>27.135000000000002</v>
      </c>
      <c r="V56" s="66">
        <v>27.135000000000002</v>
      </c>
      <c r="W56" s="66">
        <v>27.135000000000002</v>
      </c>
      <c r="X56" s="66">
        <v>27.135000000000002</v>
      </c>
      <c r="Y56" s="66">
        <v>27.135000000000002</v>
      </c>
      <c r="Z56" s="66">
        <v>27.135000000000002</v>
      </c>
      <c r="AA56" s="66">
        <v>27.135000000000002</v>
      </c>
      <c r="AB56" s="66">
        <v>27.135000000000002</v>
      </c>
    </row>
    <row r="57" spans="1:28">
      <c r="A57" s="91" t="s">
        <v>139</v>
      </c>
      <c r="B57" s="25" t="s">
        <v>359</v>
      </c>
      <c r="C57" s="47"/>
      <c r="D57" s="179" t="s">
        <v>329</v>
      </c>
      <c r="E57" s="66">
        <v>10.050000000000001</v>
      </c>
      <c r="F57" s="66">
        <v>10.050000000000001</v>
      </c>
      <c r="G57" s="66">
        <v>10.050000000000001</v>
      </c>
      <c r="H57" s="66">
        <v>10.050000000000001</v>
      </c>
      <c r="I57" s="66">
        <v>10.050000000000001</v>
      </c>
      <c r="J57" s="66">
        <v>10.050000000000001</v>
      </c>
      <c r="K57" s="66">
        <v>10.050000000000001</v>
      </c>
      <c r="L57" s="66">
        <v>10.050000000000001</v>
      </c>
      <c r="M57" s="66">
        <v>10.050000000000001</v>
      </c>
      <c r="N57" s="66">
        <v>10.050000000000001</v>
      </c>
      <c r="O57" s="66">
        <v>10.050000000000001</v>
      </c>
      <c r="P57" s="66">
        <v>10.050000000000001</v>
      </c>
      <c r="Q57" s="66">
        <v>10.050000000000001</v>
      </c>
      <c r="R57" s="66">
        <v>10.050000000000001</v>
      </c>
      <c r="S57" s="66">
        <v>10.050000000000001</v>
      </c>
      <c r="T57" s="66">
        <v>10.050000000000001</v>
      </c>
      <c r="U57" s="66">
        <v>10.050000000000001</v>
      </c>
      <c r="V57" s="66">
        <v>10.050000000000001</v>
      </c>
      <c r="W57" s="66">
        <v>10.050000000000001</v>
      </c>
      <c r="X57" s="66">
        <v>10.050000000000001</v>
      </c>
      <c r="Y57" s="66">
        <v>10.050000000000001</v>
      </c>
      <c r="Z57" s="66">
        <v>10.050000000000001</v>
      </c>
      <c r="AA57" s="66">
        <v>10.050000000000001</v>
      </c>
      <c r="AB57" s="66">
        <v>10.050000000000001</v>
      </c>
    </row>
    <row r="58" spans="1:28">
      <c r="A58" s="91"/>
      <c r="D58" s="259"/>
      <c r="E58" s="53"/>
      <c r="F58" s="53"/>
      <c r="G58" s="53"/>
      <c r="H58" s="53"/>
      <c r="I58" s="53"/>
      <c r="J58" s="54"/>
      <c r="K58" s="54"/>
      <c r="L58" s="54"/>
      <c r="M58" s="55"/>
      <c r="N58" s="55"/>
      <c r="O58" s="55"/>
      <c r="P58" s="55"/>
      <c r="Q58" s="55"/>
      <c r="R58" s="55"/>
      <c r="S58" s="55"/>
      <c r="T58" s="55"/>
      <c r="U58" s="55"/>
      <c r="V58" s="55"/>
      <c r="W58" s="55"/>
      <c r="X58" s="55"/>
      <c r="Y58" s="55"/>
      <c r="Z58" s="55"/>
      <c r="AA58" s="55"/>
      <c r="AB58" s="55"/>
    </row>
    <row r="59" spans="1:28">
      <c r="A59" s="91"/>
      <c r="D59" s="35"/>
      <c r="E59" s="56"/>
      <c r="F59" s="56"/>
      <c r="G59" s="56"/>
      <c r="H59" s="56"/>
      <c r="I59" s="56"/>
      <c r="J59" s="57"/>
      <c r="K59" s="57"/>
      <c r="L59" s="57"/>
      <c r="M59" s="58"/>
      <c r="N59" s="58"/>
      <c r="O59" s="58"/>
      <c r="P59" s="58"/>
      <c r="Q59" s="58"/>
      <c r="R59" s="58"/>
      <c r="S59" s="58"/>
      <c r="T59" s="58"/>
      <c r="U59" s="58"/>
      <c r="V59" s="58"/>
      <c r="W59" s="58"/>
      <c r="X59" s="58"/>
      <c r="Y59" s="58"/>
      <c r="Z59" s="58"/>
      <c r="AA59" s="58"/>
      <c r="AB59" s="58"/>
    </row>
    <row r="60" spans="1:28">
      <c r="A60" s="91"/>
      <c r="D60" s="35"/>
      <c r="E60" s="56"/>
      <c r="F60" s="56"/>
      <c r="G60" s="56"/>
      <c r="H60" s="56"/>
      <c r="I60" s="56"/>
      <c r="J60" s="57"/>
      <c r="K60" s="57"/>
      <c r="L60" s="57"/>
      <c r="M60" s="58"/>
      <c r="N60" s="58"/>
      <c r="O60" s="58"/>
      <c r="P60" s="58"/>
      <c r="Q60" s="58"/>
      <c r="R60" s="58"/>
      <c r="S60" s="58"/>
      <c r="T60" s="58"/>
      <c r="U60" s="58"/>
      <c r="V60" s="58"/>
      <c r="W60" s="58"/>
      <c r="X60" s="58"/>
      <c r="Y60" s="58"/>
      <c r="Z60" s="58"/>
      <c r="AA60" s="58"/>
      <c r="AB60" s="58"/>
    </row>
    <row r="61" spans="1:28">
      <c r="A61" s="91"/>
      <c r="B61" s="20" t="s">
        <v>264</v>
      </c>
      <c r="D61" s="36"/>
      <c r="E61" s="56"/>
      <c r="F61" s="56"/>
      <c r="G61" s="56"/>
      <c r="H61" s="56"/>
      <c r="I61" s="56"/>
      <c r="J61" s="57"/>
      <c r="K61" s="57"/>
      <c r="L61" s="57"/>
      <c r="M61" s="58"/>
      <c r="N61" s="58"/>
      <c r="O61" s="58"/>
      <c r="P61" s="58"/>
      <c r="Q61" s="58"/>
      <c r="R61" s="58"/>
      <c r="S61" s="58"/>
      <c r="T61" s="58"/>
      <c r="U61" s="58"/>
      <c r="V61" s="58"/>
      <c r="W61" s="58"/>
      <c r="X61" s="58"/>
      <c r="Y61" s="58"/>
      <c r="Z61" s="58"/>
      <c r="AA61" s="58"/>
      <c r="AB61" s="58"/>
    </row>
    <row r="62" spans="1:28">
      <c r="B62" s="14" t="s">
        <v>33</v>
      </c>
      <c r="D62" s="130"/>
      <c r="E62" s="59"/>
      <c r="F62" s="59"/>
      <c r="G62" s="59"/>
      <c r="H62" s="59"/>
      <c r="I62" s="59"/>
      <c r="J62" s="60"/>
      <c r="K62" s="60"/>
      <c r="L62" s="60"/>
      <c r="M62" s="61"/>
      <c r="N62" s="61"/>
      <c r="O62" s="61"/>
      <c r="P62" s="61"/>
      <c r="Q62" s="61"/>
      <c r="R62" s="61"/>
      <c r="S62" s="61"/>
      <c r="T62" s="61"/>
      <c r="U62" s="61"/>
      <c r="V62" s="61"/>
      <c r="W62" s="61"/>
      <c r="X62" s="61"/>
      <c r="Y62" s="61"/>
      <c r="Z62" s="61"/>
      <c r="AA62" s="61"/>
      <c r="AB62" s="61"/>
    </row>
    <row r="63" spans="1:28">
      <c r="A63" s="91" t="s">
        <v>140</v>
      </c>
      <c r="B63" s="25" t="s">
        <v>368</v>
      </c>
      <c r="C63" s="164"/>
      <c r="D63" s="179" t="s">
        <v>329</v>
      </c>
      <c r="E63" s="66">
        <v>68.7</v>
      </c>
      <c r="F63" s="66">
        <v>68.7</v>
      </c>
      <c r="G63" s="66">
        <v>68.7</v>
      </c>
      <c r="H63" s="66">
        <v>68.7</v>
      </c>
      <c r="I63" s="66">
        <v>68.7</v>
      </c>
      <c r="J63" s="66">
        <v>68.7</v>
      </c>
      <c r="K63" s="66">
        <v>0</v>
      </c>
      <c r="L63" s="66">
        <v>0</v>
      </c>
      <c r="M63" s="66">
        <v>0</v>
      </c>
      <c r="N63" s="66">
        <v>0</v>
      </c>
      <c r="O63" s="66">
        <v>0</v>
      </c>
      <c r="P63" s="66">
        <v>0</v>
      </c>
      <c r="Q63" s="66">
        <v>0</v>
      </c>
      <c r="R63" s="66">
        <v>0</v>
      </c>
      <c r="S63" s="66">
        <v>0</v>
      </c>
      <c r="T63" s="66">
        <v>0</v>
      </c>
      <c r="U63" s="66">
        <v>0</v>
      </c>
      <c r="V63" s="66">
        <v>0</v>
      </c>
      <c r="W63" s="66">
        <v>0</v>
      </c>
      <c r="X63" s="66">
        <v>0</v>
      </c>
      <c r="Y63" s="66">
        <v>0</v>
      </c>
      <c r="Z63" s="66">
        <v>0</v>
      </c>
      <c r="AA63" s="66">
        <v>0</v>
      </c>
      <c r="AB63" s="66">
        <v>0</v>
      </c>
    </row>
    <row r="64" spans="1:28">
      <c r="A64" s="91" t="s">
        <v>152</v>
      </c>
      <c r="B64" s="25" t="s">
        <v>369</v>
      </c>
      <c r="C64" s="164"/>
      <c r="D64" s="179" t="s">
        <v>329</v>
      </c>
      <c r="E64" s="66">
        <v>16.661617647058815</v>
      </c>
      <c r="F64" s="66">
        <v>0</v>
      </c>
      <c r="G64" s="66">
        <v>0</v>
      </c>
      <c r="H64" s="66">
        <v>0</v>
      </c>
      <c r="I64" s="66">
        <v>0</v>
      </c>
      <c r="J64" s="66">
        <v>0</v>
      </c>
      <c r="K64" s="66">
        <v>0</v>
      </c>
      <c r="L64" s="66">
        <v>0</v>
      </c>
      <c r="M64" s="66">
        <v>0</v>
      </c>
      <c r="N64" s="66">
        <v>0</v>
      </c>
      <c r="O64" s="66">
        <v>0</v>
      </c>
      <c r="P64" s="66">
        <v>0</v>
      </c>
      <c r="Q64" s="66">
        <v>0</v>
      </c>
      <c r="R64" s="66">
        <v>0</v>
      </c>
      <c r="S64" s="66">
        <v>0</v>
      </c>
      <c r="T64" s="66">
        <v>0</v>
      </c>
      <c r="U64" s="66">
        <v>0</v>
      </c>
      <c r="V64" s="66">
        <v>0</v>
      </c>
      <c r="W64" s="66">
        <v>0</v>
      </c>
      <c r="X64" s="66">
        <v>0</v>
      </c>
      <c r="Y64" s="66">
        <v>0</v>
      </c>
      <c r="Z64" s="66">
        <v>0</v>
      </c>
      <c r="AA64" s="66">
        <v>0</v>
      </c>
      <c r="AB64" s="66">
        <v>0</v>
      </c>
    </row>
    <row r="65" spans="1:28">
      <c r="A65" s="91" t="s">
        <v>153</v>
      </c>
      <c r="B65" s="25" t="s">
        <v>370</v>
      </c>
      <c r="C65" s="164"/>
      <c r="D65" s="179" t="s">
        <v>329</v>
      </c>
      <c r="E65" s="66">
        <v>72</v>
      </c>
      <c r="F65" s="66">
        <v>72</v>
      </c>
      <c r="G65" s="66">
        <v>72</v>
      </c>
      <c r="H65" s="66">
        <v>0</v>
      </c>
      <c r="I65" s="66">
        <v>0</v>
      </c>
      <c r="J65" s="66">
        <v>0</v>
      </c>
      <c r="K65" s="66">
        <v>0</v>
      </c>
      <c r="L65" s="66">
        <v>0</v>
      </c>
      <c r="M65" s="66">
        <v>0</v>
      </c>
      <c r="N65" s="66">
        <v>0</v>
      </c>
      <c r="O65" s="66">
        <v>0</v>
      </c>
      <c r="P65" s="66">
        <v>0</v>
      </c>
      <c r="Q65" s="66">
        <v>0</v>
      </c>
      <c r="R65" s="66">
        <v>0</v>
      </c>
      <c r="S65" s="66">
        <v>0</v>
      </c>
      <c r="T65" s="66">
        <v>0</v>
      </c>
      <c r="U65" s="66">
        <v>0</v>
      </c>
      <c r="V65" s="66">
        <v>0</v>
      </c>
      <c r="W65" s="66">
        <v>0</v>
      </c>
      <c r="X65" s="66">
        <v>0</v>
      </c>
      <c r="Y65" s="66">
        <v>0</v>
      </c>
      <c r="Z65" s="66">
        <v>0</v>
      </c>
      <c r="AA65" s="66">
        <v>0</v>
      </c>
      <c r="AB65" s="66">
        <v>0</v>
      </c>
    </row>
    <row r="66" spans="1:28">
      <c r="A66" s="91" t="s">
        <v>154</v>
      </c>
      <c r="B66" s="25" t="s">
        <v>371</v>
      </c>
      <c r="C66" s="49"/>
      <c r="D66" s="179" t="s">
        <v>329</v>
      </c>
      <c r="E66" s="66">
        <v>262.2</v>
      </c>
      <c r="F66" s="66">
        <v>262.2</v>
      </c>
      <c r="G66" s="66">
        <v>262.2</v>
      </c>
      <c r="H66" s="66">
        <v>262.2</v>
      </c>
      <c r="I66" s="66">
        <v>262.2</v>
      </c>
      <c r="J66" s="66">
        <v>262.2</v>
      </c>
      <c r="K66" s="66">
        <v>262.2</v>
      </c>
      <c r="L66" s="66">
        <v>262.2</v>
      </c>
      <c r="M66" s="66">
        <v>262.2</v>
      </c>
      <c r="N66" s="66">
        <v>262.2</v>
      </c>
      <c r="O66" s="66">
        <v>262.2</v>
      </c>
      <c r="P66" s="66">
        <v>262.2</v>
      </c>
      <c r="Q66" s="66">
        <v>262.2</v>
      </c>
      <c r="R66" s="66">
        <v>262.2</v>
      </c>
      <c r="S66" s="66">
        <v>262.2</v>
      </c>
      <c r="T66" s="66">
        <v>262.2</v>
      </c>
      <c r="U66" s="66">
        <v>262.2</v>
      </c>
      <c r="V66" s="66">
        <v>262.2</v>
      </c>
      <c r="W66" s="66">
        <v>262.2</v>
      </c>
      <c r="X66" s="66">
        <v>262.2</v>
      </c>
      <c r="Y66" s="66">
        <v>262.2</v>
      </c>
      <c r="Z66" s="66">
        <v>262.2</v>
      </c>
      <c r="AA66" s="66">
        <v>262.2</v>
      </c>
      <c r="AB66" s="66">
        <v>262.2</v>
      </c>
    </row>
    <row r="67" spans="1:28">
      <c r="A67" s="91" t="s">
        <v>181</v>
      </c>
      <c r="B67" s="25" t="s">
        <v>372</v>
      </c>
      <c r="C67" s="240"/>
      <c r="D67" s="179" t="s">
        <v>329</v>
      </c>
      <c r="E67" s="66">
        <v>37.272058823529392</v>
      </c>
      <c r="F67" s="66">
        <v>37.272058823529392</v>
      </c>
      <c r="G67" s="66">
        <v>37.272058823529392</v>
      </c>
      <c r="H67" s="66">
        <v>37.272058823529392</v>
      </c>
      <c r="I67" s="66">
        <v>37.272058823529392</v>
      </c>
      <c r="J67" s="66">
        <v>37.272058823529392</v>
      </c>
      <c r="K67" s="66">
        <v>37.272058823529392</v>
      </c>
      <c r="L67" s="66">
        <v>37.272058823529392</v>
      </c>
      <c r="M67" s="66">
        <v>37.272058823529392</v>
      </c>
      <c r="N67" s="66">
        <v>37.272058823529392</v>
      </c>
      <c r="O67" s="66">
        <v>37.272058823529392</v>
      </c>
      <c r="P67" s="66">
        <v>37.272058823529392</v>
      </c>
      <c r="Q67" s="66">
        <v>37.272058823529392</v>
      </c>
      <c r="R67" s="66">
        <v>37.272058823529392</v>
      </c>
      <c r="S67" s="66">
        <v>37.272058823529392</v>
      </c>
      <c r="T67" s="66">
        <v>37.272058823529392</v>
      </c>
      <c r="U67" s="66">
        <v>37.272058823529392</v>
      </c>
      <c r="V67" s="66">
        <v>37.272058823529392</v>
      </c>
      <c r="W67" s="66">
        <v>37.272058823529392</v>
      </c>
      <c r="X67" s="66">
        <v>37.272058823529392</v>
      </c>
      <c r="Y67" s="66">
        <v>37.272058823529392</v>
      </c>
      <c r="Z67" s="66">
        <v>37.272058823529392</v>
      </c>
      <c r="AA67" s="66">
        <v>37.272058823529392</v>
      </c>
      <c r="AB67" s="66">
        <v>37.272058823529392</v>
      </c>
    </row>
    <row r="68" spans="1:28">
      <c r="A68" s="91" t="s">
        <v>182</v>
      </c>
      <c r="B68" s="25" t="s">
        <v>373</v>
      </c>
      <c r="C68" s="240"/>
      <c r="D68" s="179" t="s">
        <v>329</v>
      </c>
      <c r="E68" s="66">
        <v>20.54999999999999</v>
      </c>
      <c r="F68" s="66">
        <v>20.54999999999999</v>
      </c>
      <c r="G68" s="66">
        <v>20.54999999999999</v>
      </c>
      <c r="H68" s="66">
        <v>20.54999999999999</v>
      </c>
      <c r="I68" s="66">
        <v>20.54999999999999</v>
      </c>
      <c r="J68" s="66">
        <v>20.54999999999999</v>
      </c>
      <c r="K68" s="66">
        <v>20.54999999999999</v>
      </c>
      <c r="L68" s="66">
        <v>20.54999999999999</v>
      </c>
      <c r="M68" s="66">
        <v>20.54999999999999</v>
      </c>
      <c r="N68" s="66">
        <v>20.54999999999999</v>
      </c>
      <c r="O68" s="66">
        <v>20.54999999999999</v>
      </c>
      <c r="P68" s="66">
        <v>20.54999999999999</v>
      </c>
      <c r="Q68" s="66">
        <v>20.54999999999999</v>
      </c>
      <c r="R68" s="66">
        <v>20.54999999999999</v>
      </c>
      <c r="S68" s="66">
        <v>20.54999999999999</v>
      </c>
      <c r="T68" s="66">
        <v>20.54999999999999</v>
      </c>
      <c r="U68" s="66">
        <v>20.54999999999999</v>
      </c>
      <c r="V68" s="66">
        <v>20.54999999999999</v>
      </c>
      <c r="W68" s="66">
        <v>20.54999999999999</v>
      </c>
      <c r="X68" s="66">
        <v>20.54999999999999</v>
      </c>
      <c r="Y68" s="66">
        <v>20.54999999999999</v>
      </c>
      <c r="Z68" s="66">
        <v>20.54999999999999</v>
      </c>
      <c r="AA68" s="66">
        <v>20.54999999999999</v>
      </c>
      <c r="AB68" s="66">
        <v>20.54999999999999</v>
      </c>
    </row>
    <row r="69" spans="1:28">
      <c r="A69" s="91" t="s">
        <v>183</v>
      </c>
      <c r="B69" s="25" t="s">
        <v>374</v>
      </c>
      <c r="C69" s="240"/>
      <c r="D69" s="179" t="s">
        <v>329</v>
      </c>
      <c r="E69" s="66">
        <v>7.8573529411764662</v>
      </c>
      <c r="F69" s="66">
        <v>7.8573529411764662</v>
      </c>
      <c r="G69" s="66">
        <v>0</v>
      </c>
      <c r="H69" s="66">
        <v>0</v>
      </c>
      <c r="I69" s="66">
        <v>0</v>
      </c>
      <c r="J69" s="66">
        <v>0</v>
      </c>
      <c r="K69" s="66">
        <v>0</v>
      </c>
      <c r="L69" s="66">
        <v>0</v>
      </c>
      <c r="M69" s="66">
        <v>0</v>
      </c>
      <c r="N69" s="66">
        <v>0</v>
      </c>
      <c r="O69" s="66">
        <v>0</v>
      </c>
      <c r="P69" s="66">
        <v>0</v>
      </c>
      <c r="Q69" s="66">
        <v>0</v>
      </c>
      <c r="R69" s="66">
        <v>0</v>
      </c>
      <c r="S69" s="66">
        <v>0</v>
      </c>
      <c r="T69" s="66">
        <v>0</v>
      </c>
      <c r="U69" s="66">
        <v>0</v>
      </c>
      <c r="V69" s="66">
        <v>0</v>
      </c>
      <c r="W69" s="66">
        <v>0</v>
      </c>
      <c r="X69" s="66">
        <v>0</v>
      </c>
      <c r="Y69" s="66">
        <v>0</v>
      </c>
      <c r="Z69" s="66">
        <v>0</v>
      </c>
      <c r="AA69" s="66">
        <v>0</v>
      </c>
      <c r="AB69" s="66">
        <v>0</v>
      </c>
    </row>
    <row r="70" spans="1:28">
      <c r="A70" s="91" t="s">
        <v>184</v>
      </c>
      <c r="B70" s="25" t="s">
        <v>375</v>
      </c>
      <c r="C70" s="240"/>
      <c r="D70" s="179" t="s">
        <v>329</v>
      </c>
      <c r="E70" s="66">
        <v>66.696884233145269</v>
      </c>
      <c r="F70" s="66">
        <v>66.696884233145269</v>
      </c>
      <c r="G70" s="66">
        <v>66.696884233145269</v>
      </c>
      <c r="H70" s="66">
        <v>66.696884233145269</v>
      </c>
      <c r="I70" s="66">
        <v>66.696884233145269</v>
      </c>
      <c r="J70" s="66">
        <v>66.696884233145269</v>
      </c>
      <c r="K70" s="66">
        <v>66.696884233145269</v>
      </c>
      <c r="L70" s="66">
        <v>66.696884233145269</v>
      </c>
      <c r="M70" s="66">
        <v>66.696884233145269</v>
      </c>
      <c r="N70" s="66">
        <v>66.696884233145269</v>
      </c>
      <c r="O70" s="66">
        <v>66.696884233145269</v>
      </c>
      <c r="P70" s="66">
        <v>66.696884233145269</v>
      </c>
      <c r="Q70" s="66">
        <v>66.696884233145269</v>
      </c>
      <c r="R70" s="66">
        <v>66.696884233145269</v>
      </c>
      <c r="S70" s="66">
        <v>66.696884233145269</v>
      </c>
      <c r="T70" s="66">
        <v>66.696884233145269</v>
      </c>
      <c r="U70" s="66">
        <v>66.696884233145269</v>
      </c>
      <c r="V70" s="66">
        <v>66.696884233145269</v>
      </c>
      <c r="W70" s="66">
        <v>66.696884233145269</v>
      </c>
      <c r="X70" s="66">
        <v>66.696884233145269</v>
      </c>
      <c r="Y70" s="66">
        <v>66.696884233145269</v>
      </c>
      <c r="Z70" s="66">
        <v>66.696884233145269</v>
      </c>
      <c r="AA70" s="66">
        <v>66.696884233145269</v>
      </c>
      <c r="AB70" s="66">
        <v>66.696884233145269</v>
      </c>
    </row>
    <row r="71" spans="1:28">
      <c r="A71" s="91" t="s">
        <v>185</v>
      </c>
      <c r="B71" s="25" t="s">
        <v>376</v>
      </c>
      <c r="C71" s="240"/>
      <c r="D71" s="179" t="s">
        <v>338</v>
      </c>
      <c r="E71" s="66">
        <v>20.280941176470588</v>
      </c>
      <c r="F71" s="66">
        <v>20.280941176470588</v>
      </c>
      <c r="G71" s="66">
        <v>20.280941176470588</v>
      </c>
      <c r="H71" s="66">
        <v>20.280941176470588</v>
      </c>
      <c r="I71" s="66">
        <v>20.280941176470588</v>
      </c>
      <c r="J71" s="66">
        <v>20.280941176470588</v>
      </c>
      <c r="K71" s="66">
        <v>20.280941176470588</v>
      </c>
      <c r="L71" s="66">
        <v>20.280941176470588</v>
      </c>
      <c r="M71" s="66">
        <v>20.280941176470588</v>
      </c>
      <c r="N71" s="66">
        <v>20.280941176470588</v>
      </c>
      <c r="O71" s="66">
        <v>20.280941176470588</v>
      </c>
      <c r="P71" s="66">
        <v>20.280941176470588</v>
      </c>
      <c r="Q71" s="66">
        <v>20.280941176470588</v>
      </c>
      <c r="R71" s="66">
        <v>20.280941176470588</v>
      </c>
      <c r="S71" s="66">
        <v>20.280941176470588</v>
      </c>
      <c r="T71" s="66">
        <v>20.280941176470588</v>
      </c>
      <c r="U71" s="66">
        <v>20.280941176470588</v>
      </c>
      <c r="V71" s="66">
        <v>20.280941176470588</v>
      </c>
      <c r="W71" s="66">
        <v>20.280941176470588</v>
      </c>
      <c r="X71" s="66">
        <v>20.280941176470588</v>
      </c>
      <c r="Y71" s="66">
        <v>20.280941176470588</v>
      </c>
      <c r="Z71" s="66">
        <v>20.280941176470588</v>
      </c>
      <c r="AA71" s="66">
        <v>20.280941176470588</v>
      </c>
      <c r="AB71" s="66">
        <v>20.280941176470588</v>
      </c>
    </row>
    <row r="72" spans="1:28">
      <c r="A72" s="91" t="s">
        <v>186</v>
      </c>
      <c r="B72" s="25" t="s">
        <v>377</v>
      </c>
      <c r="C72" s="240"/>
      <c r="D72" s="179" t="s">
        <v>338</v>
      </c>
      <c r="E72" s="66">
        <v>2.5058823529411764</v>
      </c>
      <c r="F72" s="66">
        <v>5.4294117647058826</v>
      </c>
      <c r="G72" s="66">
        <v>8.7705882352941185</v>
      </c>
      <c r="H72" s="66">
        <v>12.529411764705882</v>
      </c>
      <c r="I72" s="66">
        <v>16.705882352941178</v>
      </c>
      <c r="J72" s="66">
        <v>20.882352941176471</v>
      </c>
      <c r="K72" s="66">
        <v>25.058823529411764</v>
      </c>
      <c r="L72" s="66">
        <v>29.235294117647062</v>
      </c>
      <c r="M72" s="66">
        <v>33.411764705882355</v>
      </c>
      <c r="N72" s="66">
        <v>37.588235294117645</v>
      </c>
      <c r="O72" s="66">
        <v>41.764705882352942</v>
      </c>
      <c r="P72" s="66">
        <v>45.941176470588239</v>
      </c>
      <c r="Q72" s="66">
        <v>50.117647058823529</v>
      </c>
      <c r="R72" s="66">
        <v>54.294117647058826</v>
      </c>
      <c r="S72" s="66">
        <v>58.470588235294123</v>
      </c>
      <c r="T72" s="66">
        <v>62.647058823529413</v>
      </c>
      <c r="U72" s="66">
        <v>66.82352941176471</v>
      </c>
      <c r="V72" s="66">
        <v>71</v>
      </c>
      <c r="W72" s="66">
        <v>75.17647058823529</v>
      </c>
      <c r="X72" s="66">
        <v>79.352941176470594</v>
      </c>
      <c r="Y72" s="66">
        <v>83.529411764705884</v>
      </c>
      <c r="Z72" s="66">
        <v>87.705882352941174</v>
      </c>
      <c r="AA72" s="66">
        <v>91.882352941176478</v>
      </c>
      <c r="AB72" s="66">
        <v>96.058823529411768</v>
      </c>
    </row>
    <row r="73" spans="1:28">
      <c r="A73" s="91" t="s">
        <v>422</v>
      </c>
      <c r="B73" s="25" t="s">
        <v>378</v>
      </c>
      <c r="C73" s="240"/>
      <c r="D73" s="179" t="s">
        <v>338</v>
      </c>
      <c r="E73" s="66">
        <v>43.852941176470587</v>
      </c>
      <c r="F73" s="66">
        <v>43.852941176470587</v>
      </c>
      <c r="G73" s="66">
        <v>43.852941176470587</v>
      </c>
      <c r="H73" s="66">
        <v>43.852941176470587</v>
      </c>
      <c r="I73" s="66">
        <v>43.852941176470587</v>
      </c>
      <c r="J73" s="66">
        <v>43.852941176470587</v>
      </c>
      <c r="K73" s="66">
        <v>43.852941176470587</v>
      </c>
      <c r="L73" s="66">
        <v>43.852941176470587</v>
      </c>
      <c r="M73" s="66">
        <v>43.852941176470587</v>
      </c>
      <c r="N73" s="66">
        <v>43.852941176470587</v>
      </c>
      <c r="O73" s="66">
        <v>43.852941176470587</v>
      </c>
      <c r="P73" s="66">
        <v>43.852941176470587</v>
      </c>
      <c r="Q73" s="66">
        <v>43.852941176470587</v>
      </c>
      <c r="R73" s="66">
        <v>43.852941176470587</v>
      </c>
      <c r="S73" s="66">
        <v>43.852941176470587</v>
      </c>
      <c r="T73" s="66">
        <v>43.852941176470587</v>
      </c>
      <c r="U73" s="66">
        <v>43.852941176470587</v>
      </c>
      <c r="V73" s="66">
        <v>43.852941176470587</v>
      </c>
      <c r="W73" s="66">
        <v>43.852941176470587</v>
      </c>
      <c r="X73" s="66">
        <v>43.852941176470587</v>
      </c>
      <c r="Y73" s="66">
        <v>43.852941176470587</v>
      </c>
      <c r="Z73" s="66">
        <v>43.852941176470587</v>
      </c>
      <c r="AA73" s="66">
        <v>43.852941176470587</v>
      </c>
      <c r="AB73" s="66">
        <v>43.852941176470587</v>
      </c>
    </row>
    <row r="74" spans="1:28">
      <c r="A74" s="91" t="s">
        <v>423</v>
      </c>
      <c r="B74" s="25" t="s">
        <v>379</v>
      </c>
      <c r="C74" s="240"/>
      <c r="D74" s="179" t="s">
        <v>338</v>
      </c>
      <c r="E74" s="66">
        <v>21.926470588235293</v>
      </c>
      <c r="F74" s="66">
        <v>21.926470588235293</v>
      </c>
      <c r="G74" s="66">
        <v>21.926470588235293</v>
      </c>
      <c r="H74" s="66">
        <v>21.926470588235293</v>
      </c>
      <c r="I74" s="66">
        <v>21.926470588235293</v>
      </c>
      <c r="J74" s="66">
        <v>21.926470588235293</v>
      </c>
      <c r="K74" s="66">
        <v>21.926470588235293</v>
      </c>
      <c r="L74" s="66">
        <v>21.926470588235293</v>
      </c>
      <c r="M74" s="66">
        <v>21.926470588235293</v>
      </c>
      <c r="N74" s="66">
        <v>21.926470588235293</v>
      </c>
      <c r="O74" s="66">
        <v>21.926470588235293</v>
      </c>
      <c r="P74" s="66">
        <v>21.926470588235293</v>
      </c>
      <c r="Q74" s="66">
        <v>21.926470588235293</v>
      </c>
      <c r="R74" s="66">
        <v>21.926470588235293</v>
      </c>
      <c r="S74" s="66">
        <v>21.926470588235293</v>
      </c>
      <c r="T74" s="66">
        <v>21.926470588235293</v>
      </c>
      <c r="U74" s="66">
        <v>21.926470588235293</v>
      </c>
      <c r="V74" s="66">
        <v>21.926470588235293</v>
      </c>
      <c r="W74" s="66">
        <v>21.926470588235293</v>
      </c>
      <c r="X74" s="66">
        <v>21.926470588235293</v>
      </c>
      <c r="Y74" s="66">
        <v>21.926470588235293</v>
      </c>
      <c r="Z74" s="66">
        <v>21.926470588235293</v>
      </c>
      <c r="AA74" s="66">
        <v>21.926470588235293</v>
      </c>
      <c r="AB74" s="66">
        <v>21.926470588235293</v>
      </c>
    </row>
    <row r="75" spans="1:28">
      <c r="A75" s="91" t="s">
        <v>424</v>
      </c>
      <c r="B75" s="25" t="s">
        <v>380</v>
      </c>
      <c r="C75" s="240"/>
      <c r="D75" s="179" t="s">
        <v>338</v>
      </c>
      <c r="E75" s="66">
        <v>32.367647058823529</v>
      </c>
      <c r="F75" s="66">
        <v>32.367647058823529</v>
      </c>
      <c r="G75" s="66">
        <v>32.367647058823529</v>
      </c>
      <c r="H75" s="66">
        <v>32.367647058823529</v>
      </c>
      <c r="I75" s="66">
        <v>32.367647058823529</v>
      </c>
      <c r="J75" s="66">
        <v>32.367647058823529</v>
      </c>
      <c r="K75" s="66">
        <v>32.367647058823529</v>
      </c>
      <c r="L75" s="66">
        <v>32.367647058823529</v>
      </c>
      <c r="M75" s="66">
        <v>32.367647058823529</v>
      </c>
      <c r="N75" s="66">
        <v>32.367647058823529</v>
      </c>
      <c r="O75" s="66">
        <v>32.367647058823529</v>
      </c>
      <c r="P75" s="66">
        <v>32.367647058823529</v>
      </c>
      <c r="Q75" s="66">
        <v>32.367647058823529</v>
      </c>
      <c r="R75" s="66">
        <v>32.367647058823529</v>
      </c>
      <c r="S75" s="66">
        <v>32.367647058823529</v>
      </c>
      <c r="T75" s="66">
        <v>32.367647058823529</v>
      </c>
      <c r="U75" s="66">
        <v>32.367647058823529</v>
      </c>
      <c r="V75" s="66">
        <v>32.367647058823529</v>
      </c>
      <c r="W75" s="66">
        <v>32.367647058823529</v>
      </c>
      <c r="X75" s="66">
        <v>32.367647058823529</v>
      </c>
      <c r="Y75" s="66">
        <v>32.367647058823529</v>
      </c>
      <c r="Z75" s="66">
        <v>32.367647058823529</v>
      </c>
      <c r="AA75" s="66">
        <v>32.367647058823529</v>
      </c>
      <c r="AB75" s="66">
        <v>32.367647058823529</v>
      </c>
    </row>
    <row r="76" spans="1:28">
      <c r="A76" s="91" t="s">
        <v>425</v>
      </c>
      <c r="B76" s="25" t="s">
        <v>381</v>
      </c>
      <c r="C76" s="240"/>
      <c r="D76" s="179" t="s">
        <v>338</v>
      </c>
      <c r="E76" s="66">
        <v>18.794117647058822</v>
      </c>
      <c r="F76" s="66">
        <v>18.794117647058822</v>
      </c>
      <c r="G76" s="66">
        <v>18.794117647058822</v>
      </c>
      <c r="H76" s="66">
        <v>18.794117647058822</v>
      </c>
      <c r="I76" s="66">
        <v>18.794117647058822</v>
      </c>
      <c r="J76" s="66">
        <v>18.794117647058822</v>
      </c>
      <c r="K76" s="66">
        <v>18.794117647058822</v>
      </c>
      <c r="L76" s="66">
        <v>18.794117647058822</v>
      </c>
      <c r="M76" s="66">
        <v>18.794117647058822</v>
      </c>
      <c r="N76" s="66">
        <v>18.794117647058822</v>
      </c>
      <c r="O76" s="66">
        <v>18.794117647058822</v>
      </c>
      <c r="P76" s="66">
        <v>18.794117647058822</v>
      </c>
      <c r="Q76" s="66">
        <v>18.794117647058822</v>
      </c>
      <c r="R76" s="66">
        <v>18.794117647058822</v>
      </c>
      <c r="S76" s="66">
        <v>18.794117647058822</v>
      </c>
      <c r="T76" s="66">
        <v>18.794117647058822</v>
      </c>
      <c r="U76" s="66">
        <v>18.794117647058822</v>
      </c>
      <c r="V76" s="66">
        <v>18.794117647058822</v>
      </c>
      <c r="W76" s="66">
        <v>18.794117647058822</v>
      </c>
      <c r="X76" s="66">
        <v>18.794117647058822</v>
      </c>
      <c r="Y76" s="66">
        <v>18.794117647058822</v>
      </c>
      <c r="Z76" s="66">
        <v>18.794117647058822</v>
      </c>
      <c r="AA76" s="66">
        <v>18.794117647058822</v>
      </c>
      <c r="AB76" s="66">
        <v>18.794117647058822</v>
      </c>
    </row>
    <row r="77" spans="1:28">
      <c r="A77" s="91" t="s">
        <v>426</v>
      </c>
      <c r="B77" s="25" t="s">
        <v>382</v>
      </c>
      <c r="C77" s="240"/>
      <c r="D77" s="179" t="s">
        <v>338</v>
      </c>
      <c r="E77" s="66">
        <v>12.529411764705882</v>
      </c>
      <c r="F77" s="66">
        <v>12.529411764705882</v>
      </c>
      <c r="G77" s="66">
        <v>12.529411764705882</v>
      </c>
      <c r="H77" s="66">
        <v>12.529411764705882</v>
      </c>
      <c r="I77" s="66">
        <v>12.529411764705882</v>
      </c>
      <c r="J77" s="66">
        <v>12.529411764705882</v>
      </c>
      <c r="K77" s="66">
        <v>12.529411764705882</v>
      </c>
      <c r="L77" s="66">
        <v>12.529411764705882</v>
      </c>
      <c r="M77" s="66">
        <v>12.529411764705882</v>
      </c>
      <c r="N77" s="66">
        <v>12.529411764705882</v>
      </c>
      <c r="O77" s="66">
        <v>12.529411764705882</v>
      </c>
      <c r="P77" s="66">
        <v>12.529411764705882</v>
      </c>
      <c r="Q77" s="66">
        <v>12.529411764705882</v>
      </c>
      <c r="R77" s="66">
        <v>12.529411764705882</v>
      </c>
      <c r="S77" s="66">
        <v>12.529411764705882</v>
      </c>
      <c r="T77" s="66">
        <v>12.529411764705882</v>
      </c>
      <c r="U77" s="66">
        <v>12.529411764705882</v>
      </c>
      <c r="V77" s="66">
        <v>12.529411764705882</v>
      </c>
      <c r="W77" s="66">
        <v>12.529411764705882</v>
      </c>
      <c r="X77" s="66">
        <v>12.529411764705882</v>
      </c>
      <c r="Y77" s="66">
        <v>12.529411764705882</v>
      </c>
      <c r="Z77" s="66">
        <v>12.529411764705882</v>
      </c>
      <c r="AA77" s="66">
        <v>12.529411764705882</v>
      </c>
      <c r="AB77" s="66">
        <v>12.529411764705882</v>
      </c>
    </row>
    <row r="78" spans="1:28">
      <c r="A78" s="91" t="s">
        <v>427</v>
      </c>
      <c r="B78" s="25" t="s">
        <v>383</v>
      </c>
      <c r="C78" s="240"/>
      <c r="D78" s="179" t="s">
        <v>338</v>
      </c>
      <c r="E78" s="66">
        <v>52.205882352941181</v>
      </c>
      <c r="F78" s="66">
        <v>52.205882352941181</v>
      </c>
      <c r="G78" s="66">
        <v>52.205882352941181</v>
      </c>
      <c r="H78" s="66">
        <v>52.205882352941181</v>
      </c>
      <c r="I78" s="66">
        <v>52.205882352941181</v>
      </c>
      <c r="J78" s="66">
        <v>52.205882352941181</v>
      </c>
      <c r="K78" s="66">
        <v>52.205882352941181</v>
      </c>
      <c r="L78" s="66">
        <v>52.205882352941181</v>
      </c>
      <c r="M78" s="66">
        <v>52.205882352941181</v>
      </c>
      <c r="N78" s="66">
        <v>52.205882352941181</v>
      </c>
      <c r="O78" s="66">
        <v>52.205882352941181</v>
      </c>
      <c r="P78" s="66">
        <v>52.205882352941181</v>
      </c>
      <c r="Q78" s="66">
        <v>52.205882352941181</v>
      </c>
      <c r="R78" s="66">
        <v>52.205882352941181</v>
      </c>
      <c r="S78" s="66">
        <v>52.205882352941181</v>
      </c>
      <c r="T78" s="66">
        <v>52.205882352941181</v>
      </c>
      <c r="U78" s="66">
        <v>52.205882352941181</v>
      </c>
      <c r="V78" s="66">
        <v>52.205882352941181</v>
      </c>
      <c r="W78" s="66">
        <v>52.205882352941181</v>
      </c>
      <c r="X78" s="66">
        <v>52.205882352941181</v>
      </c>
      <c r="Y78" s="66">
        <v>52.205882352941181</v>
      </c>
      <c r="Z78" s="66">
        <v>52.205882352941181</v>
      </c>
      <c r="AA78" s="66">
        <v>52.205882352941181</v>
      </c>
      <c r="AB78" s="66">
        <v>52.205882352941181</v>
      </c>
    </row>
    <row r="79" spans="1:28">
      <c r="A79" s="91" t="s">
        <v>428</v>
      </c>
      <c r="B79" s="25" t="s">
        <v>384</v>
      </c>
      <c r="C79" s="240"/>
      <c r="D79" s="179" t="s">
        <v>338</v>
      </c>
      <c r="E79" s="66">
        <v>11.694117647058825</v>
      </c>
      <c r="F79" s="66">
        <v>11.694117647058825</v>
      </c>
      <c r="G79" s="66">
        <v>11.694117647058825</v>
      </c>
      <c r="H79" s="66">
        <v>11.694117647058825</v>
      </c>
      <c r="I79" s="66">
        <v>11.694117647058825</v>
      </c>
      <c r="J79" s="66">
        <v>11.694117647058825</v>
      </c>
      <c r="K79" s="66">
        <v>11.694117647058825</v>
      </c>
      <c r="L79" s="66">
        <v>11.694117647058825</v>
      </c>
      <c r="M79" s="66">
        <v>11.694117647058825</v>
      </c>
      <c r="N79" s="66">
        <v>11.694117647058825</v>
      </c>
      <c r="O79" s="66">
        <v>11.694117647058825</v>
      </c>
      <c r="P79" s="66">
        <v>11.694117647058825</v>
      </c>
      <c r="Q79" s="66">
        <v>11.694117647058825</v>
      </c>
      <c r="R79" s="66">
        <v>11.694117647058825</v>
      </c>
      <c r="S79" s="66">
        <v>11.694117647058825</v>
      </c>
      <c r="T79" s="66">
        <v>11.694117647058825</v>
      </c>
      <c r="U79" s="66">
        <v>11.694117647058825</v>
      </c>
      <c r="V79" s="66">
        <v>11.694117647058825</v>
      </c>
      <c r="W79" s="66">
        <v>11.694117647058825</v>
      </c>
      <c r="X79" s="66">
        <v>11.694117647058825</v>
      </c>
      <c r="Y79" s="66">
        <v>11.694117647058825</v>
      </c>
      <c r="Z79" s="66">
        <v>11.694117647058825</v>
      </c>
      <c r="AA79" s="66">
        <v>11.694117647058825</v>
      </c>
      <c r="AB79" s="66">
        <v>11.694117647058825</v>
      </c>
    </row>
    <row r="80" spans="1:28">
      <c r="A80" s="91" t="s">
        <v>429</v>
      </c>
      <c r="B80" s="25" t="s">
        <v>385</v>
      </c>
      <c r="C80" s="240"/>
      <c r="D80" s="179" t="s">
        <v>338</v>
      </c>
      <c r="E80" s="66">
        <v>9.376176470588236</v>
      </c>
      <c r="F80" s="66">
        <v>9.376176470588236</v>
      </c>
      <c r="G80" s="66">
        <v>9.376176470588236</v>
      </c>
      <c r="H80" s="66">
        <v>9.376176470588236</v>
      </c>
      <c r="I80" s="66">
        <v>9.376176470588236</v>
      </c>
      <c r="J80" s="66">
        <v>9.376176470588236</v>
      </c>
      <c r="K80" s="66">
        <v>9.376176470588236</v>
      </c>
      <c r="L80" s="66">
        <v>9.376176470588236</v>
      </c>
      <c r="M80" s="66">
        <v>9.376176470588236</v>
      </c>
      <c r="N80" s="66">
        <v>9.376176470588236</v>
      </c>
      <c r="O80" s="66">
        <v>9.376176470588236</v>
      </c>
      <c r="P80" s="66">
        <v>9.376176470588236</v>
      </c>
      <c r="Q80" s="66">
        <v>9.376176470588236</v>
      </c>
      <c r="R80" s="66">
        <v>9.376176470588236</v>
      </c>
      <c r="S80" s="66">
        <v>9.376176470588236</v>
      </c>
      <c r="T80" s="66">
        <v>9.376176470588236</v>
      </c>
      <c r="U80" s="66">
        <v>9.376176470588236</v>
      </c>
      <c r="V80" s="66">
        <v>9.376176470588236</v>
      </c>
      <c r="W80" s="66">
        <v>9.376176470588236</v>
      </c>
      <c r="X80" s="66">
        <v>9.376176470588236</v>
      </c>
      <c r="Y80" s="66">
        <v>9.376176470588236</v>
      </c>
      <c r="Z80" s="66">
        <v>9.376176470588236</v>
      </c>
      <c r="AA80" s="66">
        <v>9.376176470588236</v>
      </c>
      <c r="AB80" s="66">
        <v>9.376176470588236</v>
      </c>
    </row>
    <row r="81" spans="1:28">
      <c r="A81" s="91" t="s">
        <v>430</v>
      </c>
      <c r="B81" s="25" t="s">
        <v>386</v>
      </c>
      <c r="C81" s="240"/>
      <c r="D81" s="179" t="s">
        <v>338</v>
      </c>
      <c r="E81" s="66">
        <v>11.694117647058825</v>
      </c>
      <c r="F81" s="66">
        <v>11.694117647058825</v>
      </c>
      <c r="G81" s="66">
        <v>11.694117647058825</v>
      </c>
      <c r="H81" s="66">
        <v>11.694117647058825</v>
      </c>
      <c r="I81" s="66">
        <v>11.694117647058825</v>
      </c>
      <c r="J81" s="66">
        <v>11.694117647058825</v>
      </c>
      <c r="K81" s="66">
        <v>11.694117647058825</v>
      </c>
      <c r="L81" s="66">
        <v>11.694117647058825</v>
      </c>
      <c r="M81" s="66">
        <v>11.694117647058825</v>
      </c>
      <c r="N81" s="66">
        <v>11.694117647058825</v>
      </c>
      <c r="O81" s="66">
        <v>11.694117647058825</v>
      </c>
      <c r="P81" s="66">
        <v>11.694117647058825</v>
      </c>
      <c r="Q81" s="66">
        <v>11.694117647058825</v>
      </c>
      <c r="R81" s="66">
        <v>11.694117647058825</v>
      </c>
      <c r="S81" s="66">
        <v>11.694117647058825</v>
      </c>
      <c r="T81" s="66">
        <v>11.694117647058825</v>
      </c>
      <c r="U81" s="66">
        <v>11.694117647058825</v>
      </c>
      <c r="V81" s="66">
        <v>11.694117647058825</v>
      </c>
      <c r="W81" s="66">
        <v>11.694117647058825</v>
      </c>
      <c r="X81" s="66">
        <v>11.694117647058825</v>
      </c>
      <c r="Y81" s="66">
        <v>11.694117647058825</v>
      </c>
      <c r="Z81" s="66">
        <v>11.694117647058825</v>
      </c>
      <c r="AA81" s="66">
        <v>11.694117647058825</v>
      </c>
      <c r="AB81" s="66">
        <v>11.694117647058825</v>
      </c>
    </row>
    <row r="82" spans="1:28">
      <c r="A82" s="91" t="s">
        <v>431</v>
      </c>
      <c r="B82" s="25" t="s">
        <v>387</v>
      </c>
      <c r="C82" s="240"/>
      <c r="D82" s="179" t="s">
        <v>338</v>
      </c>
      <c r="E82" s="66">
        <v>10.441176470588236</v>
      </c>
      <c r="F82" s="66">
        <v>10.441176470588236</v>
      </c>
      <c r="G82" s="66">
        <v>10.441176470588236</v>
      </c>
      <c r="H82" s="66">
        <v>10.441176470588236</v>
      </c>
      <c r="I82" s="66">
        <v>10.441176470588236</v>
      </c>
      <c r="J82" s="66">
        <v>10.441176470588236</v>
      </c>
      <c r="K82" s="66">
        <v>10.441176470588236</v>
      </c>
      <c r="L82" s="66">
        <v>10.441176470588236</v>
      </c>
      <c r="M82" s="66">
        <v>10.441176470588236</v>
      </c>
      <c r="N82" s="66">
        <v>10.441176470588236</v>
      </c>
      <c r="O82" s="66">
        <v>10.441176470588236</v>
      </c>
      <c r="P82" s="66">
        <v>10.441176470588236</v>
      </c>
      <c r="Q82" s="66">
        <v>10.441176470588236</v>
      </c>
      <c r="R82" s="66">
        <v>10.441176470588236</v>
      </c>
      <c r="S82" s="66">
        <v>10.441176470588236</v>
      </c>
      <c r="T82" s="66">
        <v>10.441176470588236</v>
      </c>
      <c r="U82" s="66">
        <v>10.441176470588236</v>
      </c>
      <c r="V82" s="66">
        <v>10.441176470588236</v>
      </c>
      <c r="W82" s="66">
        <v>10.441176470588236</v>
      </c>
      <c r="X82" s="66">
        <v>10.441176470588236</v>
      </c>
      <c r="Y82" s="66">
        <v>10.441176470588236</v>
      </c>
      <c r="Z82" s="66">
        <v>10.441176470588236</v>
      </c>
      <c r="AA82" s="66">
        <v>10.441176470588236</v>
      </c>
      <c r="AB82" s="66">
        <v>10.441176470588236</v>
      </c>
    </row>
    <row r="83" spans="1:28">
      <c r="A83" s="91" t="s">
        <v>432</v>
      </c>
      <c r="B83" s="25" t="s">
        <v>388</v>
      </c>
      <c r="C83" s="240"/>
      <c r="D83" s="179" t="s">
        <v>338</v>
      </c>
      <c r="E83" s="66">
        <v>7.6638235294117658</v>
      </c>
      <c r="F83" s="66">
        <v>7.6638235294117658</v>
      </c>
      <c r="G83" s="66">
        <v>7.6638235294117658</v>
      </c>
      <c r="H83" s="66">
        <v>7.6638235294117658</v>
      </c>
      <c r="I83" s="66">
        <v>7.6638235294117658</v>
      </c>
      <c r="J83" s="66">
        <v>7.6638235294117658</v>
      </c>
      <c r="K83" s="66">
        <v>7.6638235294117658</v>
      </c>
      <c r="L83" s="66">
        <v>7.6638235294117658</v>
      </c>
      <c r="M83" s="66">
        <v>7.6638235294117658</v>
      </c>
      <c r="N83" s="66">
        <v>7.6638235294117658</v>
      </c>
      <c r="O83" s="66">
        <v>7.6638235294117658</v>
      </c>
      <c r="P83" s="66">
        <v>7.6638235294117658</v>
      </c>
      <c r="Q83" s="66">
        <v>7.6638235294117658</v>
      </c>
      <c r="R83" s="66">
        <v>7.6638235294117658</v>
      </c>
      <c r="S83" s="66">
        <v>7.6638235294117658</v>
      </c>
      <c r="T83" s="66">
        <v>7.6638235294117658</v>
      </c>
      <c r="U83" s="66">
        <v>7.6638235294117658</v>
      </c>
      <c r="V83" s="66">
        <v>7.6638235294117658</v>
      </c>
      <c r="W83" s="66">
        <v>7.6638235294117658</v>
      </c>
      <c r="X83" s="66">
        <v>7.6638235294117658</v>
      </c>
      <c r="Y83" s="66">
        <v>7.6638235294117658</v>
      </c>
      <c r="Z83" s="66">
        <v>7.6638235294117658</v>
      </c>
      <c r="AA83" s="66">
        <v>7.6638235294117658</v>
      </c>
      <c r="AB83" s="66">
        <v>7.6638235294117658</v>
      </c>
    </row>
    <row r="84" spans="1:28">
      <c r="A84" s="91" t="s">
        <v>433</v>
      </c>
      <c r="B84" s="25" t="s">
        <v>389</v>
      </c>
      <c r="C84" s="240"/>
      <c r="D84" s="179" t="s">
        <v>338</v>
      </c>
      <c r="E84" s="66">
        <v>0</v>
      </c>
      <c r="F84" s="66">
        <v>142.90440084935267</v>
      </c>
      <c r="G84" s="66">
        <v>142.83718465257547</v>
      </c>
      <c r="H84" s="66">
        <v>142.83718465257547</v>
      </c>
      <c r="I84" s="66">
        <v>142.83718465257547</v>
      </c>
      <c r="J84" s="66">
        <v>142.83718465257547</v>
      </c>
      <c r="K84" s="66">
        <v>142.83718465257547</v>
      </c>
      <c r="L84" s="66">
        <v>142.83718465257547</v>
      </c>
      <c r="M84" s="66">
        <v>142.83718465257547</v>
      </c>
      <c r="N84" s="66">
        <v>142.83718465257547</v>
      </c>
      <c r="O84" s="66">
        <v>142.83718465257547</v>
      </c>
      <c r="P84" s="66">
        <v>142.83718465257547</v>
      </c>
      <c r="Q84" s="66">
        <v>142.83718465257547</v>
      </c>
      <c r="R84" s="66">
        <v>142.83718465257547</v>
      </c>
      <c r="S84" s="66">
        <v>142.83718465257547</v>
      </c>
      <c r="T84" s="66">
        <v>142.83718465257547</v>
      </c>
      <c r="U84" s="66">
        <v>142.83718465257547</v>
      </c>
      <c r="V84" s="66">
        <v>142.83718465257547</v>
      </c>
      <c r="W84" s="66">
        <v>142.83718465257547</v>
      </c>
      <c r="X84" s="66">
        <v>142.83718465257547</v>
      </c>
      <c r="Y84" s="66">
        <v>142.83718465257547</v>
      </c>
      <c r="Z84" s="66">
        <v>142.83718465257547</v>
      </c>
      <c r="AA84" s="66">
        <v>142.83718465257547</v>
      </c>
      <c r="AB84" s="66">
        <v>142.83718465257547</v>
      </c>
    </row>
    <row r="85" spans="1:28">
      <c r="A85" s="91" t="s">
        <v>434</v>
      </c>
      <c r="B85" s="25" t="s">
        <v>390</v>
      </c>
      <c r="C85" s="240"/>
      <c r="D85" s="179" t="s">
        <v>338</v>
      </c>
      <c r="E85" s="66">
        <v>0</v>
      </c>
      <c r="F85" s="66">
        <v>163.30288253753503</v>
      </c>
      <c r="G85" s="66">
        <v>163.24241461600448</v>
      </c>
      <c r="H85" s="66">
        <v>163.24241461600448</v>
      </c>
      <c r="I85" s="66">
        <v>163.24241461600448</v>
      </c>
      <c r="J85" s="66">
        <v>163.24241461600448</v>
      </c>
      <c r="K85" s="66">
        <v>163.24241461600448</v>
      </c>
      <c r="L85" s="66">
        <v>163.24241461600448</v>
      </c>
      <c r="M85" s="66">
        <v>163.24241461600448</v>
      </c>
      <c r="N85" s="66">
        <v>163.24241461600448</v>
      </c>
      <c r="O85" s="66">
        <v>163.24241461600448</v>
      </c>
      <c r="P85" s="66">
        <v>163.24241461600448</v>
      </c>
      <c r="Q85" s="66">
        <v>163.24241461600448</v>
      </c>
      <c r="R85" s="66">
        <v>163.24241461600448</v>
      </c>
      <c r="S85" s="66">
        <v>163.24241461600448</v>
      </c>
      <c r="T85" s="66">
        <v>163.24241461600448</v>
      </c>
      <c r="U85" s="66">
        <v>163.24241461600448</v>
      </c>
      <c r="V85" s="66">
        <v>163.24241461600448</v>
      </c>
      <c r="W85" s="66">
        <v>163.24241461600448</v>
      </c>
      <c r="X85" s="66">
        <v>163.24241461600448</v>
      </c>
      <c r="Y85" s="66">
        <v>163.24241461600448</v>
      </c>
      <c r="Z85" s="66">
        <v>163.24241461600448</v>
      </c>
      <c r="AA85" s="66">
        <v>163.24241461600448</v>
      </c>
      <c r="AB85" s="66">
        <v>163.24241461600448</v>
      </c>
    </row>
    <row r="86" spans="1:28">
      <c r="A86" s="91" t="s">
        <v>435</v>
      </c>
      <c r="B86" s="25" t="s">
        <v>391</v>
      </c>
      <c r="C86" s="240"/>
      <c r="D86" s="179" t="s">
        <v>333</v>
      </c>
      <c r="E86" s="66">
        <v>13.71</v>
      </c>
      <c r="F86" s="66">
        <v>13.71</v>
      </c>
      <c r="G86" s="66">
        <v>13.71</v>
      </c>
      <c r="H86" s="66">
        <v>13.71</v>
      </c>
      <c r="I86" s="66">
        <v>13.71</v>
      </c>
      <c r="J86" s="66">
        <v>13.71</v>
      </c>
      <c r="K86" s="66">
        <v>13.71</v>
      </c>
      <c r="L86" s="66">
        <v>13.71</v>
      </c>
      <c r="M86" s="66">
        <v>13.71</v>
      </c>
      <c r="N86" s="66">
        <v>13.71</v>
      </c>
      <c r="O86" s="66">
        <v>13.71</v>
      </c>
      <c r="P86" s="66">
        <v>13.71</v>
      </c>
      <c r="Q86" s="66">
        <v>0</v>
      </c>
      <c r="R86" s="66">
        <v>0</v>
      </c>
      <c r="S86" s="66">
        <v>0</v>
      </c>
      <c r="T86" s="66">
        <v>0</v>
      </c>
      <c r="U86" s="66">
        <v>0</v>
      </c>
      <c r="V86" s="66">
        <v>0</v>
      </c>
      <c r="W86" s="66">
        <v>0</v>
      </c>
      <c r="X86" s="66">
        <v>0</v>
      </c>
      <c r="Y86" s="66">
        <v>0</v>
      </c>
      <c r="Z86" s="66">
        <v>0</v>
      </c>
      <c r="AA86" s="66">
        <v>0</v>
      </c>
      <c r="AB86" s="66">
        <v>0</v>
      </c>
    </row>
    <row r="87" spans="1:28">
      <c r="A87" s="91" t="s">
        <v>436</v>
      </c>
      <c r="B87" s="25" t="s">
        <v>392</v>
      </c>
      <c r="C87" s="240"/>
      <c r="D87" s="179" t="s">
        <v>333</v>
      </c>
      <c r="E87" s="66">
        <v>16.2</v>
      </c>
      <c r="F87" s="66">
        <v>16.2</v>
      </c>
      <c r="G87" s="66">
        <v>16.2</v>
      </c>
      <c r="H87" s="66">
        <v>16.2</v>
      </c>
      <c r="I87" s="66">
        <v>16.2</v>
      </c>
      <c r="J87" s="66">
        <v>16.2</v>
      </c>
      <c r="K87" s="66">
        <v>16.2</v>
      </c>
      <c r="L87" s="66">
        <v>16.2</v>
      </c>
      <c r="M87" s="66">
        <v>16.2</v>
      </c>
      <c r="N87" s="66">
        <v>16.2</v>
      </c>
      <c r="O87" s="66">
        <v>16.2</v>
      </c>
      <c r="P87" s="66">
        <v>16.2</v>
      </c>
      <c r="Q87" s="66">
        <v>16.2</v>
      </c>
      <c r="R87" s="66">
        <v>16.2</v>
      </c>
      <c r="S87" s="66">
        <v>0</v>
      </c>
      <c r="T87" s="66">
        <v>0</v>
      </c>
      <c r="U87" s="66">
        <v>0</v>
      </c>
      <c r="V87" s="66">
        <v>0</v>
      </c>
      <c r="W87" s="66">
        <v>0</v>
      </c>
      <c r="X87" s="66">
        <v>0</v>
      </c>
      <c r="Y87" s="66">
        <v>0</v>
      </c>
      <c r="Z87" s="66">
        <v>0</v>
      </c>
      <c r="AA87" s="66">
        <v>0</v>
      </c>
      <c r="AB87" s="66">
        <v>0</v>
      </c>
    </row>
    <row r="88" spans="1:28">
      <c r="A88" s="91" t="s">
        <v>361</v>
      </c>
      <c r="B88" s="25" t="s">
        <v>393</v>
      </c>
      <c r="C88" s="240"/>
      <c r="D88" s="179" t="s">
        <v>333</v>
      </c>
      <c r="E88" s="66">
        <v>35.9</v>
      </c>
      <c r="F88" s="66">
        <v>35.9</v>
      </c>
      <c r="G88" s="66">
        <v>35.9</v>
      </c>
      <c r="H88" s="66">
        <v>35.9</v>
      </c>
      <c r="I88" s="66">
        <v>35.9</v>
      </c>
      <c r="J88" s="66">
        <v>0</v>
      </c>
      <c r="K88" s="66">
        <v>0</v>
      </c>
      <c r="L88" s="66">
        <v>0</v>
      </c>
      <c r="M88" s="66">
        <v>0</v>
      </c>
      <c r="N88" s="66">
        <v>0</v>
      </c>
      <c r="O88" s="66">
        <v>0</v>
      </c>
      <c r="P88" s="66">
        <v>0</v>
      </c>
      <c r="Q88" s="66">
        <v>0</v>
      </c>
      <c r="R88" s="66">
        <v>0</v>
      </c>
      <c r="S88" s="66">
        <v>0</v>
      </c>
      <c r="T88" s="66">
        <v>0</v>
      </c>
      <c r="U88" s="66">
        <v>0</v>
      </c>
      <c r="V88" s="66">
        <v>0</v>
      </c>
      <c r="W88" s="66">
        <v>0</v>
      </c>
      <c r="X88" s="66">
        <v>0</v>
      </c>
      <c r="Y88" s="66">
        <v>0</v>
      </c>
      <c r="Z88" s="66">
        <v>0</v>
      </c>
      <c r="AA88" s="66">
        <v>0</v>
      </c>
      <c r="AB88" s="66">
        <v>0</v>
      </c>
    </row>
    <row r="89" spans="1:28">
      <c r="A89" s="91" t="s">
        <v>362</v>
      </c>
      <c r="B89" s="25" t="s">
        <v>394</v>
      </c>
      <c r="C89" s="240"/>
      <c r="D89" s="179" t="s">
        <v>333</v>
      </c>
      <c r="E89" s="66">
        <v>30</v>
      </c>
      <c r="F89" s="66">
        <v>30</v>
      </c>
      <c r="G89" s="66">
        <v>30</v>
      </c>
      <c r="H89" s="66">
        <v>30</v>
      </c>
      <c r="I89" s="66">
        <v>30</v>
      </c>
      <c r="J89" s="66">
        <v>30</v>
      </c>
      <c r="K89" s="66">
        <v>30</v>
      </c>
      <c r="L89" s="66">
        <v>30</v>
      </c>
      <c r="M89" s="66">
        <v>30</v>
      </c>
      <c r="N89" s="66">
        <v>30</v>
      </c>
      <c r="O89" s="66">
        <v>30</v>
      </c>
      <c r="P89" s="66">
        <v>30</v>
      </c>
      <c r="Q89" s="66">
        <v>30</v>
      </c>
      <c r="R89" s="66">
        <v>30</v>
      </c>
      <c r="S89" s="66">
        <v>30</v>
      </c>
      <c r="T89" s="66">
        <v>30</v>
      </c>
      <c r="U89" s="66">
        <v>30</v>
      </c>
      <c r="V89" s="66">
        <v>30</v>
      </c>
      <c r="W89" s="66">
        <v>30</v>
      </c>
      <c r="X89" s="66">
        <v>30</v>
      </c>
      <c r="Y89" s="66">
        <v>30</v>
      </c>
      <c r="Z89" s="66">
        <v>0</v>
      </c>
      <c r="AA89" s="66">
        <v>0</v>
      </c>
      <c r="AB89" s="66">
        <v>0</v>
      </c>
    </row>
    <row r="90" spans="1:28">
      <c r="A90" s="91" t="s">
        <v>363</v>
      </c>
      <c r="B90" s="25" t="s">
        <v>395</v>
      </c>
      <c r="C90" s="240"/>
      <c r="D90" s="179" t="s">
        <v>333</v>
      </c>
      <c r="E90" s="66">
        <v>126.65</v>
      </c>
      <c r="F90" s="66">
        <v>126.65</v>
      </c>
      <c r="G90" s="66">
        <v>126.65</v>
      </c>
      <c r="H90" s="66">
        <v>126.65</v>
      </c>
      <c r="I90" s="66">
        <v>126.65</v>
      </c>
      <c r="J90" s="66">
        <v>126.65</v>
      </c>
      <c r="K90" s="66">
        <v>126.65</v>
      </c>
      <c r="L90" s="66">
        <v>126.65</v>
      </c>
      <c r="M90" s="66">
        <v>126.65</v>
      </c>
      <c r="N90" s="66">
        <v>126.65</v>
      </c>
      <c r="O90" s="66">
        <v>126.65</v>
      </c>
      <c r="P90" s="66">
        <v>126.65</v>
      </c>
      <c r="Q90" s="66">
        <v>126.65</v>
      </c>
      <c r="R90" s="66">
        <v>126.65</v>
      </c>
      <c r="S90" s="66">
        <v>126.65</v>
      </c>
      <c r="T90" s="66">
        <v>126.65</v>
      </c>
      <c r="U90" s="66">
        <v>126.65</v>
      </c>
      <c r="V90" s="66">
        <v>126.65</v>
      </c>
      <c r="W90" s="66">
        <v>126.65</v>
      </c>
      <c r="X90" s="66">
        <v>126.65</v>
      </c>
      <c r="Y90" s="66">
        <v>126.65</v>
      </c>
      <c r="Z90" s="66">
        <v>126.65</v>
      </c>
      <c r="AA90" s="66">
        <v>0</v>
      </c>
      <c r="AB90" s="66">
        <v>0</v>
      </c>
    </row>
    <row r="91" spans="1:28">
      <c r="A91" s="91" t="s">
        <v>364</v>
      </c>
      <c r="B91" s="25" t="s">
        <v>396</v>
      </c>
      <c r="C91" s="240"/>
      <c r="D91" s="179" t="s">
        <v>335</v>
      </c>
      <c r="E91" s="66">
        <v>0</v>
      </c>
      <c r="F91" s="66">
        <v>0</v>
      </c>
      <c r="G91" s="66">
        <v>0</v>
      </c>
      <c r="H91" s="66">
        <v>0</v>
      </c>
      <c r="I91" s="66">
        <v>0</v>
      </c>
      <c r="J91" s="66">
        <v>0</v>
      </c>
      <c r="K91" s="66">
        <v>0</v>
      </c>
      <c r="L91" s="66">
        <v>0</v>
      </c>
      <c r="M91" s="66">
        <v>0</v>
      </c>
      <c r="N91" s="66">
        <v>0</v>
      </c>
      <c r="O91" s="66">
        <v>0</v>
      </c>
      <c r="P91" s="66">
        <v>0</v>
      </c>
      <c r="Q91" s="66">
        <v>0</v>
      </c>
      <c r="R91" s="66">
        <v>0</v>
      </c>
      <c r="S91" s="66">
        <v>0</v>
      </c>
      <c r="T91" s="66">
        <v>0</v>
      </c>
      <c r="U91" s="66">
        <v>0</v>
      </c>
      <c r="V91" s="66">
        <v>0</v>
      </c>
      <c r="W91" s="66">
        <v>0</v>
      </c>
      <c r="X91" s="66">
        <v>0</v>
      </c>
      <c r="Y91" s="66">
        <v>0</v>
      </c>
      <c r="Z91" s="66">
        <v>0</v>
      </c>
      <c r="AA91" s="66">
        <v>0</v>
      </c>
      <c r="AB91" s="66">
        <v>0</v>
      </c>
    </row>
    <row r="92" spans="1:28">
      <c r="A92" s="91" t="s">
        <v>365</v>
      </c>
      <c r="B92" s="25" t="s">
        <v>397</v>
      </c>
      <c r="C92" s="240"/>
      <c r="D92" s="179" t="s">
        <v>335</v>
      </c>
      <c r="E92" s="66">
        <v>0</v>
      </c>
      <c r="F92" s="66">
        <v>0</v>
      </c>
      <c r="G92" s="66">
        <v>0</v>
      </c>
      <c r="H92" s="66">
        <v>0</v>
      </c>
      <c r="I92" s="66">
        <v>0</v>
      </c>
      <c r="J92" s="66">
        <v>0</v>
      </c>
      <c r="K92" s="66">
        <v>0</v>
      </c>
      <c r="L92" s="66">
        <v>0</v>
      </c>
      <c r="M92" s="66">
        <v>0</v>
      </c>
      <c r="N92" s="66">
        <v>0</v>
      </c>
      <c r="O92" s="66">
        <v>0</v>
      </c>
      <c r="P92" s="66">
        <v>0</v>
      </c>
      <c r="Q92" s="66">
        <v>0</v>
      </c>
      <c r="R92" s="66">
        <v>0</v>
      </c>
      <c r="S92" s="66">
        <v>0</v>
      </c>
      <c r="T92" s="66">
        <v>0</v>
      </c>
      <c r="U92" s="66">
        <v>0</v>
      </c>
      <c r="V92" s="66">
        <v>0</v>
      </c>
      <c r="W92" s="66">
        <v>0</v>
      </c>
      <c r="X92" s="66">
        <v>0</v>
      </c>
      <c r="Y92" s="66">
        <v>0</v>
      </c>
      <c r="Z92" s="66">
        <v>0</v>
      </c>
      <c r="AA92" s="66">
        <v>0</v>
      </c>
      <c r="AB92" s="66">
        <v>0</v>
      </c>
    </row>
    <row r="93" spans="1:28">
      <c r="A93" s="91" t="s">
        <v>366</v>
      </c>
      <c r="B93" s="25" t="s">
        <v>399</v>
      </c>
      <c r="C93" s="164"/>
      <c r="D93" s="179" t="s">
        <v>402</v>
      </c>
      <c r="E93" s="66">
        <v>0</v>
      </c>
      <c r="F93" s="66">
        <v>31.35</v>
      </c>
      <c r="G93" s="66">
        <v>51.75</v>
      </c>
      <c r="H93" s="66">
        <v>51.75</v>
      </c>
      <c r="I93" s="66">
        <v>153.75</v>
      </c>
      <c r="J93" s="66">
        <v>153.75</v>
      </c>
      <c r="K93" s="66">
        <v>153.75</v>
      </c>
      <c r="L93" s="66">
        <v>153.75</v>
      </c>
      <c r="M93" s="66">
        <v>355.47999999999996</v>
      </c>
      <c r="N93" s="66">
        <v>416.67999999999995</v>
      </c>
      <c r="O93" s="66">
        <v>437.08</v>
      </c>
      <c r="P93" s="66">
        <v>457.47999999999996</v>
      </c>
      <c r="Q93" s="66">
        <v>641.07999999999993</v>
      </c>
      <c r="R93" s="66">
        <v>661.48</v>
      </c>
      <c r="S93" s="66">
        <v>763.48</v>
      </c>
      <c r="T93" s="66">
        <v>1130.68</v>
      </c>
      <c r="U93" s="66">
        <v>1273.48</v>
      </c>
      <c r="V93" s="66">
        <v>1355.08</v>
      </c>
      <c r="W93" s="66">
        <v>1355.08</v>
      </c>
      <c r="X93" s="66">
        <v>1477.48</v>
      </c>
      <c r="Y93" s="66">
        <v>1477.48</v>
      </c>
      <c r="Z93" s="66">
        <v>1620.2799999999997</v>
      </c>
      <c r="AA93" s="66">
        <v>1620.2799999999997</v>
      </c>
      <c r="AB93" s="66">
        <v>1783.48</v>
      </c>
    </row>
    <row r="94" spans="1:28">
      <c r="A94" s="91" t="s">
        <v>367</v>
      </c>
      <c r="B94" s="25" t="s">
        <v>400</v>
      </c>
      <c r="C94" s="164"/>
      <c r="D94" s="179" t="s">
        <v>329</v>
      </c>
      <c r="E94" s="66">
        <v>0</v>
      </c>
      <c r="F94" s="66">
        <v>0</v>
      </c>
      <c r="G94" s="66">
        <v>0</v>
      </c>
      <c r="H94" s="66">
        <v>55.274999999999999</v>
      </c>
      <c r="I94" s="66">
        <v>55.274999999999999</v>
      </c>
      <c r="J94" s="66">
        <v>55.274999999999999</v>
      </c>
      <c r="K94" s="66">
        <v>55.274999999999999</v>
      </c>
      <c r="L94" s="66">
        <v>55.274999999999999</v>
      </c>
      <c r="M94" s="66">
        <v>125.625</v>
      </c>
      <c r="N94" s="66">
        <v>125.625</v>
      </c>
      <c r="O94" s="66">
        <v>125.625</v>
      </c>
      <c r="P94" s="66">
        <v>185.92499999999998</v>
      </c>
      <c r="Q94" s="66">
        <v>185.92499999999998</v>
      </c>
      <c r="R94" s="66">
        <v>185.92499999999998</v>
      </c>
      <c r="S94" s="66">
        <v>185.92499999999998</v>
      </c>
      <c r="T94" s="66">
        <v>185.92499999999998</v>
      </c>
      <c r="U94" s="66">
        <v>185.92499999999998</v>
      </c>
      <c r="V94" s="66">
        <v>185.92499999999998</v>
      </c>
      <c r="W94" s="66">
        <v>216.07499999999999</v>
      </c>
      <c r="X94" s="66">
        <v>216.07499999999999</v>
      </c>
      <c r="Y94" s="66">
        <v>246.22499999999999</v>
      </c>
      <c r="Z94" s="66">
        <v>281.39999999999998</v>
      </c>
      <c r="AA94" s="66">
        <v>381.90000000000003</v>
      </c>
      <c r="AB94" s="66">
        <v>462.3</v>
      </c>
    </row>
    <row r="95" spans="1:28">
      <c r="A95" s="91" t="s">
        <v>437</v>
      </c>
      <c r="B95" s="25" t="s">
        <v>401</v>
      </c>
      <c r="C95" s="164"/>
      <c r="D95" s="179" t="s">
        <v>333</v>
      </c>
      <c r="E95" s="66">
        <v>52</v>
      </c>
      <c r="F95" s="66">
        <v>52</v>
      </c>
      <c r="G95" s="66">
        <v>52</v>
      </c>
      <c r="H95" s="66">
        <v>52</v>
      </c>
      <c r="I95" s="66">
        <v>52</v>
      </c>
      <c r="J95" s="66">
        <v>52</v>
      </c>
      <c r="K95" s="66">
        <v>52</v>
      </c>
      <c r="L95" s="66">
        <v>52</v>
      </c>
      <c r="M95" s="66">
        <v>52</v>
      </c>
      <c r="N95" s="66">
        <v>52</v>
      </c>
      <c r="O95" s="66">
        <v>52</v>
      </c>
      <c r="P95" s="66">
        <v>52</v>
      </c>
      <c r="Q95" s="66">
        <v>52</v>
      </c>
      <c r="R95" s="66">
        <v>52</v>
      </c>
      <c r="S95" s="66">
        <v>52</v>
      </c>
      <c r="T95" s="66">
        <v>52</v>
      </c>
      <c r="U95" s="66">
        <v>52</v>
      </c>
      <c r="V95" s="66">
        <v>52</v>
      </c>
      <c r="W95" s="66">
        <v>52</v>
      </c>
      <c r="X95" s="66">
        <v>52</v>
      </c>
      <c r="Y95" s="66">
        <v>52</v>
      </c>
      <c r="Z95" s="66">
        <v>52</v>
      </c>
      <c r="AA95" s="66">
        <v>0</v>
      </c>
      <c r="AB95" s="66">
        <v>0</v>
      </c>
    </row>
    <row r="96" spans="1:28">
      <c r="B96" s="248"/>
      <c r="C96" s="117"/>
      <c r="D96" s="117"/>
      <c r="E96" s="118"/>
      <c r="F96" s="118"/>
      <c r="G96" s="118"/>
      <c r="H96" s="118"/>
      <c r="I96" s="118"/>
      <c r="J96" s="119"/>
      <c r="K96" s="119"/>
      <c r="L96" s="119"/>
      <c r="M96" s="120"/>
      <c r="N96" s="120"/>
      <c r="O96" s="120"/>
      <c r="P96" s="120"/>
      <c r="Q96" s="120"/>
      <c r="R96" s="120"/>
      <c r="S96" s="120"/>
      <c r="T96" s="120"/>
      <c r="U96" s="120"/>
      <c r="V96" s="120"/>
      <c r="W96" s="120"/>
      <c r="X96" s="120"/>
      <c r="Y96" s="120"/>
      <c r="Z96" s="120"/>
      <c r="AA96" s="120"/>
      <c r="AB96" s="120"/>
    </row>
    <row r="97" spans="1:28" ht="31">
      <c r="A97" s="91">
        <v>12</v>
      </c>
      <c r="B97" s="121" t="s">
        <v>438</v>
      </c>
      <c r="C97" s="238"/>
      <c r="D97" s="122"/>
      <c r="E97" s="123">
        <f>SUM(E50:E57,E63:E95)</f>
        <v>1222.5488548213807</v>
      </c>
      <c r="F97" s="123">
        <f t="shared" ref="F97:AB97" si="5">SUM(F50:F57,F63:F95)</f>
        <v>1546.3680499729742</v>
      </c>
      <c r="G97" s="123">
        <f t="shared" si="5"/>
        <v>1553.6241893840784</v>
      </c>
      <c r="H97" s="123">
        <f t="shared" si="5"/>
        <v>1540.6580129134904</v>
      </c>
      <c r="I97" s="123">
        <f t="shared" si="5"/>
        <v>1646.8344835017258</v>
      </c>
      <c r="J97" s="123">
        <f t="shared" si="5"/>
        <v>1615.1109540899608</v>
      </c>
      <c r="K97" s="123">
        <f t="shared" si="5"/>
        <v>1550.5874246781962</v>
      </c>
      <c r="L97" s="123">
        <f t="shared" si="5"/>
        <v>1554.7638952664315</v>
      </c>
      <c r="M97" s="123">
        <f t="shared" si="5"/>
        <v>1831.0203658546666</v>
      </c>
      <c r="N97" s="123">
        <f t="shared" si="5"/>
        <v>1896.396836442902</v>
      </c>
      <c r="O97" s="123">
        <f t="shared" si="5"/>
        <v>1920.9733070311372</v>
      </c>
      <c r="P97" s="123">
        <f t="shared" si="5"/>
        <v>2005.8497776193726</v>
      </c>
      <c r="Q97" s="123">
        <f t="shared" si="5"/>
        <v>2179.9162482076076</v>
      </c>
      <c r="R97" s="123">
        <f t="shared" si="5"/>
        <v>2204.4927187958433</v>
      </c>
      <c r="S97" s="123">
        <f t="shared" si="5"/>
        <v>2294.4691893840786</v>
      </c>
      <c r="T97" s="123">
        <f t="shared" si="5"/>
        <v>2665.845659972314</v>
      </c>
      <c r="U97" s="123">
        <f t="shared" si="5"/>
        <v>2812.8221305605493</v>
      </c>
      <c r="V97" s="123">
        <f t="shared" si="5"/>
        <v>2898.5986011487844</v>
      </c>
      <c r="W97" s="123">
        <f t="shared" si="5"/>
        <v>2932.9250717370192</v>
      </c>
      <c r="X97" s="123">
        <f t="shared" si="5"/>
        <v>3059.5015423252544</v>
      </c>
      <c r="Y97" s="123">
        <f t="shared" si="5"/>
        <v>3093.8280129134901</v>
      </c>
      <c r="Z97" s="123">
        <f t="shared" si="5"/>
        <v>3245.9794835017251</v>
      </c>
      <c r="AA97" s="123">
        <f t="shared" si="5"/>
        <v>3172.0059540899606</v>
      </c>
      <c r="AB97" s="123">
        <f t="shared" si="5"/>
        <v>3419.7824246781961</v>
      </c>
    </row>
    <row r="98" spans="1:28" ht="15" customHeight="1">
      <c r="B98" s="109"/>
      <c r="C98" s="107"/>
      <c r="D98" s="107"/>
      <c r="E98" s="62"/>
      <c r="F98" s="62"/>
      <c r="G98" s="62"/>
      <c r="H98" s="62"/>
      <c r="I98" s="62"/>
      <c r="J98" s="62"/>
      <c r="K98" s="62"/>
      <c r="L98" s="62"/>
      <c r="M98" s="110"/>
      <c r="N98" s="110"/>
      <c r="O98" s="110"/>
      <c r="P98" s="110"/>
      <c r="Q98" s="110"/>
      <c r="R98" s="110"/>
      <c r="S98" s="110"/>
      <c r="T98" s="110"/>
      <c r="U98" s="110"/>
      <c r="V98" s="110"/>
      <c r="W98" s="110"/>
      <c r="X98" s="110"/>
      <c r="Y98" s="110"/>
      <c r="Z98" s="110"/>
      <c r="AA98" s="110"/>
      <c r="AB98" s="110"/>
    </row>
    <row r="99" spans="1:28" ht="15" customHeight="1">
      <c r="A99" s="91">
        <v>13</v>
      </c>
      <c r="B99" s="23" t="s">
        <v>157</v>
      </c>
      <c r="C99" s="24"/>
      <c r="D99" s="47"/>
      <c r="E99" s="163">
        <f>E97+E46</f>
        <v>8372.6813286881825</v>
      </c>
      <c r="F99" s="163">
        <f t="shared" ref="F99:AB99" si="6">F97+F46</f>
        <v>8713.2273835867873</v>
      </c>
      <c r="G99" s="163">
        <f t="shared" si="6"/>
        <v>8536.4598951104854</v>
      </c>
      <c r="H99" s="163">
        <f t="shared" si="6"/>
        <v>8298.8106420632685</v>
      </c>
      <c r="I99" s="163">
        <f t="shared" si="6"/>
        <v>8177.8705588252924</v>
      </c>
      <c r="J99" s="163">
        <f t="shared" si="6"/>
        <v>8187.0141845044755</v>
      </c>
      <c r="K99" s="163">
        <f t="shared" si="6"/>
        <v>8278.0469090340703</v>
      </c>
      <c r="L99" s="163">
        <f t="shared" si="6"/>
        <v>8645.2546771215439</v>
      </c>
      <c r="M99" s="163">
        <f t="shared" si="6"/>
        <v>9046.2648502011853</v>
      </c>
      <c r="N99" s="163">
        <f t="shared" si="6"/>
        <v>9188.8557986587002</v>
      </c>
      <c r="O99" s="163">
        <f t="shared" si="6"/>
        <v>9230.0777443410298</v>
      </c>
      <c r="P99" s="163">
        <f t="shared" si="6"/>
        <v>9331.4530620749047</v>
      </c>
      <c r="Q99" s="163">
        <f t="shared" si="6"/>
        <v>9522.0084957139297</v>
      </c>
      <c r="R99" s="163">
        <f t="shared" si="6"/>
        <v>9597.6511805957362</v>
      </c>
      <c r="S99" s="163">
        <f t="shared" si="6"/>
        <v>9704.779230762213</v>
      </c>
      <c r="T99" s="163">
        <f t="shared" si="6"/>
        <v>10129.194432352238</v>
      </c>
      <c r="U99" s="163">
        <f t="shared" si="6"/>
        <v>10292.897877013715</v>
      </c>
      <c r="V99" s="163">
        <f t="shared" si="6"/>
        <v>10395.120238506768</v>
      </c>
      <c r="W99" s="163">
        <f t="shared" si="6"/>
        <v>10445.525744333674</v>
      </c>
      <c r="X99" s="163">
        <f t="shared" si="6"/>
        <v>10587.740760125658</v>
      </c>
      <c r="Y99" s="163">
        <f t="shared" si="6"/>
        <v>10637.352276558089</v>
      </c>
      <c r="Z99" s="163">
        <f t="shared" si="6"/>
        <v>10804.509540196774</v>
      </c>
      <c r="AA99" s="163">
        <f t="shared" si="6"/>
        <v>10745.184784670304</v>
      </c>
      <c r="AB99" s="163">
        <f t="shared" si="6"/>
        <v>11007.440403098564</v>
      </c>
    </row>
    <row r="100" spans="1:28" ht="15" customHeight="1">
      <c r="A100" s="91"/>
      <c r="B100" s="74"/>
      <c r="C100" s="75"/>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row>
    <row r="101" spans="1:28" ht="15" customHeight="1">
      <c r="A101" s="91"/>
      <c r="B101" s="167" t="s">
        <v>36</v>
      </c>
      <c r="E101" s="50"/>
      <c r="F101" s="50"/>
      <c r="G101" s="50"/>
      <c r="H101" s="50"/>
      <c r="I101" s="50"/>
      <c r="J101" s="45"/>
      <c r="K101" s="45"/>
      <c r="L101" s="45"/>
      <c r="M101" s="45"/>
      <c r="N101" s="45"/>
      <c r="O101" s="45"/>
    </row>
    <row r="102" spans="1:28">
      <c r="A102" s="91"/>
      <c r="B102" s="20" t="s">
        <v>265</v>
      </c>
      <c r="C102" s="20"/>
      <c r="E102" s="50"/>
      <c r="F102" s="50"/>
      <c r="G102" s="50"/>
      <c r="H102" s="50"/>
      <c r="I102" s="50"/>
      <c r="J102" s="45"/>
      <c r="K102" s="45"/>
      <c r="L102" s="45"/>
      <c r="M102" s="45"/>
      <c r="N102" s="45"/>
      <c r="O102" s="45"/>
    </row>
    <row r="103" spans="1:28">
      <c r="B103" s="14" t="s">
        <v>37</v>
      </c>
      <c r="C103" s="20"/>
      <c r="D103" s="46" t="s">
        <v>31</v>
      </c>
      <c r="E103" s="162" t="s">
        <v>16</v>
      </c>
      <c r="F103" s="162" t="s">
        <v>18</v>
      </c>
      <c r="G103" s="162" t="s">
        <v>19</v>
      </c>
      <c r="H103" s="162" t="s">
        <v>22</v>
      </c>
      <c r="I103" s="162" t="s">
        <v>23</v>
      </c>
      <c r="J103" s="162" t="s">
        <v>25</v>
      </c>
      <c r="K103" s="162" t="s">
        <v>26</v>
      </c>
      <c r="L103" s="162" t="s">
        <v>27</v>
      </c>
      <c r="M103" s="162" t="s">
        <v>28</v>
      </c>
      <c r="N103" s="162" t="s">
        <v>314</v>
      </c>
      <c r="O103" s="162" t="s">
        <v>315</v>
      </c>
      <c r="P103" s="162" t="s">
        <v>316</v>
      </c>
      <c r="Q103" s="162" t="s">
        <v>317</v>
      </c>
      <c r="R103" s="162" t="s">
        <v>318</v>
      </c>
      <c r="S103" s="162" t="s">
        <v>319</v>
      </c>
      <c r="T103" s="162" t="s">
        <v>320</v>
      </c>
      <c r="U103" s="162" t="s">
        <v>321</v>
      </c>
      <c r="V103" s="162" t="s">
        <v>322</v>
      </c>
      <c r="W103" s="162" t="s">
        <v>323</v>
      </c>
      <c r="X103" s="162" t="s">
        <v>324</v>
      </c>
      <c r="Y103" s="162" t="s">
        <v>325</v>
      </c>
      <c r="Z103" s="162" t="s">
        <v>326</v>
      </c>
      <c r="AA103" s="162" t="s">
        <v>327</v>
      </c>
      <c r="AB103" s="162" t="s">
        <v>328</v>
      </c>
    </row>
    <row r="104" spans="1:28">
      <c r="A104" s="91" t="s">
        <v>66</v>
      </c>
      <c r="B104" s="25"/>
      <c r="C104" s="231"/>
      <c r="D104" s="52"/>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row>
    <row r="105" spans="1:28">
      <c r="A105" s="91" t="s">
        <v>67</v>
      </c>
      <c r="B105" s="25"/>
      <c r="C105" s="231"/>
      <c r="D105" s="52"/>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06" spans="1:28">
      <c r="A106" s="91" t="s">
        <v>68</v>
      </c>
      <c r="B106" s="25"/>
      <c r="C106" s="231"/>
      <c r="D106" s="52"/>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row>
    <row r="107" spans="1:28">
      <c r="A107" s="91" t="s">
        <v>69</v>
      </c>
      <c r="B107" s="25"/>
      <c r="C107" s="231"/>
      <c r="D107" s="103"/>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row>
    <row r="108" spans="1:28">
      <c r="A108" s="91" t="s">
        <v>70</v>
      </c>
      <c r="B108" s="25"/>
      <c r="C108" s="231"/>
      <c r="D108" s="103"/>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row>
    <row r="109" spans="1:28">
      <c r="A109" s="91" t="s">
        <v>187</v>
      </c>
      <c r="B109" s="25"/>
      <c r="C109" s="231"/>
      <c r="D109" s="103"/>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c r="A110" s="91" t="s">
        <v>188</v>
      </c>
      <c r="B110" s="25"/>
      <c r="C110" s="231"/>
      <c r="D110" s="10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row>
    <row r="111" spans="1:28">
      <c r="A111" s="91" t="s">
        <v>189</v>
      </c>
      <c r="B111" s="25"/>
      <c r="C111" s="231"/>
      <c r="D111" s="103"/>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row>
    <row r="112" spans="1:28">
      <c r="A112" s="91" t="s">
        <v>190</v>
      </c>
      <c r="B112" s="25"/>
      <c r="C112" s="231"/>
      <c r="D112" s="103"/>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row>
    <row r="113" spans="1:28">
      <c r="A113" s="91" t="s">
        <v>191</v>
      </c>
      <c r="B113" s="25"/>
      <c r="C113" s="231"/>
      <c r="D113" s="103"/>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row>
    <row r="114" spans="1:28">
      <c r="A114" s="91" t="s">
        <v>192</v>
      </c>
      <c r="B114" s="25"/>
      <c r="C114" s="231"/>
      <c r="D114" s="103"/>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row>
    <row r="115" spans="1:28">
      <c r="A115" s="91" t="s">
        <v>193</v>
      </c>
      <c r="B115" s="25"/>
      <c r="C115" s="231"/>
      <c r="D115" s="103"/>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row>
    <row r="116" spans="1:28">
      <c r="A116" s="91" t="s">
        <v>194</v>
      </c>
      <c r="B116" s="25"/>
      <c r="C116" s="231"/>
      <c r="D116" s="103"/>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row>
    <row r="117" spans="1:28" ht="31">
      <c r="A117" s="91">
        <v>14</v>
      </c>
      <c r="B117" s="22" t="s">
        <v>90</v>
      </c>
      <c r="C117" s="231"/>
      <c r="D117" s="102"/>
      <c r="E117" s="37">
        <f>SUM(E104:E116)</f>
        <v>0</v>
      </c>
      <c r="F117" s="37">
        <f t="shared" ref="F117:AB117" si="7">SUM(F104:F116)</f>
        <v>0</v>
      </c>
      <c r="G117" s="37">
        <f t="shared" si="7"/>
        <v>0</v>
      </c>
      <c r="H117" s="37">
        <f t="shared" si="7"/>
        <v>0</v>
      </c>
      <c r="I117" s="37">
        <f t="shared" si="7"/>
        <v>0</v>
      </c>
      <c r="J117" s="37">
        <f t="shared" si="7"/>
        <v>0</v>
      </c>
      <c r="K117" s="37">
        <f t="shared" si="7"/>
        <v>0</v>
      </c>
      <c r="L117" s="37">
        <f t="shared" si="7"/>
        <v>0</v>
      </c>
      <c r="M117" s="37">
        <f t="shared" si="7"/>
        <v>0</v>
      </c>
      <c r="N117" s="37">
        <f t="shared" si="7"/>
        <v>0</v>
      </c>
      <c r="O117" s="37">
        <f t="shared" si="7"/>
        <v>0</v>
      </c>
      <c r="P117" s="37">
        <f t="shared" si="7"/>
        <v>0</v>
      </c>
      <c r="Q117" s="37">
        <f t="shared" si="7"/>
        <v>0</v>
      </c>
      <c r="R117" s="37">
        <f t="shared" si="7"/>
        <v>0</v>
      </c>
      <c r="S117" s="37">
        <f t="shared" si="7"/>
        <v>0</v>
      </c>
      <c r="T117" s="37">
        <f t="shared" si="7"/>
        <v>0</v>
      </c>
      <c r="U117" s="37">
        <f t="shared" si="7"/>
        <v>0</v>
      </c>
      <c r="V117" s="37">
        <f t="shared" si="7"/>
        <v>0</v>
      </c>
      <c r="W117" s="37">
        <f t="shared" si="7"/>
        <v>0</v>
      </c>
      <c r="X117" s="37">
        <f t="shared" si="7"/>
        <v>0</v>
      </c>
      <c r="Y117" s="37">
        <f t="shared" si="7"/>
        <v>0</v>
      </c>
      <c r="Z117" s="37">
        <f t="shared" si="7"/>
        <v>0</v>
      </c>
      <c r="AA117" s="37">
        <f t="shared" si="7"/>
        <v>0</v>
      </c>
      <c r="AB117" s="37">
        <f t="shared" si="7"/>
        <v>0</v>
      </c>
    </row>
    <row r="118" spans="1:28">
      <c r="C118" s="20"/>
      <c r="D118" s="101"/>
      <c r="E118" s="104"/>
      <c r="F118" s="104"/>
      <c r="G118" s="104"/>
      <c r="H118" s="104"/>
      <c r="I118" s="104"/>
      <c r="J118" s="105"/>
      <c r="K118" s="105"/>
      <c r="L118" s="105"/>
      <c r="M118" s="106"/>
      <c r="N118" s="106"/>
      <c r="O118" s="106"/>
      <c r="P118" s="106"/>
      <c r="Q118" s="106"/>
      <c r="R118" s="106"/>
      <c r="S118" s="106"/>
      <c r="T118" s="106"/>
      <c r="U118" s="106"/>
      <c r="V118" s="106"/>
      <c r="W118" s="106"/>
      <c r="X118" s="106"/>
      <c r="Y118" s="106"/>
      <c r="Z118" s="106"/>
      <c r="AA118" s="106"/>
      <c r="AB118" s="106"/>
    </row>
    <row r="119" spans="1:28">
      <c r="A119" s="91"/>
      <c r="B119" s="20" t="s">
        <v>266</v>
      </c>
      <c r="E119" s="62"/>
      <c r="F119" s="62"/>
      <c r="G119" s="62"/>
      <c r="H119" s="62"/>
      <c r="I119" s="62"/>
      <c r="J119" s="57"/>
      <c r="K119" s="57"/>
      <c r="L119" s="57"/>
      <c r="M119" s="58"/>
      <c r="N119" s="58"/>
      <c r="O119" s="58"/>
      <c r="P119" s="58"/>
      <c r="Q119" s="58"/>
      <c r="R119" s="58"/>
      <c r="S119" s="58"/>
      <c r="T119" s="58"/>
      <c r="U119" s="58"/>
      <c r="V119" s="58"/>
      <c r="W119" s="58"/>
      <c r="X119" s="58"/>
      <c r="Y119" s="58"/>
      <c r="Z119" s="58"/>
      <c r="AA119" s="58"/>
      <c r="AB119" s="58"/>
    </row>
    <row r="120" spans="1:28">
      <c r="A120" s="91"/>
      <c r="B120" s="14" t="s">
        <v>37</v>
      </c>
      <c r="D120" s="203" t="s">
        <v>31</v>
      </c>
      <c r="E120" s="63"/>
      <c r="F120" s="63"/>
      <c r="G120" s="63"/>
      <c r="H120" s="63"/>
      <c r="I120" s="63"/>
      <c r="J120" s="60"/>
      <c r="K120" s="60"/>
      <c r="L120" s="60"/>
      <c r="M120" s="61"/>
      <c r="N120" s="61"/>
      <c r="O120" s="61"/>
      <c r="P120" s="61"/>
      <c r="Q120" s="61"/>
      <c r="R120" s="61"/>
      <c r="S120" s="61"/>
      <c r="T120" s="61"/>
      <c r="U120" s="61"/>
      <c r="V120" s="61"/>
      <c r="W120" s="61"/>
      <c r="X120" s="61"/>
      <c r="Y120" s="61"/>
      <c r="Z120" s="61"/>
      <c r="AA120" s="61"/>
      <c r="AB120" s="61"/>
    </row>
    <row r="121" spans="1:28">
      <c r="A121" s="91" t="s">
        <v>144</v>
      </c>
      <c r="B121" s="25"/>
      <c r="C121" s="164"/>
      <c r="D121" s="179"/>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row>
    <row r="122" spans="1:28">
      <c r="A122" s="91" t="s">
        <v>145</v>
      </c>
      <c r="B122" s="25"/>
      <c r="C122" s="164"/>
      <c r="D122" s="179"/>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row>
    <row r="123" spans="1:28">
      <c r="A123" s="91" t="s">
        <v>146</v>
      </c>
      <c r="B123" s="25"/>
      <c r="C123" s="164"/>
      <c r="D123" s="179"/>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row>
    <row r="124" spans="1:28">
      <c r="A124" s="91" t="s">
        <v>147</v>
      </c>
      <c r="B124" s="25"/>
      <c r="C124" s="164"/>
      <c r="D124" s="179"/>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row>
    <row r="125" spans="1:28">
      <c r="A125" s="91" t="s">
        <v>148</v>
      </c>
      <c r="B125" s="25"/>
      <c r="C125" s="164"/>
      <c r="D125" s="179"/>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row>
    <row r="126" spans="1:28">
      <c r="A126" s="91" t="s">
        <v>195</v>
      </c>
      <c r="B126" s="25"/>
      <c r="C126" s="164"/>
      <c r="D126" s="179"/>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row>
    <row r="127" spans="1:28">
      <c r="A127" s="91" t="s">
        <v>196</v>
      </c>
      <c r="B127" s="25"/>
      <c r="C127" s="164"/>
      <c r="D127" s="179"/>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row>
    <row r="128" spans="1:28">
      <c r="A128" s="91" t="s">
        <v>197</v>
      </c>
      <c r="B128" s="25"/>
      <c r="C128" s="164"/>
      <c r="D128" s="179"/>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row>
    <row r="129" spans="1:28">
      <c r="A129" s="91" t="s">
        <v>198</v>
      </c>
      <c r="B129" s="25"/>
      <c r="C129" s="164"/>
      <c r="D129" s="179"/>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row>
    <row r="130" spans="1:28">
      <c r="A130" s="91" t="s">
        <v>199</v>
      </c>
      <c r="B130" s="25"/>
      <c r="C130" s="164"/>
      <c r="D130" s="179"/>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row>
    <row r="131" spans="1:28">
      <c r="A131" s="91" t="s">
        <v>200</v>
      </c>
      <c r="B131" s="25"/>
      <c r="C131" s="164"/>
      <c r="D131" s="179"/>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row>
    <row r="132" spans="1:28">
      <c r="A132" s="91">
        <v>15</v>
      </c>
      <c r="B132" s="22" t="s">
        <v>91</v>
      </c>
      <c r="C132" s="231"/>
      <c r="D132" s="48"/>
      <c r="E132" s="37">
        <f>SUM(E121:E131)</f>
        <v>0</v>
      </c>
      <c r="F132" s="37">
        <f t="shared" ref="F132:AB132" si="8">SUM(F121:F131)</f>
        <v>0</v>
      </c>
      <c r="G132" s="37">
        <f t="shared" si="8"/>
        <v>0</v>
      </c>
      <c r="H132" s="37">
        <f t="shared" si="8"/>
        <v>0</v>
      </c>
      <c r="I132" s="37">
        <f t="shared" si="8"/>
        <v>0</v>
      </c>
      <c r="J132" s="37">
        <f t="shared" si="8"/>
        <v>0</v>
      </c>
      <c r="K132" s="37">
        <f t="shared" si="8"/>
        <v>0</v>
      </c>
      <c r="L132" s="37">
        <f t="shared" si="8"/>
        <v>0</v>
      </c>
      <c r="M132" s="37">
        <f t="shared" si="8"/>
        <v>0</v>
      </c>
      <c r="N132" s="37">
        <f t="shared" si="8"/>
        <v>0</v>
      </c>
      <c r="O132" s="37">
        <f t="shared" si="8"/>
        <v>0</v>
      </c>
      <c r="P132" s="37">
        <f t="shared" si="8"/>
        <v>0</v>
      </c>
      <c r="Q132" s="37">
        <f t="shared" si="8"/>
        <v>0</v>
      </c>
      <c r="R132" s="37">
        <f t="shared" si="8"/>
        <v>0</v>
      </c>
      <c r="S132" s="37">
        <f t="shared" si="8"/>
        <v>0</v>
      </c>
      <c r="T132" s="37">
        <f t="shared" si="8"/>
        <v>0</v>
      </c>
      <c r="U132" s="37">
        <f t="shared" si="8"/>
        <v>0</v>
      </c>
      <c r="V132" s="37">
        <f t="shared" si="8"/>
        <v>0</v>
      </c>
      <c r="W132" s="37">
        <f t="shared" si="8"/>
        <v>0</v>
      </c>
      <c r="X132" s="37">
        <f t="shared" si="8"/>
        <v>0</v>
      </c>
      <c r="Y132" s="37">
        <f t="shared" si="8"/>
        <v>0</v>
      </c>
      <c r="Z132" s="37">
        <f t="shared" si="8"/>
        <v>0</v>
      </c>
      <c r="AA132" s="37">
        <f t="shared" si="8"/>
        <v>0</v>
      </c>
      <c r="AB132" s="37">
        <f t="shared" si="8"/>
        <v>0</v>
      </c>
    </row>
    <row r="133" spans="1:28">
      <c r="A133" s="91"/>
      <c r="B133" s="109"/>
      <c r="C133" s="108"/>
      <c r="D133" s="108"/>
      <c r="E133" s="62"/>
      <c r="F133" s="62"/>
      <c r="G133" s="62"/>
      <c r="H133" s="62"/>
      <c r="I133" s="62"/>
      <c r="J133" s="62"/>
      <c r="K133" s="62"/>
      <c r="L133" s="62"/>
      <c r="M133" s="110"/>
      <c r="N133" s="110"/>
      <c r="O133" s="110"/>
      <c r="P133" s="110"/>
      <c r="Q133" s="110"/>
      <c r="R133" s="110"/>
      <c r="S133" s="110"/>
      <c r="T133" s="110"/>
      <c r="U133" s="110"/>
      <c r="V133" s="110"/>
      <c r="W133" s="110"/>
      <c r="X133" s="110"/>
      <c r="Y133" s="110"/>
      <c r="Z133" s="110"/>
      <c r="AA133" s="110"/>
      <c r="AB133" s="110"/>
    </row>
    <row r="134" spans="1:28" ht="15" customHeight="1">
      <c r="A134" s="91">
        <v>16</v>
      </c>
      <c r="B134" s="23" t="s">
        <v>158</v>
      </c>
      <c r="C134" s="24"/>
      <c r="D134" s="47"/>
      <c r="E134" s="163">
        <f>E132+E117</f>
        <v>0</v>
      </c>
      <c r="F134" s="163">
        <f t="shared" ref="F134:AB134" si="9">F132+F117</f>
        <v>0</v>
      </c>
      <c r="G134" s="163">
        <f t="shared" si="9"/>
        <v>0</v>
      </c>
      <c r="H134" s="163">
        <f t="shared" si="9"/>
        <v>0</v>
      </c>
      <c r="I134" s="163">
        <f t="shared" si="9"/>
        <v>0</v>
      </c>
      <c r="J134" s="163">
        <f t="shared" si="9"/>
        <v>0</v>
      </c>
      <c r="K134" s="163">
        <f t="shared" si="9"/>
        <v>0</v>
      </c>
      <c r="L134" s="163">
        <f t="shared" si="9"/>
        <v>0</v>
      </c>
      <c r="M134" s="163">
        <f t="shared" si="9"/>
        <v>0</v>
      </c>
      <c r="N134" s="163">
        <f t="shared" si="9"/>
        <v>0</v>
      </c>
      <c r="O134" s="163">
        <f t="shared" si="9"/>
        <v>0</v>
      </c>
      <c r="P134" s="163">
        <f t="shared" si="9"/>
        <v>0</v>
      </c>
      <c r="Q134" s="163">
        <f t="shared" si="9"/>
        <v>0</v>
      </c>
      <c r="R134" s="163">
        <f t="shared" si="9"/>
        <v>0</v>
      </c>
      <c r="S134" s="163">
        <f t="shared" si="9"/>
        <v>0</v>
      </c>
      <c r="T134" s="163">
        <f t="shared" si="9"/>
        <v>0</v>
      </c>
      <c r="U134" s="163">
        <f t="shared" si="9"/>
        <v>0</v>
      </c>
      <c r="V134" s="163">
        <f t="shared" si="9"/>
        <v>0</v>
      </c>
      <c r="W134" s="163">
        <f t="shared" si="9"/>
        <v>0</v>
      </c>
      <c r="X134" s="163">
        <f t="shared" si="9"/>
        <v>0</v>
      </c>
      <c r="Y134" s="163">
        <f t="shared" si="9"/>
        <v>0</v>
      </c>
      <c r="Z134" s="163">
        <f t="shared" si="9"/>
        <v>0</v>
      </c>
      <c r="AA134" s="163">
        <f t="shared" si="9"/>
        <v>0</v>
      </c>
      <c r="AB134" s="163">
        <f t="shared" si="9"/>
        <v>0</v>
      </c>
    </row>
    <row r="135" spans="1:28">
      <c r="A135" s="91"/>
      <c r="B135" s="20"/>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row>
    <row r="136" spans="1:28" ht="18.5">
      <c r="A136" s="91"/>
      <c r="B136" s="169" t="s">
        <v>41</v>
      </c>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row>
    <row r="137" spans="1:28">
      <c r="A137" s="91"/>
      <c r="B137" s="45"/>
      <c r="E137" s="162" t="s">
        <v>16</v>
      </c>
      <c r="F137" s="162" t="s">
        <v>18</v>
      </c>
      <c r="G137" s="162" t="s">
        <v>19</v>
      </c>
      <c r="H137" s="162" t="s">
        <v>22</v>
      </c>
      <c r="I137" s="162" t="s">
        <v>23</v>
      </c>
      <c r="J137" s="162" t="s">
        <v>25</v>
      </c>
      <c r="K137" s="162" t="s">
        <v>26</v>
      </c>
      <c r="L137" s="162" t="s">
        <v>27</v>
      </c>
      <c r="M137" s="162" t="s">
        <v>28</v>
      </c>
      <c r="N137" s="162" t="s">
        <v>314</v>
      </c>
      <c r="O137" s="162" t="s">
        <v>315</v>
      </c>
      <c r="P137" s="162" t="s">
        <v>316</v>
      </c>
      <c r="Q137" s="162" t="s">
        <v>317</v>
      </c>
      <c r="R137" s="162" t="s">
        <v>318</v>
      </c>
      <c r="S137" s="162" t="s">
        <v>319</v>
      </c>
      <c r="T137" s="162" t="s">
        <v>320</v>
      </c>
      <c r="U137" s="162" t="s">
        <v>321</v>
      </c>
      <c r="V137" s="162" t="s">
        <v>322</v>
      </c>
      <c r="W137" s="162" t="s">
        <v>323</v>
      </c>
      <c r="X137" s="162" t="s">
        <v>324</v>
      </c>
      <c r="Y137" s="162" t="s">
        <v>325</v>
      </c>
      <c r="Z137" s="162" t="s">
        <v>326</v>
      </c>
      <c r="AA137" s="162" t="s">
        <v>327</v>
      </c>
      <c r="AB137" s="162" t="s">
        <v>328</v>
      </c>
    </row>
    <row r="138" spans="1:28">
      <c r="A138" s="91">
        <v>17</v>
      </c>
      <c r="B138" s="22" t="s">
        <v>166</v>
      </c>
      <c r="C138" s="164"/>
      <c r="D138" s="164"/>
      <c r="E138" s="163">
        <f t="shared" ref="E138:AB138" si="10">E21</f>
        <v>8372.6813286881825</v>
      </c>
      <c r="F138" s="163">
        <f t="shared" si="10"/>
        <v>8713.2273835867873</v>
      </c>
      <c r="G138" s="163">
        <f t="shared" si="10"/>
        <v>8536.4598951104854</v>
      </c>
      <c r="H138" s="163">
        <f t="shared" si="10"/>
        <v>8298.8106420632685</v>
      </c>
      <c r="I138" s="163">
        <f t="shared" si="10"/>
        <v>8177.8705588252924</v>
      </c>
      <c r="J138" s="163">
        <f t="shared" si="10"/>
        <v>8187.0141845044755</v>
      </c>
      <c r="K138" s="163">
        <f t="shared" si="10"/>
        <v>8278.0469090340703</v>
      </c>
      <c r="L138" s="163">
        <f t="shared" si="10"/>
        <v>8645.2546771215439</v>
      </c>
      <c r="M138" s="163">
        <f t="shared" si="10"/>
        <v>9046.2648502011853</v>
      </c>
      <c r="N138" s="163">
        <f t="shared" si="10"/>
        <v>9188.8557986587002</v>
      </c>
      <c r="O138" s="163">
        <f t="shared" si="10"/>
        <v>9230.0777443410298</v>
      </c>
      <c r="P138" s="163">
        <f t="shared" si="10"/>
        <v>9331.4530620749047</v>
      </c>
      <c r="Q138" s="163">
        <f t="shared" si="10"/>
        <v>9522.0084957139297</v>
      </c>
      <c r="R138" s="163">
        <f t="shared" si="10"/>
        <v>9597.6511805957362</v>
      </c>
      <c r="S138" s="163">
        <f t="shared" si="10"/>
        <v>9704.779230762213</v>
      </c>
      <c r="T138" s="163">
        <f t="shared" si="10"/>
        <v>10129.194432352238</v>
      </c>
      <c r="U138" s="163">
        <f t="shared" si="10"/>
        <v>10292.897877013715</v>
      </c>
      <c r="V138" s="163">
        <f t="shared" si="10"/>
        <v>10395.120238506768</v>
      </c>
      <c r="W138" s="163">
        <f t="shared" si="10"/>
        <v>10445.525744333674</v>
      </c>
      <c r="X138" s="163">
        <f t="shared" si="10"/>
        <v>10587.740760125658</v>
      </c>
      <c r="Y138" s="163">
        <f t="shared" si="10"/>
        <v>10637.352276558089</v>
      </c>
      <c r="Z138" s="163">
        <f t="shared" si="10"/>
        <v>10804.509540196774</v>
      </c>
      <c r="AA138" s="163">
        <f t="shared" si="10"/>
        <v>10745.184784670304</v>
      </c>
      <c r="AB138" s="163">
        <f t="shared" si="10"/>
        <v>11007.440403098564</v>
      </c>
    </row>
    <row r="139" spans="1:28" ht="31">
      <c r="A139" s="91">
        <v>18</v>
      </c>
      <c r="B139" s="22" t="s">
        <v>160</v>
      </c>
      <c r="C139" s="164"/>
      <c r="D139" s="164"/>
      <c r="E139" s="163">
        <f t="shared" ref="E139:AB139" si="11">E99</f>
        <v>8372.6813286881825</v>
      </c>
      <c r="F139" s="163">
        <f t="shared" si="11"/>
        <v>8713.2273835867873</v>
      </c>
      <c r="G139" s="163">
        <f t="shared" si="11"/>
        <v>8536.4598951104854</v>
      </c>
      <c r="H139" s="163">
        <f t="shared" si="11"/>
        <v>8298.8106420632685</v>
      </c>
      <c r="I139" s="163">
        <f t="shared" si="11"/>
        <v>8177.8705588252924</v>
      </c>
      <c r="J139" s="163">
        <f t="shared" si="11"/>
        <v>8187.0141845044755</v>
      </c>
      <c r="K139" s="163">
        <f t="shared" si="11"/>
        <v>8278.0469090340703</v>
      </c>
      <c r="L139" s="163">
        <f t="shared" si="11"/>
        <v>8645.2546771215439</v>
      </c>
      <c r="M139" s="163">
        <f t="shared" si="11"/>
        <v>9046.2648502011853</v>
      </c>
      <c r="N139" s="163">
        <f t="shared" si="11"/>
        <v>9188.8557986587002</v>
      </c>
      <c r="O139" s="163">
        <f t="shared" si="11"/>
        <v>9230.0777443410298</v>
      </c>
      <c r="P139" s="163">
        <f t="shared" si="11"/>
        <v>9331.4530620749047</v>
      </c>
      <c r="Q139" s="163">
        <f t="shared" si="11"/>
        <v>9522.0084957139297</v>
      </c>
      <c r="R139" s="163">
        <f t="shared" si="11"/>
        <v>9597.6511805957362</v>
      </c>
      <c r="S139" s="163">
        <f t="shared" si="11"/>
        <v>9704.779230762213</v>
      </c>
      <c r="T139" s="163">
        <f t="shared" si="11"/>
        <v>10129.194432352238</v>
      </c>
      <c r="U139" s="163">
        <f t="shared" si="11"/>
        <v>10292.897877013715</v>
      </c>
      <c r="V139" s="163">
        <f t="shared" si="11"/>
        <v>10395.120238506768</v>
      </c>
      <c r="W139" s="163">
        <f t="shared" si="11"/>
        <v>10445.525744333674</v>
      </c>
      <c r="X139" s="163">
        <f t="shared" si="11"/>
        <v>10587.740760125658</v>
      </c>
      <c r="Y139" s="163">
        <f t="shared" si="11"/>
        <v>10637.352276558089</v>
      </c>
      <c r="Z139" s="163">
        <f t="shared" si="11"/>
        <v>10804.509540196774</v>
      </c>
      <c r="AA139" s="163">
        <f t="shared" si="11"/>
        <v>10745.184784670304</v>
      </c>
      <c r="AB139" s="163">
        <f t="shared" si="11"/>
        <v>11007.440403098564</v>
      </c>
    </row>
    <row r="140" spans="1:28">
      <c r="A140" s="91">
        <v>19</v>
      </c>
      <c r="B140" s="26" t="s">
        <v>251</v>
      </c>
      <c r="C140" s="164"/>
      <c r="D140" s="164"/>
      <c r="E140" s="163">
        <f>E139-E138</f>
        <v>0</v>
      </c>
      <c r="F140" s="163">
        <f t="shared" ref="F140:M140" si="12">F139-F138</f>
        <v>0</v>
      </c>
      <c r="G140" s="163">
        <f t="shared" si="12"/>
        <v>0</v>
      </c>
      <c r="H140" s="163">
        <f t="shared" si="12"/>
        <v>0</v>
      </c>
      <c r="I140" s="163">
        <f t="shared" si="12"/>
        <v>0</v>
      </c>
      <c r="J140" s="163">
        <f t="shared" si="12"/>
        <v>0</v>
      </c>
      <c r="K140" s="163">
        <f t="shared" si="12"/>
        <v>0</v>
      </c>
      <c r="L140" s="163">
        <f t="shared" si="12"/>
        <v>0</v>
      </c>
      <c r="M140" s="163">
        <f t="shared" si="12"/>
        <v>0</v>
      </c>
      <c r="N140" s="163">
        <f>N139-N138</f>
        <v>0</v>
      </c>
      <c r="O140" s="163">
        <f>O139-O138</f>
        <v>0</v>
      </c>
      <c r="P140" s="163">
        <f>P139-P138</f>
        <v>0</v>
      </c>
      <c r="Q140" s="163">
        <f t="shared" ref="Q140:Z140" si="13">Q139-Q138</f>
        <v>0</v>
      </c>
      <c r="R140" s="163">
        <f t="shared" si="13"/>
        <v>0</v>
      </c>
      <c r="S140" s="163">
        <f t="shared" si="13"/>
        <v>0</v>
      </c>
      <c r="T140" s="163">
        <f t="shared" si="13"/>
        <v>0</v>
      </c>
      <c r="U140" s="163">
        <f t="shared" si="13"/>
        <v>0</v>
      </c>
      <c r="V140" s="163">
        <f t="shared" si="13"/>
        <v>0</v>
      </c>
      <c r="W140" s="163">
        <f t="shared" si="13"/>
        <v>0</v>
      </c>
      <c r="X140" s="163">
        <f t="shared" si="13"/>
        <v>0</v>
      </c>
      <c r="Y140" s="163">
        <f t="shared" si="13"/>
        <v>0</v>
      </c>
      <c r="Z140" s="163">
        <f t="shared" si="13"/>
        <v>0</v>
      </c>
      <c r="AA140" s="163">
        <f>AA139-AA138</f>
        <v>0</v>
      </c>
      <c r="AB140" s="163">
        <f>AB139-AB138</f>
        <v>0</v>
      </c>
    </row>
    <row r="141" spans="1:28" ht="31">
      <c r="A141" s="91">
        <v>20</v>
      </c>
      <c r="B141" s="22" t="s">
        <v>159</v>
      </c>
      <c r="C141" s="164"/>
      <c r="D141" s="164"/>
      <c r="E141" s="163">
        <f>E134</f>
        <v>0</v>
      </c>
      <c r="F141" s="163">
        <f t="shared" ref="F141:M141" si="14">F134</f>
        <v>0</v>
      </c>
      <c r="G141" s="163">
        <f t="shared" si="14"/>
        <v>0</v>
      </c>
      <c r="H141" s="163">
        <f t="shared" si="14"/>
        <v>0</v>
      </c>
      <c r="I141" s="163">
        <f t="shared" si="14"/>
        <v>0</v>
      </c>
      <c r="J141" s="163">
        <f t="shared" si="14"/>
        <v>0</v>
      </c>
      <c r="K141" s="163">
        <f t="shared" si="14"/>
        <v>0</v>
      </c>
      <c r="L141" s="163">
        <f t="shared" si="14"/>
        <v>0</v>
      </c>
      <c r="M141" s="163">
        <f t="shared" si="14"/>
        <v>0</v>
      </c>
      <c r="N141" s="163">
        <f>N134</f>
        <v>0</v>
      </c>
      <c r="O141" s="163">
        <f>O134</f>
        <v>0</v>
      </c>
      <c r="P141" s="163">
        <f>P134</f>
        <v>0</v>
      </c>
      <c r="Q141" s="163">
        <f t="shared" ref="Q141:Z141" si="15">Q134</f>
        <v>0</v>
      </c>
      <c r="R141" s="163">
        <f t="shared" si="15"/>
        <v>0</v>
      </c>
      <c r="S141" s="163">
        <f t="shared" si="15"/>
        <v>0</v>
      </c>
      <c r="T141" s="163">
        <f t="shared" si="15"/>
        <v>0</v>
      </c>
      <c r="U141" s="163">
        <f t="shared" si="15"/>
        <v>0</v>
      </c>
      <c r="V141" s="163">
        <f t="shared" si="15"/>
        <v>0</v>
      </c>
      <c r="W141" s="163">
        <f t="shared" si="15"/>
        <v>0</v>
      </c>
      <c r="X141" s="163">
        <f t="shared" si="15"/>
        <v>0</v>
      </c>
      <c r="Y141" s="163">
        <f t="shared" si="15"/>
        <v>0</v>
      </c>
      <c r="Z141" s="163">
        <f t="shared" si="15"/>
        <v>0</v>
      </c>
      <c r="AA141" s="163">
        <f>AA134</f>
        <v>0</v>
      </c>
      <c r="AB141" s="163">
        <f>AB134</f>
        <v>0</v>
      </c>
    </row>
    <row r="142" spans="1:28" ht="35.25" customHeight="1">
      <c r="A142" s="91">
        <v>21</v>
      </c>
      <c r="B142" s="22" t="s">
        <v>271</v>
      </c>
      <c r="C142" s="164"/>
      <c r="D142" s="47"/>
      <c r="E142" s="163">
        <f>E141+E140</f>
        <v>0</v>
      </c>
      <c r="F142" s="163">
        <f t="shared" ref="F142:M142" si="16">F141+F140</f>
        <v>0</v>
      </c>
      <c r="G142" s="163">
        <f t="shared" si="16"/>
        <v>0</v>
      </c>
      <c r="H142" s="163">
        <f t="shared" si="16"/>
        <v>0</v>
      </c>
      <c r="I142" s="163">
        <f t="shared" si="16"/>
        <v>0</v>
      </c>
      <c r="J142" s="163">
        <f t="shared" si="16"/>
        <v>0</v>
      </c>
      <c r="K142" s="163">
        <f t="shared" si="16"/>
        <v>0</v>
      </c>
      <c r="L142" s="163">
        <f t="shared" si="16"/>
        <v>0</v>
      </c>
      <c r="M142" s="163">
        <f t="shared" si="16"/>
        <v>0</v>
      </c>
      <c r="N142" s="163">
        <f>N141+N140</f>
        <v>0</v>
      </c>
      <c r="O142" s="163">
        <f>O141+O140</f>
        <v>0</v>
      </c>
      <c r="P142" s="163">
        <f>P141+P140</f>
        <v>0</v>
      </c>
      <c r="Q142" s="163">
        <f t="shared" ref="Q142:Z142" si="17">Q141+Q140</f>
        <v>0</v>
      </c>
      <c r="R142" s="163">
        <f t="shared" si="17"/>
        <v>0</v>
      </c>
      <c r="S142" s="163">
        <f t="shared" si="17"/>
        <v>0</v>
      </c>
      <c r="T142" s="163">
        <f t="shared" si="17"/>
        <v>0</v>
      </c>
      <c r="U142" s="163">
        <f t="shared" si="17"/>
        <v>0</v>
      </c>
      <c r="V142" s="163">
        <f t="shared" si="17"/>
        <v>0</v>
      </c>
      <c r="W142" s="163">
        <f t="shared" si="17"/>
        <v>0</v>
      </c>
      <c r="X142" s="163">
        <f t="shared" si="17"/>
        <v>0</v>
      </c>
      <c r="Y142" s="163">
        <f t="shared" si="17"/>
        <v>0</v>
      </c>
      <c r="Z142" s="163">
        <f t="shared" si="17"/>
        <v>0</v>
      </c>
      <c r="AA142" s="163">
        <f>AA141+AA140</f>
        <v>0</v>
      </c>
      <c r="AB142" s="163">
        <f>AB141+AB140</f>
        <v>0</v>
      </c>
    </row>
    <row r="144" spans="1:28">
      <c r="B144" s="14" t="s">
        <v>405</v>
      </c>
    </row>
    <row r="145" spans="2:2" ht="31">
      <c r="B145" s="14" t="s">
        <v>440</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dataValidations count="2">
    <dataValidation type="list" allowBlank="1" showInputMessage="1" showErrorMessage="1" sqref="D45 D104:D116" xr:uid="{00000000-0002-0000-0200-000000000000}">
      <formula1>#REF!</formula1>
    </dataValidation>
    <dataValidation type="list" allowBlank="1" showInputMessage="1" showErrorMessage="1" sqref="D26:D33 D50:D57 D37:D44" xr:uid="{48C1DE69-FB29-4C4F-BAB0-DE693224ED06}">
      <formula1>#REF!</formula1>
    </dataValidation>
  </dataValidations>
  <printOptions horizontalCentered="1" verticalCentered="1"/>
  <pageMargins left="0.25" right="0.25" top="0.75" bottom="0.75" header="0.3" footer="0.3"/>
  <pageSetup scale="27"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2"/>
    <pageSetUpPr fitToPage="1"/>
  </sheetPr>
  <dimension ref="A1:AB182"/>
  <sheetViews>
    <sheetView showGridLines="0" view="pageBreakPreview" zoomScale="55" zoomScaleNormal="100" zoomScaleSheetLayoutView="55" workbookViewId="0"/>
  </sheetViews>
  <sheetFormatPr defaultColWidth="9" defaultRowHeight="15.5"/>
  <cols>
    <col min="1" max="1" width="9" style="91"/>
    <col min="2" max="2" width="80" style="14" customWidth="1"/>
    <col min="3" max="3" width="16.83203125" style="14" customWidth="1"/>
    <col min="4" max="4" width="26.5" style="14" bestFit="1" customWidth="1"/>
    <col min="5" max="5" width="18.08203125" style="219" bestFit="1" customWidth="1"/>
    <col min="6" max="9" width="15.08203125" style="219" bestFit="1" customWidth="1"/>
    <col min="10" max="10" width="52.08203125" style="219" bestFit="1" customWidth="1"/>
    <col min="11" max="15" width="15.08203125" style="219" bestFit="1" customWidth="1"/>
    <col min="16" max="28" width="15.08203125" style="45" bestFit="1" customWidth="1"/>
    <col min="29" max="131" width="7.08203125" style="45" customWidth="1"/>
    <col min="132" max="16384" width="9" style="45"/>
  </cols>
  <sheetData>
    <row r="1" spans="1:28">
      <c r="B1" s="14" t="s">
        <v>20</v>
      </c>
      <c r="O1" s="45"/>
    </row>
    <row r="2" spans="1:28">
      <c r="B2" s="14" t="s">
        <v>21</v>
      </c>
      <c r="O2" s="45"/>
    </row>
    <row r="3" spans="1:28" s="31" customFormat="1">
      <c r="A3" s="91"/>
      <c r="B3" s="74" t="s">
        <v>247</v>
      </c>
      <c r="C3" s="15"/>
      <c r="D3" s="74"/>
    </row>
    <row r="4" spans="1:28" s="31" customFormat="1">
      <c r="A4" s="91"/>
      <c r="B4" s="19" t="s">
        <v>173</v>
      </c>
      <c r="C4" s="15"/>
      <c r="D4" s="94"/>
    </row>
    <row r="5" spans="1:28" s="31" customFormat="1">
      <c r="A5" s="91"/>
      <c r="B5" s="165" t="s">
        <v>177</v>
      </c>
      <c r="C5" s="15"/>
      <c r="D5" s="94"/>
    </row>
    <row r="6" spans="1:28" s="31" customFormat="1">
      <c r="A6" s="91"/>
      <c r="B6" s="94"/>
      <c r="D6" s="94"/>
    </row>
    <row r="7" spans="1:28" s="31" customFormat="1" ht="15.75" customHeight="1">
      <c r="A7" s="91"/>
      <c r="B7" s="94" t="s">
        <v>97</v>
      </c>
      <c r="C7" s="14"/>
      <c r="D7" s="14"/>
      <c r="E7" s="79" t="s">
        <v>78</v>
      </c>
      <c r="F7" s="225"/>
      <c r="G7" s="225"/>
      <c r="I7" s="30"/>
      <c r="J7" s="30"/>
      <c r="K7" s="30"/>
      <c r="L7" s="30"/>
      <c r="M7" s="30"/>
      <c r="N7" s="30"/>
      <c r="O7" s="30"/>
    </row>
    <row r="8" spans="1:28" s="31" customFormat="1">
      <c r="A8" s="91"/>
      <c r="B8" s="14"/>
      <c r="C8" s="14"/>
      <c r="D8" s="14"/>
      <c r="E8" s="27"/>
      <c r="F8" s="27"/>
      <c r="G8" s="27"/>
      <c r="H8" s="27"/>
      <c r="I8" s="27"/>
      <c r="J8" s="28" t="s">
        <v>1</v>
      </c>
      <c r="K8" s="29"/>
      <c r="L8" s="29"/>
      <c r="M8" s="29"/>
      <c r="N8" s="29"/>
      <c r="O8" s="30"/>
    </row>
    <row r="9" spans="1:28" s="31" customFormat="1">
      <c r="A9" s="91"/>
      <c r="B9" s="14"/>
      <c r="C9" s="14"/>
      <c r="D9" s="14"/>
      <c r="E9" s="288"/>
      <c r="F9" s="289"/>
      <c r="G9" s="79"/>
      <c r="H9" s="33"/>
      <c r="I9" s="33"/>
      <c r="J9" s="34"/>
      <c r="K9" s="30"/>
      <c r="L9" s="30"/>
      <c r="M9" s="30"/>
      <c r="N9" s="30"/>
      <c r="O9" s="30"/>
    </row>
    <row r="10" spans="1:28" s="235" customFormat="1" ht="18.5">
      <c r="A10" s="234"/>
      <c r="B10" s="167" t="s">
        <v>43</v>
      </c>
      <c r="C10" s="16"/>
      <c r="D10" s="16"/>
      <c r="E10" s="162" t="s">
        <v>16</v>
      </c>
      <c r="F10" s="162" t="s">
        <v>18</v>
      </c>
      <c r="G10" s="162" t="s">
        <v>19</v>
      </c>
      <c r="H10" s="162" t="s">
        <v>22</v>
      </c>
      <c r="I10" s="162" t="s">
        <v>23</v>
      </c>
      <c r="J10" s="162" t="s">
        <v>25</v>
      </c>
      <c r="K10" s="162" t="s">
        <v>26</v>
      </c>
      <c r="L10" s="162" t="s">
        <v>27</v>
      </c>
      <c r="M10" s="162" t="s">
        <v>28</v>
      </c>
      <c r="N10" s="162" t="s">
        <v>314</v>
      </c>
      <c r="O10" s="162" t="s">
        <v>315</v>
      </c>
      <c r="P10" s="162" t="s">
        <v>316</v>
      </c>
      <c r="Q10" s="162" t="s">
        <v>317</v>
      </c>
      <c r="R10" s="162" t="s">
        <v>318</v>
      </c>
      <c r="S10" s="162" t="s">
        <v>319</v>
      </c>
      <c r="T10" s="162" t="s">
        <v>320</v>
      </c>
      <c r="U10" s="162" t="s">
        <v>321</v>
      </c>
      <c r="V10" s="162" t="s">
        <v>322</v>
      </c>
      <c r="W10" s="162" t="s">
        <v>323</v>
      </c>
      <c r="X10" s="162" t="s">
        <v>324</v>
      </c>
      <c r="Y10" s="162" t="s">
        <v>325</v>
      </c>
      <c r="Z10" s="162" t="s">
        <v>326</v>
      </c>
      <c r="AA10" s="162" t="s">
        <v>327</v>
      </c>
      <c r="AB10" s="162" t="s">
        <v>328</v>
      </c>
    </row>
    <row r="11" spans="1:28" ht="17.25" customHeight="1">
      <c r="A11" s="15">
        <v>1</v>
      </c>
      <c r="B11" s="14" t="s">
        <v>128</v>
      </c>
      <c r="D11" s="35"/>
      <c r="E11" s="223">
        <v>20534496.184393667</v>
      </c>
      <c r="F11" s="223">
        <v>20253374.077832133</v>
      </c>
      <c r="G11" s="223">
        <v>20620848.678208567</v>
      </c>
      <c r="H11" s="223">
        <v>20589646.182443928</v>
      </c>
      <c r="I11" s="223">
        <v>20690327.262154408</v>
      </c>
      <c r="J11" s="224">
        <v>20855683.47925077</v>
      </c>
      <c r="K11" s="224">
        <v>21330667.941104688</v>
      </c>
      <c r="L11" s="224">
        <v>21817760.005774457</v>
      </c>
      <c r="M11" s="224">
        <v>22356841.827543441</v>
      </c>
      <c r="N11" s="224">
        <v>22803642.142382868</v>
      </c>
      <c r="O11" s="224">
        <v>23264719.476640839</v>
      </c>
      <c r="P11" s="224">
        <v>23703018.6884319</v>
      </c>
      <c r="Q11" s="224">
        <v>24099786.83645758</v>
      </c>
      <c r="R11" s="224">
        <v>24574371.092919305</v>
      </c>
      <c r="S11" s="224">
        <v>25144214.733369432</v>
      </c>
      <c r="T11" s="224">
        <v>25530474.373178311</v>
      </c>
      <c r="U11" s="224">
        <v>25946772.94986036</v>
      </c>
      <c r="V11" s="224">
        <v>26450179.934968162</v>
      </c>
      <c r="W11" s="224">
        <v>26945622.060344964</v>
      </c>
      <c r="X11" s="224">
        <v>27408008.505543839</v>
      </c>
      <c r="Y11" s="224">
        <v>27826033.449042723</v>
      </c>
      <c r="Z11" s="224">
        <v>28330074.133441605</v>
      </c>
      <c r="AA11" s="224">
        <v>28820065.310540475</v>
      </c>
      <c r="AB11" s="224">
        <v>29275659.259139359</v>
      </c>
    </row>
    <row r="12" spans="1:28" ht="17.25" customHeight="1">
      <c r="A12" s="15">
        <v>2</v>
      </c>
      <c r="B12" s="14" t="s">
        <v>127</v>
      </c>
      <c r="D12" s="35"/>
      <c r="E12" s="66">
        <v>247783.34376998327</v>
      </c>
      <c r="F12" s="66">
        <v>248407.23813633315</v>
      </c>
      <c r="G12" s="66">
        <v>249034.2519745148</v>
      </c>
      <c r="H12" s="66">
        <v>249664.40088188736</v>
      </c>
      <c r="I12" s="66">
        <v>250297.7005337968</v>
      </c>
      <c r="J12" s="66">
        <v>250934.16668396577</v>
      </c>
      <c r="K12" s="66">
        <v>251573.8151648856</v>
      </c>
      <c r="L12" s="66">
        <v>252216.66188821002</v>
      </c>
      <c r="M12" s="66">
        <v>252862.72284515103</v>
      </c>
      <c r="N12" s="66">
        <v>253512.01410687677</v>
      </c>
      <c r="O12" s="66">
        <v>254164.55182491115</v>
      </c>
      <c r="P12" s="66">
        <v>254820.35223153565</v>
      </c>
      <c r="Q12" s="66">
        <v>255479.43164019333</v>
      </c>
      <c r="R12" s="66">
        <v>256141.8064458943</v>
      </c>
      <c r="S12" s="66">
        <v>256807.49312562379</v>
      </c>
      <c r="T12" s="66">
        <v>257476.50823875185</v>
      </c>
      <c r="U12" s="66">
        <v>258148.86842744559</v>
      </c>
      <c r="V12" s="66">
        <v>258824.59041708283</v>
      </c>
      <c r="W12" s="66">
        <v>259503.69101666828</v>
      </c>
      <c r="X12" s="66">
        <v>260186.18711925158</v>
      </c>
      <c r="Y12" s="66">
        <v>260872.09570234781</v>
      </c>
      <c r="Z12" s="66">
        <v>261561.43382835953</v>
      </c>
      <c r="AA12" s="66">
        <v>262254.2186450013</v>
      </c>
      <c r="AB12" s="66">
        <v>262950.46738572628</v>
      </c>
    </row>
    <row r="13" spans="1:28" ht="17.25" customHeight="1">
      <c r="A13" s="15">
        <v>3</v>
      </c>
      <c r="B13" s="14" t="s">
        <v>163</v>
      </c>
      <c r="D13" s="35"/>
      <c r="E13" s="37">
        <v>23616226.736549601</v>
      </c>
      <c r="F13" s="37">
        <v>23297478.768145982</v>
      </c>
      <c r="G13" s="37">
        <v>23785776.05702623</v>
      </c>
      <c r="H13" s="37">
        <v>23681034.753779333</v>
      </c>
      <c r="I13" s="37">
        <v>23796164.730327506</v>
      </c>
      <c r="J13" s="37">
        <v>23984792.779471289</v>
      </c>
      <c r="K13" s="37">
        <v>24595274.723033607</v>
      </c>
      <c r="L13" s="37">
        <v>25079518.940525755</v>
      </c>
      <c r="M13" s="37">
        <v>25692846.079987038</v>
      </c>
      <c r="N13" s="37">
        <v>26201311.541465618</v>
      </c>
      <c r="O13" s="37">
        <v>26796004.577801991</v>
      </c>
      <c r="P13" s="37">
        <v>27224817.091662996</v>
      </c>
      <c r="Q13" s="37">
        <v>27676438.941020198</v>
      </c>
      <c r="R13" s="37">
        <v>28216491.931096815</v>
      </c>
      <c r="S13" s="37">
        <v>28934797.984653473</v>
      </c>
      <c r="T13" s="37">
        <v>29304489.637973934</v>
      </c>
      <c r="U13" s="37">
        <v>29778320.248054322</v>
      </c>
      <c r="V13" s="37">
        <v>30351141.506119598</v>
      </c>
      <c r="W13" s="37">
        <v>30984915.626547307</v>
      </c>
      <c r="X13" s="37">
        <v>31441130.332571696</v>
      </c>
      <c r="Y13" s="37">
        <v>31916938.119028486</v>
      </c>
      <c r="Z13" s="37">
        <v>32490494.96280678</v>
      </c>
      <c r="AA13" s="37">
        <v>33118090.374074407</v>
      </c>
      <c r="AB13" s="37">
        <v>33566601.961960323</v>
      </c>
    </row>
    <row r="14" spans="1:28" ht="17.25" customHeight="1">
      <c r="A14" s="15">
        <v>4</v>
      </c>
      <c r="B14" s="14" t="s">
        <v>276</v>
      </c>
      <c r="D14" s="35"/>
      <c r="E14" s="66">
        <v>21046719.149421904</v>
      </c>
      <c r="F14" s="66">
        <v>20931777.087177254</v>
      </c>
      <c r="G14" s="66">
        <v>21389561.859602697</v>
      </c>
      <c r="H14" s="66">
        <v>21375616.764441811</v>
      </c>
      <c r="I14" s="66">
        <v>21570300.552382238</v>
      </c>
      <c r="J14" s="66">
        <v>21732102.843569368</v>
      </c>
      <c r="K14" s="66">
        <v>22107714.38977769</v>
      </c>
      <c r="L14" s="66">
        <v>22307498.606704328</v>
      </c>
      <c r="M14" s="66">
        <v>22637821.905947059</v>
      </c>
      <c r="N14" s="66">
        <v>22899709.006771956</v>
      </c>
      <c r="O14" s="66">
        <v>23269962.100613788</v>
      </c>
      <c r="P14" s="66">
        <v>23510377.960784748</v>
      </c>
      <c r="Q14" s="66">
        <v>23770891.825003795</v>
      </c>
      <c r="R14" s="66">
        <v>24117845.574943643</v>
      </c>
      <c r="S14" s="66">
        <v>24610259.953702755</v>
      </c>
      <c r="T14" s="66">
        <v>24787182.850024585</v>
      </c>
      <c r="U14" s="66">
        <v>25068348.526468951</v>
      </c>
      <c r="V14" s="66">
        <v>25449812.967890322</v>
      </c>
      <c r="W14" s="66">
        <v>25895833.762929305</v>
      </c>
      <c r="X14" s="66">
        <v>26192995.368619591</v>
      </c>
      <c r="Y14" s="66">
        <v>26475577.421943985</v>
      </c>
      <c r="Z14" s="66">
        <v>26849182.633491002</v>
      </c>
      <c r="AA14" s="66">
        <v>27314261.488396753</v>
      </c>
      <c r="AB14" s="66">
        <v>27623695.675632566</v>
      </c>
    </row>
    <row r="15" spans="1:28" ht="17.25" customHeight="1">
      <c r="A15" s="15">
        <v>5</v>
      </c>
      <c r="B15" s="14" t="s">
        <v>164</v>
      </c>
      <c r="D15" s="35"/>
      <c r="E15" s="65">
        <v>23916726.306161255</v>
      </c>
      <c r="F15" s="65">
        <v>23786110.326337792</v>
      </c>
      <c r="G15" s="65">
        <v>24306320.295003064</v>
      </c>
      <c r="H15" s="65">
        <v>24290473.595956601</v>
      </c>
      <c r="I15" s="65">
        <v>24511705.173161633</v>
      </c>
      <c r="J15" s="65">
        <v>24695571.413147014</v>
      </c>
      <c r="K15" s="65">
        <v>25122402.715656467</v>
      </c>
      <c r="L15" s="65">
        <v>25349430.234891284</v>
      </c>
      <c r="M15" s="65">
        <v>25724797.620394386</v>
      </c>
      <c r="N15" s="65">
        <v>26022396.598604493</v>
      </c>
      <c r="O15" s="65">
        <v>26443138.75069749</v>
      </c>
      <c r="P15" s="65">
        <v>26716338.591800846</v>
      </c>
      <c r="Q15" s="65">
        <v>27012377.073867951</v>
      </c>
      <c r="R15" s="65">
        <v>27406642.698799595</v>
      </c>
      <c r="S15" s="65">
        <v>27966204.492844041</v>
      </c>
      <c r="T15" s="65">
        <v>28167253.238664299</v>
      </c>
      <c r="U15" s="65">
        <v>28486759.689169262</v>
      </c>
      <c r="V15" s="65">
        <v>28920242.008966275</v>
      </c>
      <c r="W15" s="65">
        <v>29427083.821510572</v>
      </c>
      <c r="X15" s="65">
        <v>29764767.464340441</v>
      </c>
      <c r="Y15" s="65">
        <v>30085883.434027255</v>
      </c>
      <c r="Z15" s="65">
        <v>30510434.81078523</v>
      </c>
      <c r="AA15" s="65">
        <v>31038933.509541761</v>
      </c>
      <c r="AB15" s="65">
        <v>31390563.267764278</v>
      </c>
    </row>
    <row r="16" spans="1:28" ht="17.25" customHeight="1">
      <c r="A16" s="15">
        <v>6</v>
      </c>
      <c r="B16" s="14" t="s">
        <v>39</v>
      </c>
      <c r="C16" s="17"/>
      <c r="D16" s="36"/>
      <c r="E16" s="65">
        <v>0</v>
      </c>
      <c r="F16" s="65">
        <v>0</v>
      </c>
      <c r="G16" s="65">
        <v>0</v>
      </c>
      <c r="H16" s="65">
        <v>0</v>
      </c>
      <c r="I16" s="65">
        <v>0</v>
      </c>
      <c r="J16" s="65">
        <v>0</v>
      </c>
      <c r="K16" s="65">
        <v>0</v>
      </c>
      <c r="L16" s="65">
        <v>0</v>
      </c>
      <c r="M16" s="65">
        <v>0</v>
      </c>
      <c r="N16" s="65">
        <v>0</v>
      </c>
      <c r="O16" s="65">
        <v>0</v>
      </c>
      <c r="P16" s="65">
        <v>0</v>
      </c>
      <c r="Q16" s="65">
        <v>0</v>
      </c>
      <c r="R16" s="65">
        <v>0</v>
      </c>
      <c r="S16" s="65">
        <v>0</v>
      </c>
      <c r="T16" s="65">
        <v>0</v>
      </c>
      <c r="U16" s="65">
        <v>0</v>
      </c>
      <c r="V16" s="65">
        <v>0</v>
      </c>
      <c r="W16" s="65">
        <v>0</v>
      </c>
      <c r="X16" s="65">
        <v>0</v>
      </c>
      <c r="Y16" s="65">
        <v>0</v>
      </c>
      <c r="Z16" s="65">
        <v>0</v>
      </c>
      <c r="AA16" s="65">
        <v>0</v>
      </c>
      <c r="AB16" s="65">
        <v>0</v>
      </c>
    </row>
    <row r="17" spans="1:28" ht="17.25" customHeight="1">
      <c r="A17" s="15">
        <v>7</v>
      </c>
      <c r="B17" s="20" t="s">
        <v>92</v>
      </c>
      <c r="D17" s="35"/>
      <c r="E17" s="38">
        <f>E15+E16</f>
        <v>23916726.306161255</v>
      </c>
      <c r="F17" s="38">
        <f t="shared" ref="F17:M17" si="0">F15+F16</f>
        <v>23786110.326337792</v>
      </c>
      <c r="G17" s="38">
        <f t="shared" si="0"/>
        <v>24306320.295003064</v>
      </c>
      <c r="H17" s="38">
        <f t="shared" si="0"/>
        <v>24290473.595956601</v>
      </c>
      <c r="I17" s="38">
        <f t="shared" si="0"/>
        <v>24511705.173161633</v>
      </c>
      <c r="J17" s="38">
        <f t="shared" si="0"/>
        <v>24695571.413147014</v>
      </c>
      <c r="K17" s="38">
        <f t="shared" si="0"/>
        <v>25122402.715656467</v>
      </c>
      <c r="L17" s="38">
        <f t="shared" si="0"/>
        <v>25349430.234891284</v>
      </c>
      <c r="M17" s="38">
        <f t="shared" si="0"/>
        <v>25724797.620394386</v>
      </c>
      <c r="N17" s="38">
        <f t="shared" ref="N17:W17" si="1">N15+N16</f>
        <v>26022396.598604493</v>
      </c>
      <c r="O17" s="38">
        <f t="shared" si="1"/>
        <v>26443138.75069749</v>
      </c>
      <c r="P17" s="38">
        <f t="shared" si="1"/>
        <v>26716338.591800846</v>
      </c>
      <c r="Q17" s="38">
        <f t="shared" si="1"/>
        <v>27012377.073867951</v>
      </c>
      <c r="R17" s="38">
        <f t="shared" si="1"/>
        <v>27406642.698799595</v>
      </c>
      <c r="S17" s="38">
        <f t="shared" si="1"/>
        <v>27966204.492844041</v>
      </c>
      <c r="T17" s="38">
        <f t="shared" si="1"/>
        <v>28167253.238664299</v>
      </c>
      <c r="U17" s="38">
        <f t="shared" si="1"/>
        <v>28486759.689169262</v>
      </c>
      <c r="V17" s="38">
        <f t="shared" si="1"/>
        <v>28920242.008966275</v>
      </c>
      <c r="W17" s="38">
        <f t="shared" si="1"/>
        <v>29427083.821510572</v>
      </c>
      <c r="X17" s="38">
        <f>X15+X16</f>
        <v>29764767.464340441</v>
      </c>
      <c r="Y17" s="38">
        <f>Y15+Y16</f>
        <v>30085883.434027255</v>
      </c>
      <c r="Z17" s="38">
        <f>Z15+Z16</f>
        <v>30510434.81078523</v>
      </c>
      <c r="AA17" s="38">
        <f>AA15+AA16</f>
        <v>31038933.509541761</v>
      </c>
      <c r="AB17" s="38">
        <f>AB15+AB16</f>
        <v>31390563.267764278</v>
      </c>
    </row>
    <row r="18" spans="1:28" ht="17.25" customHeight="1">
      <c r="A18" s="15"/>
      <c r="E18" s="135"/>
      <c r="F18" s="135"/>
      <c r="G18" s="135"/>
      <c r="H18" s="135"/>
      <c r="I18" s="135"/>
      <c r="J18" s="119"/>
      <c r="K18" s="119"/>
      <c r="L18" s="119"/>
      <c r="M18" s="120"/>
      <c r="N18" s="119"/>
      <c r="O18" s="120"/>
      <c r="P18" s="119"/>
      <c r="Q18" s="120"/>
      <c r="R18" s="119"/>
      <c r="S18" s="120"/>
      <c r="T18" s="119"/>
      <c r="U18" s="120"/>
      <c r="V18" s="119"/>
      <c r="W18" s="120"/>
      <c r="X18" s="119"/>
      <c r="Y18" s="120"/>
      <c r="Z18" s="119"/>
      <c r="AA18" s="120"/>
      <c r="AB18" s="119"/>
    </row>
    <row r="19" spans="1:28" ht="17.25" customHeight="1">
      <c r="A19" s="15">
        <v>8</v>
      </c>
      <c r="B19" s="14" t="s">
        <v>38</v>
      </c>
      <c r="D19" s="35"/>
      <c r="E19" s="134">
        <v>84650.255081279916</v>
      </c>
      <c r="F19" s="134">
        <v>179215.27682183986</v>
      </c>
      <c r="G19" s="134">
        <v>264203.31300047989</v>
      </c>
      <c r="H19" s="134">
        <v>345838.48612488009</v>
      </c>
      <c r="I19" s="134">
        <v>428191.90623467992</v>
      </c>
      <c r="J19" s="68">
        <v>511153.45579367987</v>
      </c>
      <c r="K19" s="222">
        <v>594055.62950328004</v>
      </c>
      <c r="L19" s="222">
        <v>677784.81029364001</v>
      </c>
      <c r="M19" s="222">
        <v>761682.93718860007</v>
      </c>
      <c r="N19" s="222">
        <v>845146.48507379997</v>
      </c>
      <c r="O19" s="222">
        <v>927757.27810079989</v>
      </c>
      <c r="P19" s="222">
        <v>1009033.6937209199</v>
      </c>
      <c r="Q19" s="222">
        <v>1089959.6390507997</v>
      </c>
      <c r="R19" s="222">
        <v>1169641.7750807998</v>
      </c>
      <c r="S19" s="222">
        <v>1247795.4371399996</v>
      </c>
      <c r="T19" s="222">
        <v>1323736.8164747998</v>
      </c>
      <c r="U19" s="222">
        <v>1398191.5800971997</v>
      </c>
      <c r="V19" s="222">
        <v>1470284.9614151998</v>
      </c>
      <c r="W19" s="222">
        <v>1539387.1512935995</v>
      </c>
      <c r="X19" s="222">
        <v>1604957.5096883997</v>
      </c>
      <c r="Y19" s="222">
        <v>1667621.0719728</v>
      </c>
      <c r="Z19" s="222">
        <v>1727908.4762855999</v>
      </c>
      <c r="AA19" s="222">
        <v>1785246.2512415997</v>
      </c>
      <c r="AB19" s="222">
        <v>1840984.5215915996</v>
      </c>
    </row>
    <row r="20" spans="1:28" ht="17.25" customHeight="1">
      <c r="A20" s="15">
        <v>9</v>
      </c>
      <c r="B20" s="14" t="s">
        <v>407</v>
      </c>
      <c r="D20" s="35"/>
      <c r="E20" s="77">
        <v>198334.23434820175</v>
      </c>
      <c r="F20" s="77">
        <v>288164.24555152107</v>
      </c>
      <c r="G20" s="77">
        <v>456430.1648410206</v>
      </c>
      <c r="H20" s="77">
        <v>578534.64674990566</v>
      </c>
      <c r="I20" s="77">
        <v>747078.1895193106</v>
      </c>
      <c r="J20" s="134">
        <v>929611.28217596759</v>
      </c>
      <c r="K20" s="134">
        <v>1150952.9783895654</v>
      </c>
      <c r="L20" s="134">
        <v>1362146.2605934446</v>
      </c>
      <c r="M20" s="134">
        <v>1621889.8867593925</v>
      </c>
      <c r="N20" s="134">
        <v>1822644.8496958998</v>
      </c>
      <c r="O20" s="134">
        <v>2037238.371611163</v>
      </c>
      <c r="P20" s="134">
        <v>2235443.8717751699</v>
      </c>
      <c r="Q20" s="134">
        <v>2447516.1595748556</v>
      </c>
      <c r="R20" s="134">
        <v>2647855.0116828126</v>
      </c>
      <c r="S20" s="134">
        <v>2858122.1555299275</v>
      </c>
      <c r="T20" s="134">
        <v>3059988.4371362133</v>
      </c>
      <c r="U20" s="134">
        <v>3268963.1406385857</v>
      </c>
      <c r="V20" s="134">
        <v>3471923.0256135012</v>
      </c>
      <c r="W20" s="134">
        <v>3681219.7029085732</v>
      </c>
      <c r="X20" s="134">
        <v>3891569.321525726</v>
      </c>
      <c r="Y20" s="134">
        <v>4101918.9401428774</v>
      </c>
      <c r="Z20" s="134">
        <v>4312268.5587600311</v>
      </c>
      <c r="AA20" s="134">
        <v>4522618.177377183</v>
      </c>
      <c r="AB20" s="134">
        <v>4732967.7959943349</v>
      </c>
    </row>
    <row r="21" spans="1:28" ht="17.25" customHeight="1">
      <c r="A21" s="15">
        <v>10</v>
      </c>
      <c r="B21" s="175" t="s">
        <v>308</v>
      </c>
      <c r="E21" s="68">
        <v>0</v>
      </c>
      <c r="F21" s="68">
        <v>0</v>
      </c>
      <c r="G21" s="68">
        <v>0</v>
      </c>
      <c r="H21" s="68">
        <v>0</v>
      </c>
      <c r="I21" s="68">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row>
    <row r="22" spans="1:28" ht="17.25" customHeight="1">
      <c r="A22" s="15">
        <v>11</v>
      </c>
      <c r="B22" s="175" t="s">
        <v>309</v>
      </c>
      <c r="E22" s="68">
        <v>0</v>
      </c>
      <c r="F22" s="68">
        <v>0</v>
      </c>
      <c r="G22" s="68">
        <v>0</v>
      </c>
      <c r="H22" s="68">
        <v>0</v>
      </c>
      <c r="I22" s="68">
        <v>0</v>
      </c>
      <c r="J22" s="67">
        <v>0</v>
      </c>
      <c r="K22" s="67">
        <v>0</v>
      </c>
      <c r="L22" s="67">
        <v>0</v>
      </c>
      <c r="M22" s="67">
        <v>0</v>
      </c>
      <c r="N22" s="134">
        <v>864.00000000000171</v>
      </c>
      <c r="O22" s="134">
        <v>6678</v>
      </c>
      <c r="P22" s="134">
        <v>12492</v>
      </c>
      <c r="Q22" s="134">
        <v>18306</v>
      </c>
      <c r="R22" s="134">
        <v>24119.999999999996</v>
      </c>
      <c r="S22" s="134">
        <v>29934</v>
      </c>
      <c r="T22" s="134">
        <v>35748</v>
      </c>
      <c r="U22" s="134">
        <v>41562</v>
      </c>
      <c r="V22" s="134">
        <v>47376</v>
      </c>
      <c r="W22" s="134">
        <v>53190</v>
      </c>
      <c r="X22" s="134">
        <v>58968</v>
      </c>
      <c r="Y22" s="134">
        <v>64745.999999999993</v>
      </c>
      <c r="Z22" s="134">
        <v>70524</v>
      </c>
      <c r="AA22" s="134">
        <v>76301.999999999985</v>
      </c>
      <c r="AB22" s="134">
        <v>82080</v>
      </c>
    </row>
    <row r="23" spans="1:28">
      <c r="A23" s="236"/>
      <c r="B23" s="97"/>
      <c r="C23" s="97"/>
      <c r="D23" s="97"/>
      <c r="E23" s="98"/>
      <c r="F23" s="98"/>
      <c r="G23" s="98"/>
      <c r="H23" s="98"/>
      <c r="I23" s="98"/>
      <c r="J23" s="99"/>
      <c r="K23" s="99"/>
      <c r="L23" s="99"/>
      <c r="M23" s="100"/>
      <c r="N23" s="99"/>
      <c r="O23" s="100"/>
      <c r="P23" s="99"/>
      <c r="Q23" s="100"/>
      <c r="R23" s="99"/>
      <c r="S23" s="100"/>
      <c r="T23" s="99"/>
      <c r="U23" s="100"/>
      <c r="V23" s="99"/>
      <c r="W23" s="100"/>
      <c r="X23" s="99"/>
      <c r="Y23" s="100"/>
      <c r="Z23" s="99"/>
      <c r="AA23" s="100"/>
      <c r="AB23" s="99"/>
    </row>
    <row r="24" spans="1:28" ht="18.75" customHeight="1">
      <c r="B24" s="167" t="s">
        <v>261</v>
      </c>
      <c r="C24" s="16"/>
      <c r="D24" s="15"/>
      <c r="E24" s="43"/>
      <c r="F24" s="43"/>
      <c r="G24" s="43"/>
      <c r="H24" s="43"/>
      <c r="I24" s="43"/>
      <c r="J24" s="43"/>
      <c r="K24" s="43"/>
      <c r="L24" s="43"/>
      <c r="M24" s="43"/>
      <c r="N24" s="43"/>
      <c r="O24" s="43"/>
      <c r="P24" s="43"/>
      <c r="Q24" s="43"/>
      <c r="R24" s="43"/>
      <c r="S24" s="43"/>
      <c r="T24" s="43"/>
      <c r="U24" s="43"/>
      <c r="V24" s="43"/>
      <c r="W24" s="43"/>
      <c r="X24" s="43"/>
      <c r="Y24" s="43"/>
      <c r="Z24" s="43"/>
      <c r="AA24" s="43"/>
      <c r="AB24" s="43"/>
    </row>
    <row r="25" spans="1:28" ht="15.75" customHeight="1">
      <c r="B25" s="20" t="s">
        <v>260</v>
      </c>
      <c r="C25" s="20"/>
      <c r="D25" s="20"/>
      <c r="E25" s="44"/>
      <c r="F25" s="44"/>
      <c r="G25" s="44"/>
      <c r="H25" s="44"/>
      <c r="I25" s="44"/>
      <c r="J25" s="45"/>
      <c r="K25" s="45"/>
      <c r="L25" s="45"/>
      <c r="M25" s="45"/>
      <c r="N25" s="45"/>
      <c r="O25" s="45"/>
    </row>
    <row r="26" spans="1:28">
      <c r="B26" s="14" t="s">
        <v>40</v>
      </c>
      <c r="D26" s="15"/>
      <c r="E26" s="162" t="s">
        <v>16</v>
      </c>
      <c r="F26" s="162" t="s">
        <v>18</v>
      </c>
      <c r="G26" s="162" t="s">
        <v>19</v>
      </c>
      <c r="H26" s="162" t="s">
        <v>22</v>
      </c>
      <c r="I26" s="162" t="s">
        <v>23</v>
      </c>
      <c r="J26" s="162" t="s">
        <v>25</v>
      </c>
      <c r="K26" s="162" t="s">
        <v>26</v>
      </c>
      <c r="L26" s="162" t="s">
        <v>27</v>
      </c>
      <c r="M26" s="162" t="s">
        <v>28</v>
      </c>
      <c r="N26" s="162" t="s">
        <v>314</v>
      </c>
      <c r="O26" s="162" t="s">
        <v>315</v>
      </c>
      <c r="P26" s="162" t="s">
        <v>316</v>
      </c>
      <c r="Q26" s="162" t="s">
        <v>317</v>
      </c>
      <c r="R26" s="162" t="s">
        <v>318</v>
      </c>
      <c r="S26" s="162" t="s">
        <v>319</v>
      </c>
      <c r="T26" s="162" t="s">
        <v>320</v>
      </c>
      <c r="U26" s="162" t="s">
        <v>321</v>
      </c>
      <c r="V26" s="162" t="s">
        <v>322</v>
      </c>
      <c r="W26" s="162" t="s">
        <v>323</v>
      </c>
      <c r="X26" s="162" t="s">
        <v>324</v>
      </c>
      <c r="Y26" s="162" t="s">
        <v>325</v>
      </c>
      <c r="Z26" s="162" t="s">
        <v>326</v>
      </c>
      <c r="AA26" s="162" t="s">
        <v>327</v>
      </c>
      <c r="AB26" s="162" t="s">
        <v>328</v>
      </c>
    </row>
    <row r="27" spans="1:28">
      <c r="A27" s="91" t="s">
        <v>132</v>
      </c>
      <c r="B27" s="25" t="s">
        <v>342</v>
      </c>
      <c r="C27" s="164"/>
      <c r="D27" s="179" t="s">
        <v>334</v>
      </c>
      <c r="E27" s="183">
        <v>71138.978078</v>
      </c>
      <c r="F27" s="183">
        <v>46213.983023000001</v>
      </c>
      <c r="G27" s="183">
        <v>98334.917627000003</v>
      </c>
      <c r="H27" s="183">
        <v>147353.68398</v>
      </c>
      <c r="I27" s="183">
        <v>172084.86180700001</v>
      </c>
      <c r="J27" s="183">
        <v>124036.117573</v>
      </c>
      <c r="K27" s="183">
        <v>78676.862901999993</v>
      </c>
      <c r="L27" s="183">
        <v>42091.247242999998</v>
      </c>
      <c r="M27" s="183">
        <v>255732.81719</v>
      </c>
      <c r="N27" s="183">
        <v>283802.34721600002</v>
      </c>
      <c r="O27" s="183">
        <v>248424.09618299999</v>
      </c>
      <c r="P27" s="183">
        <v>158085.63112000001</v>
      </c>
      <c r="Q27" s="183">
        <v>159625.777168</v>
      </c>
      <c r="R27" s="183">
        <v>143677.23620234334</v>
      </c>
      <c r="S27" s="183">
        <v>160189.58867641611</v>
      </c>
      <c r="T27" s="183">
        <v>95642.525270892205</v>
      </c>
      <c r="U27" s="183">
        <v>92419.176931741255</v>
      </c>
      <c r="V27" s="183">
        <v>81134.614106899651</v>
      </c>
      <c r="W27" s="183">
        <v>88834.810185541442</v>
      </c>
      <c r="X27" s="183">
        <v>79882.8104048245</v>
      </c>
      <c r="Y27" s="183">
        <v>81335.440599236201</v>
      </c>
      <c r="Z27" s="183">
        <v>83449.672504449583</v>
      </c>
      <c r="AA27" s="183">
        <v>78603.673252338442</v>
      </c>
      <c r="AB27" s="183">
        <v>78791.809251554703</v>
      </c>
    </row>
    <row r="28" spans="1:28">
      <c r="A28" s="91" t="s">
        <v>133</v>
      </c>
      <c r="B28" s="25" t="s">
        <v>341</v>
      </c>
      <c r="C28" s="164"/>
      <c r="D28" s="179" t="s">
        <v>334</v>
      </c>
      <c r="E28" s="183">
        <v>213432.54168600001</v>
      </c>
      <c r="F28" s="183">
        <v>221134.10417800001</v>
      </c>
      <c r="G28" s="183">
        <v>317141.34881900001</v>
      </c>
      <c r="H28" s="183">
        <v>582285.93308500003</v>
      </c>
      <c r="I28" s="183">
        <v>647261.19187400001</v>
      </c>
      <c r="J28" s="183">
        <v>986422.15536199999</v>
      </c>
      <c r="K28" s="183">
        <v>838368.31228499999</v>
      </c>
      <c r="L28" s="183">
        <v>537806.23104800005</v>
      </c>
      <c r="M28" s="183">
        <v>1264886.2302349999</v>
      </c>
      <c r="N28" s="183">
        <v>1379137.0973499999</v>
      </c>
      <c r="O28" s="183">
        <v>1264994.123231</v>
      </c>
      <c r="P28" s="183">
        <v>832951.14813800005</v>
      </c>
      <c r="Q28" s="183">
        <v>876047.03372900002</v>
      </c>
      <c r="R28" s="183">
        <v>831538.19988561899</v>
      </c>
      <c r="S28" s="183">
        <v>975073.77830297244</v>
      </c>
      <c r="T28" s="183">
        <v>655327.76032594196</v>
      </c>
      <c r="U28" s="183">
        <v>680874.82919015328</v>
      </c>
      <c r="V28" s="183">
        <v>623931.39027400606</v>
      </c>
      <c r="W28" s="183">
        <v>708393.51255581016</v>
      </c>
      <c r="X28" s="183">
        <v>678068.52999179333</v>
      </c>
      <c r="Y28" s="183">
        <v>660658.90769640391</v>
      </c>
      <c r="Z28" s="183">
        <v>679668.4199306051</v>
      </c>
      <c r="AA28" s="183">
        <v>728313.98689088388</v>
      </c>
      <c r="AB28" s="183">
        <v>627337.77078493359</v>
      </c>
    </row>
    <row r="29" spans="1:28">
      <c r="A29" s="91" t="s">
        <v>134</v>
      </c>
      <c r="B29" s="25" t="s">
        <v>343</v>
      </c>
      <c r="C29" s="164"/>
      <c r="D29" s="179" t="s">
        <v>334</v>
      </c>
      <c r="E29" s="183">
        <v>2230069.1769209998</v>
      </c>
      <c r="F29" s="183">
        <v>2190888.992906</v>
      </c>
      <c r="G29" s="183">
        <v>2033342.064859</v>
      </c>
      <c r="H29" s="183">
        <v>2222382.4956479999</v>
      </c>
      <c r="I29" s="183">
        <v>2353531.3809039998</v>
      </c>
      <c r="J29" s="183">
        <v>2203146.6093700002</v>
      </c>
      <c r="K29" s="183">
        <v>2079961.8039780001</v>
      </c>
      <c r="L29" s="183">
        <v>1538632.6255370001</v>
      </c>
      <c r="M29" s="183">
        <v>1203543.1993850002</v>
      </c>
      <c r="N29" s="183">
        <v>1151640.4220240002</v>
      </c>
      <c r="O29" s="183">
        <v>1264890.0235789998</v>
      </c>
      <c r="P29" s="183">
        <v>1289041.214137</v>
      </c>
      <c r="Q29" s="183">
        <v>1202857.2618929998</v>
      </c>
      <c r="R29" s="183">
        <v>1226911.4742252859</v>
      </c>
      <c r="S29" s="183">
        <v>1375673.5018731437</v>
      </c>
      <c r="T29" s="183">
        <v>1352487.0961252151</v>
      </c>
      <c r="U29" s="183">
        <v>1246926.5323191788</v>
      </c>
      <c r="V29" s="183">
        <v>1206182.2840600754</v>
      </c>
      <c r="W29" s="183">
        <v>1084932.5557184315</v>
      </c>
      <c r="X29" s="183">
        <v>1017764.9998706043</v>
      </c>
      <c r="Y29" s="183">
        <v>911811.21049352118</v>
      </c>
      <c r="Z29" s="183">
        <v>816573.74204792455</v>
      </c>
      <c r="AA29" s="183">
        <v>689239.90074907313</v>
      </c>
      <c r="AB29" s="183">
        <v>629039.3639938765</v>
      </c>
    </row>
    <row r="30" spans="1:28">
      <c r="A30" s="91" t="s">
        <v>135</v>
      </c>
      <c r="B30" s="25" t="s">
        <v>344</v>
      </c>
      <c r="C30" s="237"/>
      <c r="D30" s="179" t="s">
        <v>334</v>
      </c>
      <c r="E30" s="190">
        <v>657536.01577399997</v>
      </c>
      <c r="F30" s="190">
        <v>728652.25008699996</v>
      </c>
      <c r="G30" s="190">
        <v>704389.00001199997</v>
      </c>
      <c r="H30" s="190">
        <v>779078.91841899999</v>
      </c>
      <c r="I30" s="190">
        <v>886689.79263399995</v>
      </c>
      <c r="J30" s="190">
        <v>926093.70709000004</v>
      </c>
      <c r="K30" s="190">
        <v>711276.13753499999</v>
      </c>
      <c r="L30" s="190">
        <v>573076.17808300001</v>
      </c>
      <c r="M30" s="190">
        <v>478311.94210599997</v>
      </c>
      <c r="N30" s="190">
        <v>404697.26711800002</v>
      </c>
      <c r="O30" s="190">
        <v>434378.26551499998</v>
      </c>
      <c r="P30" s="190">
        <v>461689.41763099999</v>
      </c>
      <c r="Q30" s="190">
        <v>430924.329256</v>
      </c>
      <c r="R30" s="190">
        <v>506070.1870642436</v>
      </c>
      <c r="S30" s="190">
        <v>688392.02293323842</v>
      </c>
      <c r="T30" s="190">
        <v>613713.24311341916</v>
      </c>
      <c r="U30" s="190">
        <v>517622.77560968639</v>
      </c>
      <c r="V30" s="190">
        <v>534529.40879105171</v>
      </c>
      <c r="W30" s="190">
        <v>523808.19407220988</v>
      </c>
      <c r="X30" s="190">
        <v>493846.06043144036</v>
      </c>
      <c r="Y30" s="190">
        <v>441532.04098338145</v>
      </c>
      <c r="Z30" s="190">
        <v>407924.57956676243</v>
      </c>
      <c r="AA30" s="190">
        <v>392203.34297659231</v>
      </c>
      <c r="AB30" s="190">
        <v>306444.67400322674</v>
      </c>
    </row>
    <row r="31" spans="1:28">
      <c r="A31" s="91" t="s">
        <v>136</v>
      </c>
      <c r="B31" s="25" t="s">
        <v>340</v>
      </c>
      <c r="C31" s="237"/>
      <c r="D31" s="179" t="s">
        <v>334</v>
      </c>
      <c r="E31" s="195">
        <v>1872849.6275180001</v>
      </c>
      <c r="F31" s="195">
        <v>2041452.0880140001</v>
      </c>
      <c r="G31" s="195">
        <v>1612781.269718</v>
      </c>
      <c r="H31" s="195">
        <v>1807355.948902</v>
      </c>
      <c r="I31" s="195">
        <v>2063014.9021930001</v>
      </c>
      <c r="J31" s="195">
        <v>2324223.2198879998</v>
      </c>
      <c r="K31" s="195">
        <v>1856756.8275590001</v>
      </c>
      <c r="L31" s="195">
        <v>1618588.6014380001</v>
      </c>
      <c r="M31" s="195">
        <v>1421693.9134829999</v>
      </c>
      <c r="N31" s="195">
        <v>1409520.2357610001</v>
      </c>
      <c r="O31" s="195">
        <v>1460431.931602</v>
      </c>
      <c r="P31" s="195">
        <v>1593796.0053030001</v>
      </c>
      <c r="Q31" s="195">
        <v>1701839.809838</v>
      </c>
      <c r="R31" s="195">
        <v>1667124.3544172691</v>
      </c>
      <c r="S31" s="195">
        <v>1827203.4784071345</v>
      </c>
      <c r="T31" s="195">
        <v>1742408.1686301669</v>
      </c>
      <c r="U31" s="195">
        <v>1723109.9011125658</v>
      </c>
      <c r="V31" s="195">
        <v>1596791.7097907271</v>
      </c>
      <c r="W31" s="195">
        <v>1474561.7400017076</v>
      </c>
      <c r="X31" s="195">
        <v>1345311.0470925216</v>
      </c>
      <c r="Y31" s="195">
        <v>1215387.4567506404</v>
      </c>
      <c r="Z31" s="195">
        <v>1095117.0269087895</v>
      </c>
      <c r="AA31" s="195">
        <v>963546.8489474355</v>
      </c>
      <c r="AB31" s="195">
        <v>826867.43845903047</v>
      </c>
    </row>
    <row r="32" spans="1:28">
      <c r="A32" s="91" t="s">
        <v>137</v>
      </c>
      <c r="B32" s="25" t="s">
        <v>345</v>
      </c>
      <c r="C32" s="237"/>
      <c r="D32" s="179" t="s">
        <v>336</v>
      </c>
      <c r="E32" s="195">
        <v>485000</v>
      </c>
      <c r="F32" s="195">
        <v>485000</v>
      </c>
      <c r="G32" s="195">
        <v>485000</v>
      </c>
      <c r="H32" s="195">
        <v>485000</v>
      </c>
      <c r="I32" s="195">
        <v>485000</v>
      </c>
      <c r="J32" s="195">
        <v>485000</v>
      </c>
      <c r="K32" s="195">
        <v>485000</v>
      </c>
      <c r="L32" s="195">
        <v>485000</v>
      </c>
      <c r="M32" s="195">
        <v>485000</v>
      </c>
      <c r="N32" s="195">
        <v>485000</v>
      </c>
      <c r="O32" s="195">
        <v>485000</v>
      </c>
      <c r="P32" s="195">
        <v>485000</v>
      </c>
      <c r="Q32" s="195">
        <v>485000</v>
      </c>
      <c r="R32" s="195">
        <v>485000</v>
      </c>
      <c r="S32" s="195">
        <v>485000</v>
      </c>
      <c r="T32" s="195">
        <v>485000</v>
      </c>
      <c r="U32" s="195">
        <v>485000</v>
      </c>
      <c r="V32" s="195">
        <v>485000</v>
      </c>
      <c r="W32" s="195">
        <v>485000</v>
      </c>
      <c r="X32" s="195">
        <v>485000</v>
      </c>
      <c r="Y32" s="195">
        <v>485000</v>
      </c>
      <c r="Z32" s="195">
        <v>485000</v>
      </c>
      <c r="AA32" s="195">
        <v>485000</v>
      </c>
      <c r="AB32" s="195">
        <v>485000</v>
      </c>
    </row>
    <row r="33" spans="1:28">
      <c r="A33" s="91" t="s">
        <v>138</v>
      </c>
      <c r="B33" s="226" t="s">
        <v>346</v>
      </c>
      <c r="C33" s="21"/>
      <c r="D33" s="179" t="s">
        <v>332</v>
      </c>
      <c r="E33" s="195">
        <v>1997280</v>
      </c>
      <c r="F33" s="195">
        <v>1997280</v>
      </c>
      <c r="G33" s="195">
        <v>2002752</v>
      </c>
      <c r="H33" s="195">
        <v>1997280</v>
      </c>
      <c r="I33" s="195">
        <v>1997280</v>
      </c>
      <c r="J33" s="195">
        <v>1997280</v>
      </c>
      <c r="K33" s="195">
        <v>2002752</v>
      </c>
      <c r="L33" s="195">
        <v>1997280</v>
      </c>
      <c r="M33" s="195">
        <v>1997280</v>
      </c>
      <c r="N33" s="195">
        <v>1997280</v>
      </c>
      <c r="O33" s="195">
        <v>2002752</v>
      </c>
      <c r="P33" s="195">
        <v>1997280</v>
      </c>
      <c r="Q33" s="195">
        <v>1997280</v>
      </c>
      <c r="R33" s="195">
        <v>1997280</v>
      </c>
      <c r="S33" s="195">
        <v>2002752</v>
      </c>
      <c r="T33" s="195">
        <v>1997280</v>
      </c>
      <c r="U33" s="195">
        <v>1997280</v>
      </c>
      <c r="V33" s="195">
        <v>1997280</v>
      </c>
      <c r="W33" s="195">
        <v>2002752</v>
      </c>
      <c r="X33" s="195">
        <v>1997280</v>
      </c>
      <c r="Y33" s="195">
        <v>1997280</v>
      </c>
      <c r="Z33" s="195">
        <v>1997280</v>
      </c>
      <c r="AA33" s="195">
        <v>2002752</v>
      </c>
      <c r="AB33" s="195">
        <v>1997280</v>
      </c>
    </row>
    <row r="34" spans="1:28">
      <c r="A34" s="91" t="s">
        <v>139</v>
      </c>
      <c r="B34" s="227" t="s">
        <v>403</v>
      </c>
      <c r="C34" s="21"/>
      <c r="D34" s="179" t="s">
        <v>334</v>
      </c>
      <c r="E34" s="195">
        <v>0</v>
      </c>
      <c r="F34" s="195">
        <v>0</v>
      </c>
      <c r="G34" s="195">
        <v>0</v>
      </c>
      <c r="H34" s="195">
        <v>0</v>
      </c>
      <c r="I34" s="195">
        <v>0</v>
      </c>
      <c r="J34" s="195">
        <v>0</v>
      </c>
      <c r="K34" s="195">
        <v>0</v>
      </c>
      <c r="L34" s="195">
        <v>1477026.7760379999</v>
      </c>
      <c r="M34" s="195">
        <v>1638619.139741</v>
      </c>
      <c r="N34" s="195">
        <v>1530963.072647</v>
      </c>
      <c r="O34" s="195">
        <v>1624942.2658820001</v>
      </c>
      <c r="P34" s="195">
        <v>1624299.951386</v>
      </c>
      <c r="Q34" s="195">
        <v>1648516.4558570001</v>
      </c>
      <c r="R34" s="195">
        <v>1558278.5391112478</v>
      </c>
      <c r="S34" s="195">
        <v>1538779.4348618158</v>
      </c>
      <c r="T34" s="195">
        <v>1573929.0729877776</v>
      </c>
      <c r="U34" s="195">
        <v>1445453.5690636565</v>
      </c>
      <c r="V34" s="195">
        <v>1337374.9349679172</v>
      </c>
      <c r="W34" s="195">
        <v>1216462.6207063028</v>
      </c>
      <c r="X34" s="195">
        <v>1107957.9985528323</v>
      </c>
      <c r="Y34" s="195">
        <v>1003823.6379450563</v>
      </c>
      <c r="Z34" s="195">
        <v>868184.87065472652</v>
      </c>
      <c r="AA34" s="195">
        <v>745470.1305398593</v>
      </c>
      <c r="AB34" s="195">
        <v>654111.56997293024</v>
      </c>
    </row>
    <row r="35" spans="1:28">
      <c r="D35" s="259"/>
      <c r="E35" s="191"/>
      <c r="F35" s="191"/>
      <c r="G35" s="191"/>
      <c r="H35" s="191"/>
      <c r="I35" s="191"/>
      <c r="J35" s="196"/>
      <c r="K35" s="196"/>
      <c r="L35" s="196"/>
      <c r="M35" s="197"/>
      <c r="N35" s="196"/>
      <c r="O35" s="197"/>
      <c r="P35" s="196"/>
      <c r="Q35" s="197"/>
      <c r="R35" s="196"/>
      <c r="S35" s="197"/>
      <c r="T35" s="196"/>
      <c r="U35" s="197"/>
      <c r="V35" s="196"/>
      <c r="W35" s="197"/>
      <c r="X35" s="196"/>
      <c r="Y35" s="197"/>
      <c r="Z35" s="196"/>
      <c r="AA35" s="197"/>
      <c r="AB35" s="196"/>
    </row>
    <row r="36" spans="1:28">
      <c r="B36" s="20" t="s">
        <v>258</v>
      </c>
      <c r="C36" s="20"/>
      <c r="D36" s="36"/>
      <c r="E36" s="192"/>
      <c r="F36" s="192"/>
      <c r="G36" s="192"/>
      <c r="H36" s="192"/>
      <c r="I36" s="192"/>
      <c r="J36" s="198"/>
      <c r="K36" s="198"/>
      <c r="L36" s="198"/>
      <c r="M36" s="199"/>
      <c r="N36" s="198"/>
      <c r="O36" s="199"/>
      <c r="P36" s="198"/>
      <c r="Q36" s="199"/>
      <c r="R36" s="198"/>
      <c r="S36" s="199"/>
      <c r="T36" s="198"/>
      <c r="U36" s="199"/>
      <c r="V36" s="198"/>
      <c r="W36" s="199"/>
      <c r="X36" s="198"/>
      <c r="Y36" s="199"/>
      <c r="Z36" s="198"/>
      <c r="AA36" s="199"/>
      <c r="AB36" s="198"/>
    </row>
    <row r="37" spans="1:28">
      <c r="B37" s="14" t="s">
        <v>33</v>
      </c>
      <c r="D37" s="115"/>
      <c r="E37" s="193"/>
      <c r="F37" s="193"/>
      <c r="G37" s="193"/>
      <c r="H37" s="193"/>
      <c r="I37" s="193"/>
      <c r="J37" s="200"/>
      <c r="K37" s="200"/>
      <c r="L37" s="200"/>
      <c r="M37" s="201"/>
      <c r="N37" s="200"/>
      <c r="O37" s="201"/>
      <c r="P37" s="200"/>
      <c r="Q37" s="201"/>
      <c r="R37" s="200"/>
      <c r="S37" s="201"/>
      <c r="T37" s="200"/>
      <c r="U37" s="201"/>
      <c r="V37" s="200"/>
      <c r="W37" s="201"/>
      <c r="X37" s="200"/>
      <c r="Y37" s="201"/>
      <c r="Z37" s="200"/>
      <c r="AA37" s="201"/>
      <c r="AB37" s="200"/>
    </row>
    <row r="38" spans="1:28">
      <c r="A38" s="91" t="s">
        <v>140</v>
      </c>
      <c r="B38" s="25" t="s">
        <v>347</v>
      </c>
      <c r="C38" s="164"/>
      <c r="D38" s="179" t="s">
        <v>337</v>
      </c>
      <c r="E38" s="194">
        <v>4529654.1043090001</v>
      </c>
      <c r="F38" s="194">
        <v>4415609.0351790003</v>
      </c>
      <c r="G38" s="194">
        <v>3883546.497949</v>
      </c>
      <c r="H38" s="194">
        <v>1851142.6056639999</v>
      </c>
      <c r="I38" s="194">
        <v>0</v>
      </c>
      <c r="J38" s="194">
        <v>0</v>
      </c>
      <c r="K38" s="194">
        <v>0</v>
      </c>
      <c r="L38" s="194">
        <v>0</v>
      </c>
      <c r="M38" s="194">
        <v>0</v>
      </c>
      <c r="N38" s="194">
        <v>0</v>
      </c>
      <c r="O38" s="194">
        <v>0</v>
      </c>
      <c r="P38" s="194">
        <v>0</v>
      </c>
      <c r="Q38" s="194">
        <v>0</v>
      </c>
      <c r="R38" s="194">
        <v>0</v>
      </c>
      <c r="S38" s="194">
        <v>0</v>
      </c>
      <c r="T38" s="194">
        <v>0</v>
      </c>
      <c r="U38" s="194">
        <v>0</v>
      </c>
      <c r="V38" s="194">
        <v>0</v>
      </c>
      <c r="W38" s="194">
        <v>0</v>
      </c>
      <c r="X38" s="194">
        <v>0</v>
      </c>
      <c r="Y38" s="194">
        <v>0</v>
      </c>
      <c r="Z38" s="194">
        <v>0</v>
      </c>
      <c r="AA38" s="194">
        <v>0</v>
      </c>
      <c r="AB38" s="194">
        <v>0</v>
      </c>
    </row>
    <row r="39" spans="1:28">
      <c r="A39" s="91" t="s">
        <v>152</v>
      </c>
      <c r="B39" s="25" t="s">
        <v>348</v>
      </c>
      <c r="C39" s="21"/>
      <c r="D39" s="179" t="s">
        <v>334</v>
      </c>
      <c r="E39" s="183">
        <v>0</v>
      </c>
      <c r="F39" s="183">
        <v>0</v>
      </c>
      <c r="G39" s="183">
        <v>0</v>
      </c>
      <c r="H39" s="183">
        <v>1474659.699152</v>
      </c>
      <c r="I39" s="183">
        <v>2983821.3699429999</v>
      </c>
      <c r="J39" s="183">
        <v>2874175.554403</v>
      </c>
      <c r="K39" s="183">
        <v>4185684.0557690002</v>
      </c>
      <c r="L39" s="183">
        <v>4273118.5068469997</v>
      </c>
      <c r="M39" s="183">
        <v>3154293.347883</v>
      </c>
      <c r="N39" s="183">
        <v>2576194.0516030001</v>
      </c>
      <c r="O39" s="183">
        <v>2682767.1907310002</v>
      </c>
      <c r="P39" s="183">
        <v>2848518.3768890002</v>
      </c>
      <c r="Q39" s="183">
        <v>2866842.6998120002</v>
      </c>
      <c r="R39" s="183">
        <v>2557476.2197766318</v>
      </c>
      <c r="S39" s="183">
        <v>1568277.4143549791</v>
      </c>
      <c r="T39" s="183">
        <v>1623887.9594467403</v>
      </c>
      <c r="U39" s="183">
        <v>1497117.8295360347</v>
      </c>
      <c r="V39" s="183">
        <v>1384237.3526155429</v>
      </c>
      <c r="W39" s="183">
        <v>1227154.3989464468</v>
      </c>
      <c r="X39" s="183">
        <v>1108898.2663056634</v>
      </c>
      <c r="Y39" s="183">
        <v>1009011.6251672735</v>
      </c>
      <c r="Z39" s="183">
        <v>868620.9181340537</v>
      </c>
      <c r="AA39" s="183">
        <v>716469.53022449138</v>
      </c>
      <c r="AB39" s="183">
        <v>644274.96566615952</v>
      </c>
    </row>
    <row r="40" spans="1:28">
      <c r="A40" s="91" t="s">
        <v>153</v>
      </c>
      <c r="B40" s="25" t="s">
        <v>349</v>
      </c>
      <c r="C40" s="164"/>
      <c r="D40" s="179" t="s">
        <v>336</v>
      </c>
      <c r="E40" s="183">
        <v>569300.80000000005</v>
      </c>
      <c r="F40" s="183">
        <v>541764.80000000005</v>
      </c>
      <c r="G40" s="183">
        <v>542787.19999999995</v>
      </c>
      <c r="H40" s="183">
        <v>532449.6</v>
      </c>
      <c r="I40" s="183">
        <v>535942.40000000002</v>
      </c>
      <c r="J40" s="183">
        <v>484419.2</v>
      </c>
      <c r="K40" s="183">
        <v>483166.4</v>
      </c>
      <c r="L40" s="183">
        <v>497638.40000000002</v>
      </c>
      <c r="M40" s="183">
        <v>374694.40000000002</v>
      </c>
      <c r="N40" s="183">
        <v>351350.4</v>
      </c>
      <c r="O40" s="183">
        <v>378347.2</v>
      </c>
      <c r="P40" s="183">
        <v>431792</v>
      </c>
      <c r="Q40" s="183">
        <v>439692.79999999999</v>
      </c>
      <c r="R40" s="183">
        <v>441216</v>
      </c>
      <c r="S40" s="183">
        <v>418072</v>
      </c>
      <c r="T40" s="183">
        <v>466774.4</v>
      </c>
      <c r="U40" s="183">
        <v>461267.20000000001</v>
      </c>
      <c r="V40" s="183">
        <v>471977.6</v>
      </c>
      <c r="W40" s="183">
        <v>447640</v>
      </c>
      <c r="X40" s="183">
        <v>439942.40000000002</v>
      </c>
      <c r="Y40" s="183">
        <v>443595.2</v>
      </c>
      <c r="Z40" s="183">
        <v>415454.4</v>
      </c>
      <c r="AA40" s="183">
        <v>399841.6</v>
      </c>
      <c r="AB40" s="183">
        <v>403796.8</v>
      </c>
    </row>
    <row r="41" spans="1:28">
      <c r="A41" s="91" t="s">
        <v>154</v>
      </c>
      <c r="B41" s="25" t="s">
        <v>350</v>
      </c>
      <c r="C41" s="164"/>
      <c r="D41" s="179" t="s">
        <v>330</v>
      </c>
      <c r="E41" s="183">
        <f t="shared" ref="E41:AB41" si="2">791.028*1000*0.209</f>
        <v>165324.85199999998</v>
      </c>
      <c r="F41" s="183">
        <f t="shared" si="2"/>
        <v>165324.85199999998</v>
      </c>
      <c r="G41" s="183">
        <f t="shared" si="2"/>
        <v>165324.85199999998</v>
      </c>
      <c r="H41" s="183">
        <f t="shared" si="2"/>
        <v>165324.85199999998</v>
      </c>
      <c r="I41" s="183">
        <f t="shared" si="2"/>
        <v>165324.85199999998</v>
      </c>
      <c r="J41" s="183">
        <f t="shared" si="2"/>
        <v>165324.85199999998</v>
      </c>
      <c r="K41" s="183">
        <f t="shared" si="2"/>
        <v>165324.85199999998</v>
      </c>
      <c r="L41" s="183">
        <f t="shared" si="2"/>
        <v>165324.85199999998</v>
      </c>
      <c r="M41" s="183">
        <f t="shared" si="2"/>
        <v>165324.85199999998</v>
      </c>
      <c r="N41" s="183">
        <f t="shared" si="2"/>
        <v>165324.85199999998</v>
      </c>
      <c r="O41" s="183">
        <f t="shared" si="2"/>
        <v>165324.85199999998</v>
      </c>
      <c r="P41" s="183">
        <f t="shared" si="2"/>
        <v>165324.85199999998</v>
      </c>
      <c r="Q41" s="183">
        <f t="shared" si="2"/>
        <v>165324.85199999998</v>
      </c>
      <c r="R41" s="183">
        <f t="shared" si="2"/>
        <v>165324.85199999998</v>
      </c>
      <c r="S41" s="183">
        <f t="shared" si="2"/>
        <v>165324.85199999998</v>
      </c>
      <c r="T41" s="183">
        <f t="shared" si="2"/>
        <v>165324.85199999998</v>
      </c>
      <c r="U41" s="183">
        <f t="shared" si="2"/>
        <v>165324.85199999998</v>
      </c>
      <c r="V41" s="183">
        <f t="shared" si="2"/>
        <v>165324.85199999998</v>
      </c>
      <c r="W41" s="183">
        <f t="shared" si="2"/>
        <v>165324.85199999998</v>
      </c>
      <c r="X41" s="183">
        <f t="shared" si="2"/>
        <v>165324.85199999998</v>
      </c>
      <c r="Y41" s="183">
        <f t="shared" si="2"/>
        <v>165324.85199999998</v>
      </c>
      <c r="Z41" s="183">
        <f t="shared" si="2"/>
        <v>165324.85199999998</v>
      </c>
      <c r="AA41" s="183">
        <f t="shared" si="2"/>
        <v>165324.85199999998</v>
      </c>
      <c r="AB41" s="183">
        <f t="shared" si="2"/>
        <v>165324.85199999998</v>
      </c>
    </row>
    <row r="42" spans="1:28">
      <c r="A42" s="91" t="s">
        <v>181</v>
      </c>
      <c r="B42" s="25" t="s">
        <v>351</v>
      </c>
      <c r="C42" s="164"/>
      <c r="D42" s="179" t="s">
        <v>330</v>
      </c>
      <c r="E42" s="183">
        <v>17691.903311987502</v>
      </c>
      <c r="F42" s="183">
        <v>37455.992855764525</v>
      </c>
      <c r="G42" s="183">
        <v>55218.492417100293</v>
      </c>
      <c r="H42" s="183">
        <v>72280.24360009993</v>
      </c>
      <c r="I42" s="183">
        <v>89492.1084030481</v>
      </c>
      <c r="J42" s="183">
        <v>106831.07226087908</v>
      </c>
      <c r="K42" s="183">
        <v>124157.62656618553</v>
      </c>
      <c r="L42" s="183">
        <v>141657.02535137074</v>
      </c>
      <c r="M42" s="183">
        <v>159191.73387241742</v>
      </c>
      <c r="N42" s="183">
        <v>176635.61538042419</v>
      </c>
      <c r="O42" s="183">
        <v>193901.27112306716</v>
      </c>
      <c r="P42" s="183">
        <v>210888.04198767224</v>
      </c>
      <c r="Q42" s="183">
        <v>227801.56456161712</v>
      </c>
      <c r="R42" s="183">
        <v>244455.13099188716</v>
      </c>
      <c r="S42" s="183">
        <v>260789.2463622599</v>
      </c>
      <c r="T42" s="183">
        <v>276660.99464323313</v>
      </c>
      <c r="U42" s="183">
        <v>292222.04024031473</v>
      </c>
      <c r="V42" s="183">
        <v>307289.55693577672</v>
      </c>
      <c r="W42" s="183">
        <v>321731.91462036228</v>
      </c>
      <c r="X42" s="183">
        <v>335436.11952487554</v>
      </c>
      <c r="Y42" s="183">
        <v>348532.80404231517</v>
      </c>
      <c r="Z42" s="183">
        <v>361132.87154369033</v>
      </c>
      <c r="AA42" s="183">
        <v>373116.46650949429</v>
      </c>
      <c r="AB42" s="183">
        <v>384765.76501264429</v>
      </c>
    </row>
    <row r="43" spans="1:28">
      <c r="A43" s="91" t="s">
        <v>182</v>
      </c>
      <c r="B43" s="25" t="s">
        <v>352</v>
      </c>
      <c r="C43" s="164"/>
      <c r="D43" s="179" t="s">
        <v>334</v>
      </c>
      <c r="E43" s="183">
        <v>169940</v>
      </c>
      <c r="F43" s="183">
        <v>169940</v>
      </c>
      <c r="G43" s="183">
        <v>170410</v>
      </c>
      <c r="H43" s="183">
        <v>169940</v>
      </c>
      <c r="I43" s="183">
        <v>169940</v>
      </c>
      <c r="J43" s="183">
        <v>169940</v>
      </c>
      <c r="K43" s="183">
        <v>170410</v>
      </c>
      <c r="L43" s="183">
        <v>169940</v>
      </c>
      <c r="M43" s="183">
        <v>169940</v>
      </c>
      <c r="N43" s="183">
        <v>169940</v>
      </c>
      <c r="O43" s="183">
        <v>170410</v>
      </c>
      <c r="P43" s="183">
        <v>169940</v>
      </c>
      <c r="Q43" s="183">
        <v>169940</v>
      </c>
      <c r="R43" s="183">
        <v>169940</v>
      </c>
      <c r="S43" s="183">
        <v>170410</v>
      </c>
      <c r="T43" s="183">
        <v>169940</v>
      </c>
      <c r="U43" s="183">
        <v>169940</v>
      </c>
      <c r="V43" s="183">
        <v>169940</v>
      </c>
      <c r="W43" s="183">
        <v>170410</v>
      </c>
      <c r="X43" s="183">
        <v>169940</v>
      </c>
      <c r="Y43" s="183">
        <v>169940</v>
      </c>
      <c r="Z43" s="183">
        <v>169940</v>
      </c>
      <c r="AA43" s="183">
        <v>170410</v>
      </c>
      <c r="AB43" s="183">
        <v>169940</v>
      </c>
    </row>
    <row r="44" spans="1:28">
      <c r="A44" s="91" t="s">
        <v>183</v>
      </c>
      <c r="B44" s="25" t="s">
        <v>353</v>
      </c>
      <c r="C44" s="21"/>
      <c r="D44" s="179" t="s">
        <v>332</v>
      </c>
      <c r="E44" s="190">
        <v>1392840</v>
      </c>
      <c r="F44" s="190">
        <v>1392840</v>
      </c>
      <c r="G44" s="190">
        <v>1396656</v>
      </c>
      <c r="H44" s="190">
        <v>1392840</v>
      </c>
      <c r="I44" s="190">
        <v>1392840</v>
      </c>
      <c r="J44" s="190">
        <v>1392840</v>
      </c>
      <c r="K44" s="190">
        <v>1396656</v>
      </c>
      <c r="L44" s="190">
        <v>1392840</v>
      </c>
      <c r="M44" s="190">
        <v>1392840</v>
      </c>
      <c r="N44" s="190">
        <v>1392840</v>
      </c>
      <c r="O44" s="190">
        <v>1396656</v>
      </c>
      <c r="P44" s="190">
        <v>1392840</v>
      </c>
      <c r="Q44" s="190">
        <v>1392840</v>
      </c>
      <c r="R44" s="190">
        <v>1392840</v>
      </c>
      <c r="S44" s="190">
        <v>1396656</v>
      </c>
      <c r="T44" s="190">
        <v>1392840</v>
      </c>
      <c r="U44" s="190">
        <v>1392840</v>
      </c>
      <c r="V44" s="190">
        <v>1392840</v>
      </c>
      <c r="W44" s="190">
        <v>1396656</v>
      </c>
      <c r="X44" s="190">
        <v>1392840</v>
      </c>
      <c r="Y44" s="190">
        <v>1392840</v>
      </c>
      <c r="Z44" s="190">
        <v>1392840</v>
      </c>
      <c r="AA44" s="190">
        <v>1396656</v>
      </c>
      <c r="AB44" s="190">
        <v>1392840</v>
      </c>
    </row>
    <row r="45" spans="1:28">
      <c r="A45" s="91" t="s">
        <v>184</v>
      </c>
      <c r="B45" s="227" t="s">
        <v>398</v>
      </c>
      <c r="C45" s="173"/>
      <c r="D45" s="173" t="s">
        <v>331</v>
      </c>
      <c r="E45" s="262">
        <v>0</v>
      </c>
      <c r="F45" s="262">
        <v>0</v>
      </c>
      <c r="G45" s="262">
        <v>0</v>
      </c>
      <c r="H45" s="262">
        <v>0</v>
      </c>
      <c r="I45" s="262">
        <v>0</v>
      </c>
      <c r="J45" s="262">
        <v>0</v>
      </c>
      <c r="K45" s="262">
        <v>0</v>
      </c>
      <c r="L45" s="262">
        <v>0</v>
      </c>
      <c r="M45" s="262">
        <v>0</v>
      </c>
      <c r="N45" s="262">
        <v>0</v>
      </c>
      <c r="O45" s="262">
        <v>0</v>
      </c>
      <c r="P45" s="262">
        <v>0</v>
      </c>
      <c r="Q45" s="262">
        <v>0</v>
      </c>
      <c r="R45" s="262">
        <v>0</v>
      </c>
      <c r="S45" s="262">
        <v>0</v>
      </c>
      <c r="T45" s="262">
        <v>0</v>
      </c>
      <c r="U45" s="262">
        <v>0</v>
      </c>
      <c r="V45" s="262">
        <v>0</v>
      </c>
      <c r="W45" s="262">
        <v>0</v>
      </c>
      <c r="X45" s="262">
        <v>0</v>
      </c>
      <c r="Y45" s="262">
        <v>0</v>
      </c>
      <c r="Z45" s="262">
        <v>0</v>
      </c>
      <c r="AA45" s="262">
        <v>0</v>
      </c>
      <c r="AB45" s="262">
        <v>0</v>
      </c>
    </row>
    <row r="46" spans="1:28" ht="31">
      <c r="A46" s="91">
        <v>12</v>
      </c>
      <c r="B46" s="22" t="s">
        <v>467</v>
      </c>
      <c r="C46" s="238"/>
      <c r="D46" s="204"/>
      <c r="E46" s="51">
        <f>SUM(E27:E34,E38:E45)</f>
        <v>14372057.999597989</v>
      </c>
      <c r="F46" s="51">
        <f t="shared" ref="F46:AB46" si="3">SUM(F27:F34,F38:F45)</f>
        <v>14433556.098242765</v>
      </c>
      <c r="G46" s="51">
        <f t="shared" si="3"/>
        <v>13467683.643401099</v>
      </c>
      <c r="H46" s="51">
        <f t="shared" si="3"/>
        <v>13679373.980450099</v>
      </c>
      <c r="I46" s="51">
        <f t="shared" si="3"/>
        <v>13942222.859758047</v>
      </c>
      <c r="J46" s="51">
        <f t="shared" si="3"/>
        <v>14239732.487946877</v>
      </c>
      <c r="K46" s="51">
        <f t="shared" si="3"/>
        <v>14578190.878594184</v>
      </c>
      <c r="L46" s="51">
        <f t="shared" si="3"/>
        <v>14910020.443585372</v>
      </c>
      <c r="M46" s="51">
        <f t="shared" si="3"/>
        <v>14161351.575895417</v>
      </c>
      <c r="N46" s="51">
        <f t="shared" si="3"/>
        <v>13474325.361099426</v>
      </c>
      <c r="O46" s="51">
        <f t="shared" si="3"/>
        <v>13773219.219846066</v>
      </c>
      <c r="P46" s="51">
        <f t="shared" si="3"/>
        <v>13661446.638591673</v>
      </c>
      <c r="Q46" s="51">
        <f t="shared" si="3"/>
        <v>13764532.584114617</v>
      </c>
      <c r="R46" s="51">
        <f t="shared" si="3"/>
        <v>13387132.193674527</v>
      </c>
      <c r="S46" s="51">
        <f t="shared" si="3"/>
        <v>13032593.31777196</v>
      </c>
      <c r="T46" s="51">
        <f t="shared" si="3"/>
        <v>12611216.072543386</v>
      </c>
      <c r="U46" s="51">
        <f t="shared" si="3"/>
        <v>12167398.706003329</v>
      </c>
      <c r="V46" s="51">
        <f t="shared" si="3"/>
        <v>11753833.703541996</v>
      </c>
      <c r="W46" s="51">
        <f t="shared" si="3"/>
        <v>11313662.598806813</v>
      </c>
      <c r="X46" s="51">
        <f t="shared" si="3"/>
        <v>10817493.084174555</v>
      </c>
      <c r="Y46" s="51">
        <f t="shared" si="3"/>
        <v>10326073.175677828</v>
      </c>
      <c r="Z46" s="51">
        <f t="shared" si="3"/>
        <v>9806511.353291003</v>
      </c>
      <c r="AA46" s="51">
        <f t="shared" si="3"/>
        <v>9306948.3320901692</v>
      </c>
      <c r="AB46" s="51">
        <f t="shared" si="3"/>
        <v>8765815.0091443546</v>
      </c>
    </row>
    <row r="47" spans="1:28">
      <c r="B47" s="20"/>
      <c r="C47" s="20"/>
      <c r="D47" s="260"/>
      <c r="E47" s="64"/>
      <c r="F47" s="64"/>
      <c r="G47" s="64"/>
      <c r="H47" s="64"/>
      <c r="I47" s="64"/>
      <c r="J47" s="64"/>
      <c r="K47" s="64"/>
      <c r="L47" s="64"/>
      <c r="M47" s="76"/>
      <c r="N47" s="64"/>
      <c r="O47" s="76"/>
      <c r="P47" s="64"/>
      <c r="Q47" s="76"/>
      <c r="R47" s="64"/>
      <c r="S47" s="76"/>
      <c r="T47" s="64"/>
      <c r="U47" s="76"/>
      <c r="V47" s="64"/>
      <c r="W47" s="76"/>
      <c r="X47" s="64"/>
      <c r="Y47" s="76"/>
      <c r="Z47" s="64"/>
      <c r="AA47" s="76"/>
      <c r="AB47" s="64"/>
    </row>
    <row r="48" spans="1:28">
      <c r="B48" s="20" t="s">
        <v>262</v>
      </c>
      <c r="C48" s="20"/>
      <c r="D48" s="35"/>
      <c r="E48" s="56"/>
      <c r="F48" s="56"/>
      <c r="G48" s="56"/>
      <c r="H48" s="56"/>
      <c r="I48" s="56"/>
      <c r="J48" s="57"/>
      <c r="K48" s="57"/>
      <c r="L48" s="57"/>
      <c r="M48" s="58"/>
      <c r="N48" s="57"/>
      <c r="O48" s="58"/>
      <c r="P48" s="57"/>
      <c r="Q48" s="58"/>
      <c r="R48" s="57"/>
      <c r="S48" s="58"/>
      <c r="T48" s="57"/>
      <c r="U48" s="58"/>
      <c r="V48" s="57"/>
      <c r="W48" s="58"/>
      <c r="X48" s="57"/>
      <c r="Y48" s="58"/>
      <c r="Z48" s="57"/>
      <c r="AA48" s="58"/>
      <c r="AB48" s="57"/>
    </row>
    <row r="49" spans="1:28">
      <c r="B49" s="14" t="s">
        <v>32</v>
      </c>
      <c r="D49" s="130"/>
      <c r="E49" s="59"/>
      <c r="F49" s="59"/>
      <c r="G49" s="59"/>
      <c r="H49" s="59"/>
      <c r="I49" s="59"/>
      <c r="J49" s="60"/>
      <c r="K49" s="60"/>
      <c r="L49" s="60"/>
      <c r="M49" s="61"/>
      <c r="N49" s="60"/>
      <c r="O49" s="61"/>
      <c r="P49" s="60"/>
      <c r="Q49" s="61"/>
      <c r="R49" s="60"/>
      <c r="S49" s="61"/>
      <c r="T49" s="60"/>
      <c r="U49" s="61"/>
      <c r="V49" s="60"/>
      <c r="W49" s="61"/>
      <c r="X49" s="60"/>
      <c r="Y49" s="61"/>
      <c r="Z49" s="60"/>
      <c r="AA49" s="61"/>
      <c r="AB49" s="60"/>
    </row>
    <row r="50" spans="1:28">
      <c r="A50" s="91" t="s">
        <v>57</v>
      </c>
      <c r="B50" s="25" t="s">
        <v>355</v>
      </c>
      <c r="C50" s="164"/>
      <c r="D50" s="179" t="s">
        <v>338</v>
      </c>
      <c r="E50" s="70">
        <v>20500</v>
      </c>
      <c r="F50" s="70">
        <v>20500</v>
      </c>
      <c r="G50" s="70">
        <v>20500</v>
      </c>
      <c r="H50" s="70">
        <v>20500</v>
      </c>
      <c r="I50" s="70">
        <v>20500</v>
      </c>
      <c r="J50" s="70">
        <v>20500</v>
      </c>
      <c r="K50" s="70">
        <v>20500</v>
      </c>
      <c r="L50" s="70">
        <v>20500</v>
      </c>
      <c r="M50" s="70">
        <v>20500</v>
      </c>
      <c r="N50" s="70">
        <v>20500</v>
      </c>
      <c r="O50" s="70">
        <v>20500</v>
      </c>
      <c r="P50" s="70">
        <v>20500</v>
      </c>
      <c r="Q50" s="70">
        <v>20500</v>
      </c>
      <c r="R50" s="70">
        <v>20500</v>
      </c>
      <c r="S50" s="70">
        <v>20500</v>
      </c>
      <c r="T50" s="70">
        <v>20500</v>
      </c>
      <c r="U50" s="70">
        <v>20500</v>
      </c>
      <c r="V50" s="70">
        <v>20500</v>
      </c>
      <c r="W50" s="70">
        <v>20500</v>
      </c>
      <c r="X50" s="70">
        <v>20500</v>
      </c>
      <c r="Y50" s="70">
        <v>20500</v>
      </c>
      <c r="Z50" s="70">
        <v>20500</v>
      </c>
      <c r="AA50" s="70">
        <v>20500</v>
      </c>
      <c r="AB50" s="70">
        <v>20500</v>
      </c>
    </row>
    <row r="51" spans="1:28">
      <c r="A51" s="91" t="s">
        <v>58</v>
      </c>
      <c r="B51" s="25" t="s">
        <v>356</v>
      </c>
      <c r="C51" s="164"/>
      <c r="D51" s="179" t="s">
        <v>338</v>
      </c>
      <c r="E51" s="66">
        <v>18200</v>
      </c>
      <c r="F51" s="66">
        <v>18200</v>
      </c>
      <c r="G51" s="66">
        <v>18200</v>
      </c>
      <c r="H51" s="66">
        <v>18200</v>
      </c>
      <c r="I51" s="73">
        <v>18200</v>
      </c>
      <c r="J51" s="70">
        <v>18200</v>
      </c>
      <c r="K51" s="70">
        <v>18200</v>
      </c>
      <c r="L51" s="70">
        <v>18200</v>
      </c>
      <c r="M51" s="70">
        <v>18200</v>
      </c>
      <c r="N51" s="70">
        <v>18200</v>
      </c>
      <c r="O51" s="70">
        <v>18200</v>
      </c>
      <c r="P51" s="70">
        <v>18200</v>
      </c>
      <c r="Q51" s="70">
        <v>18200</v>
      </c>
      <c r="R51" s="70">
        <v>18200</v>
      </c>
      <c r="S51" s="70">
        <v>18200</v>
      </c>
      <c r="T51" s="70">
        <v>18200</v>
      </c>
      <c r="U51" s="70">
        <v>18200</v>
      </c>
      <c r="V51" s="70">
        <v>18200</v>
      </c>
      <c r="W51" s="70">
        <v>18200</v>
      </c>
      <c r="X51" s="70">
        <v>18200</v>
      </c>
      <c r="Y51" s="70">
        <v>18200</v>
      </c>
      <c r="Z51" s="70">
        <v>18200</v>
      </c>
      <c r="AA51" s="70">
        <v>18200</v>
      </c>
      <c r="AB51" s="70">
        <v>18200</v>
      </c>
    </row>
    <row r="52" spans="1:28">
      <c r="A52" s="91" t="s">
        <v>59</v>
      </c>
      <c r="B52" s="25" t="s">
        <v>354</v>
      </c>
      <c r="C52" s="164"/>
      <c r="D52" s="179" t="s">
        <v>339</v>
      </c>
      <c r="E52" s="66">
        <v>96720</v>
      </c>
      <c r="F52" s="66">
        <v>97510</v>
      </c>
      <c r="G52" s="66">
        <v>14180</v>
      </c>
      <c r="H52" s="66">
        <v>14720</v>
      </c>
      <c r="I52" s="73">
        <v>16230</v>
      </c>
      <c r="J52" s="70">
        <v>16420</v>
      </c>
      <c r="K52" s="70">
        <v>23700</v>
      </c>
      <c r="L52" s="70">
        <v>26240</v>
      </c>
      <c r="M52" s="70">
        <v>93070</v>
      </c>
      <c r="N52" s="70">
        <v>93070</v>
      </c>
      <c r="O52" s="70">
        <v>93420</v>
      </c>
      <c r="P52" s="70">
        <v>91730</v>
      </c>
      <c r="Q52" s="70">
        <v>92360</v>
      </c>
      <c r="R52" s="70">
        <v>91770</v>
      </c>
      <c r="S52" s="70">
        <v>93460</v>
      </c>
      <c r="T52" s="70">
        <v>92710</v>
      </c>
      <c r="U52" s="70">
        <v>93030</v>
      </c>
      <c r="V52" s="70">
        <v>94400</v>
      </c>
      <c r="W52" s="70">
        <v>93750</v>
      </c>
      <c r="X52" s="70">
        <v>95330</v>
      </c>
      <c r="Y52" s="70">
        <v>95370</v>
      </c>
      <c r="Z52" s="70">
        <v>91420</v>
      </c>
      <c r="AA52" s="70">
        <v>88070</v>
      </c>
      <c r="AB52" s="70">
        <v>82200</v>
      </c>
    </row>
    <row r="53" spans="1:28">
      <c r="A53" s="91" t="s">
        <v>60</v>
      </c>
      <c r="B53" s="25" t="s">
        <v>358</v>
      </c>
      <c r="C53" s="164"/>
      <c r="D53" s="179" t="s">
        <v>339</v>
      </c>
      <c r="E53" s="66">
        <v>32500</v>
      </c>
      <c r="F53" s="66">
        <v>32500</v>
      </c>
      <c r="G53" s="66">
        <v>0</v>
      </c>
      <c r="H53" s="66">
        <v>0</v>
      </c>
      <c r="I53" s="73">
        <v>0</v>
      </c>
      <c r="J53" s="70">
        <v>0</v>
      </c>
      <c r="K53" s="70">
        <v>0</v>
      </c>
      <c r="L53" s="70">
        <v>0</v>
      </c>
      <c r="M53" s="70">
        <v>0</v>
      </c>
      <c r="N53" s="70">
        <v>0</v>
      </c>
      <c r="O53" s="70">
        <v>0</v>
      </c>
      <c r="P53" s="70">
        <v>0</v>
      </c>
      <c r="Q53" s="70">
        <v>0</v>
      </c>
      <c r="R53" s="70">
        <v>0</v>
      </c>
      <c r="S53" s="70">
        <v>0</v>
      </c>
      <c r="T53" s="70">
        <v>0</v>
      </c>
      <c r="U53" s="70">
        <v>0</v>
      </c>
      <c r="V53" s="70">
        <v>0</v>
      </c>
      <c r="W53" s="70">
        <v>0</v>
      </c>
      <c r="X53" s="70">
        <v>0</v>
      </c>
      <c r="Y53" s="70">
        <v>0</v>
      </c>
      <c r="Z53" s="70">
        <v>0</v>
      </c>
      <c r="AA53" s="70">
        <v>0</v>
      </c>
      <c r="AB53" s="70">
        <v>0</v>
      </c>
    </row>
    <row r="54" spans="1:28">
      <c r="A54" s="91" t="s">
        <v>61</v>
      </c>
      <c r="B54" s="25" t="s">
        <v>357</v>
      </c>
      <c r="C54" s="164"/>
      <c r="D54" s="179" t="s">
        <v>339</v>
      </c>
      <c r="E54" s="66">
        <v>5300</v>
      </c>
      <c r="F54" s="66">
        <v>5300</v>
      </c>
      <c r="G54" s="66">
        <v>5300</v>
      </c>
      <c r="H54" s="66">
        <v>5300</v>
      </c>
      <c r="I54" s="73">
        <v>5300</v>
      </c>
      <c r="J54" s="70">
        <v>5300</v>
      </c>
      <c r="K54" s="70">
        <v>5300</v>
      </c>
      <c r="L54" s="70">
        <v>5300</v>
      </c>
      <c r="M54" s="70">
        <v>5300</v>
      </c>
      <c r="N54" s="70">
        <v>5300</v>
      </c>
      <c r="O54" s="70">
        <v>5300</v>
      </c>
      <c r="P54" s="70">
        <v>5300</v>
      </c>
      <c r="Q54" s="70">
        <v>5300</v>
      </c>
      <c r="R54" s="70">
        <v>5300</v>
      </c>
      <c r="S54" s="70">
        <v>5300</v>
      </c>
      <c r="T54" s="70">
        <v>5300</v>
      </c>
      <c r="U54" s="70">
        <v>5300</v>
      </c>
      <c r="V54" s="70">
        <v>5300</v>
      </c>
      <c r="W54" s="70">
        <v>5300</v>
      </c>
      <c r="X54" s="70">
        <v>5300</v>
      </c>
      <c r="Y54" s="70">
        <v>5300</v>
      </c>
      <c r="Z54" s="70">
        <v>5300</v>
      </c>
      <c r="AA54" s="70">
        <v>5300</v>
      </c>
      <c r="AB54" s="70">
        <v>5300</v>
      </c>
    </row>
    <row r="55" spans="1:28">
      <c r="A55" s="91" t="s">
        <v>62</v>
      </c>
      <c r="B55" s="25" t="s">
        <v>360</v>
      </c>
      <c r="C55" s="164"/>
      <c r="D55" s="179" t="s">
        <v>339</v>
      </c>
      <c r="E55" s="66">
        <v>120988.578819</v>
      </c>
      <c r="F55" s="66">
        <v>121046.909327</v>
      </c>
      <c r="G55" s="66">
        <v>121027.471685</v>
      </c>
      <c r="H55" s="66">
        <v>121513.48778700001</v>
      </c>
      <c r="I55" s="73">
        <v>122947.269334</v>
      </c>
      <c r="J55" s="70">
        <v>123071.20359600001</v>
      </c>
      <c r="K55" s="70">
        <v>121200.003243</v>
      </c>
      <c r="L55" s="70">
        <v>123501.323453</v>
      </c>
      <c r="M55" s="70">
        <v>121404.137198</v>
      </c>
      <c r="N55" s="70">
        <v>123372.538872</v>
      </c>
      <c r="O55" s="70">
        <v>123265.610807</v>
      </c>
      <c r="P55" s="70">
        <v>121374.97723</v>
      </c>
      <c r="Q55" s="70">
        <v>121625.27919</v>
      </c>
      <c r="R55" s="70">
        <v>121100.375705</v>
      </c>
      <c r="S55" s="70">
        <v>122896.233163</v>
      </c>
      <c r="T55" s="70">
        <v>121734.63471</v>
      </c>
      <c r="U55" s="70">
        <v>121309.346276</v>
      </c>
      <c r="V55" s="70">
        <v>121666.586727</v>
      </c>
      <c r="W55" s="70">
        <v>200133.772081</v>
      </c>
      <c r="X55" s="70">
        <v>214898.17954000001</v>
      </c>
      <c r="Y55" s="70">
        <v>211781.59399600001</v>
      </c>
      <c r="Z55" s="70">
        <v>212714.740873</v>
      </c>
      <c r="AA55" s="70">
        <v>213699.14879000001</v>
      </c>
      <c r="AB55" s="70">
        <v>212475.72596899999</v>
      </c>
    </row>
    <row r="56" spans="1:28">
      <c r="A56" s="91" t="s">
        <v>63</v>
      </c>
      <c r="B56" s="25" t="s">
        <v>356</v>
      </c>
      <c r="C56" s="164"/>
      <c r="D56" s="179" t="s">
        <v>329</v>
      </c>
      <c r="E56" s="66">
        <v>248340</v>
      </c>
      <c r="F56" s="66">
        <v>248340</v>
      </c>
      <c r="G56" s="66">
        <v>248340</v>
      </c>
      <c r="H56" s="66">
        <v>248340</v>
      </c>
      <c r="I56" s="73">
        <v>248340</v>
      </c>
      <c r="J56" s="70">
        <v>248340</v>
      </c>
      <c r="K56" s="70">
        <v>248340</v>
      </c>
      <c r="L56" s="70">
        <v>248340</v>
      </c>
      <c r="M56" s="70">
        <v>248340</v>
      </c>
      <c r="N56" s="70">
        <v>248340</v>
      </c>
      <c r="O56" s="70">
        <v>248340</v>
      </c>
      <c r="P56" s="70">
        <v>248340</v>
      </c>
      <c r="Q56" s="70">
        <v>248340</v>
      </c>
      <c r="R56" s="70">
        <v>248340</v>
      </c>
      <c r="S56" s="70">
        <v>248340</v>
      </c>
      <c r="T56" s="70">
        <v>248340</v>
      </c>
      <c r="U56" s="70">
        <v>248340</v>
      </c>
      <c r="V56" s="70">
        <v>248340</v>
      </c>
      <c r="W56" s="70">
        <v>248340</v>
      </c>
      <c r="X56" s="70">
        <v>248340</v>
      </c>
      <c r="Y56" s="70">
        <v>248340</v>
      </c>
      <c r="Z56" s="70">
        <v>248340</v>
      </c>
      <c r="AA56" s="70">
        <v>248340</v>
      </c>
      <c r="AB56" s="70">
        <v>248340</v>
      </c>
    </row>
    <row r="57" spans="1:28">
      <c r="A57" s="91" t="s">
        <v>64</v>
      </c>
      <c r="B57" s="25" t="s">
        <v>359</v>
      </c>
      <c r="C57" s="164"/>
      <c r="D57" s="179" t="s">
        <v>329</v>
      </c>
      <c r="E57" s="69">
        <v>138662</v>
      </c>
      <c r="F57" s="69">
        <v>138662</v>
      </c>
      <c r="G57" s="69">
        <v>138662</v>
      </c>
      <c r="H57" s="69">
        <v>138662</v>
      </c>
      <c r="I57" s="78">
        <v>138662</v>
      </c>
      <c r="J57" s="70">
        <v>138662</v>
      </c>
      <c r="K57" s="70">
        <v>138662</v>
      </c>
      <c r="L57" s="70">
        <v>138662</v>
      </c>
      <c r="M57" s="70">
        <v>138662</v>
      </c>
      <c r="N57" s="70">
        <v>138662</v>
      </c>
      <c r="O57" s="70">
        <v>138662</v>
      </c>
      <c r="P57" s="70">
        <v>138662</v>
      </c>
      <c r="Q57" s="70">
        <v>138662</v>
      </c>
      <c r="R57" s="70">
        <v>138662</v>
      </c>
      <c r="S57" s="70">
        <v>138662</v>
      </c>
      <c r="T57" s="70">
        <v>138662</v>
      </c>
      <c r="U57" s="70">
        <v>138662</v>
      </c>
      <c r="V57" s="70">
        <v>138662</v>
      </c>
      <c r="W57" s="70">
        <v>138662</v>
      </c>
      <c r="X57" s="70">
        <v>138662</v>
      </c>
      <c r="Y57" s="70">
        <v>138662</v>
      </c>
      <c r="Z57" s="70">
        <v>138662</v>
      </c>
      <c r="AA57" s="70">
        <v>138662</v>
      </c>
      <c r="AB57" s="70">
        <v>138662</v>
      </c>
    </row>
    <row r="58" spans="1:28">
      <c r="B58" s="49"/>
      <c r="C58" s="49"/>
      <c r="D58" s="259"/>
      <c r="E58" s="53"/>
      <c r="F58" s="53"/>
      <c r="G58" s="53"/>
      <c r="H58" s="53"/>
      <c r="I58" s="53"/>
      <c r="J58" s="54"/>
      <c r="K58" s="54"/>
      <c r="L58" s="54"/>
      <c r="M58" s="55"/>
      <c r="N58" s="54"/>
      <c r="O58" s="55"/>
      <c r="P58" s="54"/>
      <c r="Q58" s="55"/>
      <c r="R58" s="54"/>
      <c r="S58" s="55"/>
      <c r="T58" s="54"/>
      <c r="U58" s="55"/>
      <c r="V58" s="54"/>
      <c r="W58" s="55"/>
      <c r="X58" s="54"/>
      <c r="Y58" s="55"/>
      <c r="Z58" s="54"/>
      <c r="AA58" s="55"/>
      <c r="AB58" s="54"/>
    </row>
    <row r="59" spans="1:28">
      <c r="B59" s="20" t="s">
        <v>264</v>
      </c>
      <c r="D59" s="36"/>
      <c r="E59" s="62"/>
      <c r="F59" s="62"/>
      <c r="G59" s="62"/>
      <c r="H59" s="62"/>
      <c r="I59" s="62"/>
      <c r="J59" s="57"/>
      <c r="K59" s="57"/>
      <c r="L59" s="57"/>
      <c r="M59" s="58"/>
      <c r="N59" s="57"/>
      <c r="O59" s="58"/>
      <c r="P59" s="57"/>
      <c r="Q59" s="58"/>
      <c r="R59" s="57"/>
      <c r="S59" s="58"/>
      <c r="T59" s="57"/>
      <c r="U59" s="58"/>
      <c r="V59" s="57"/>
      <c r="W59" s="58"/>
      <c r="X59" s="57"/>
      <c r="Y59" s="58"/>
      <c r="Z59" s="57"/>
      <c r="AA59" s="58"/>
      <c r="AB59" s="57"/>
    </row>
    <row r="60" spans="1:28">
      <c r="B60" s="14" t="s">
        <v>33</v>
      </c>
      <c r="D60" s="130"/>
      <c r="E60" s="63"/>
      <c r="F60" s="63"/>
      <c r="G60" s="63"/>
      <c r="H60" s="63"/>
      <c r="I60" s="63"/>
      <c r="J60" s="60"/>
      <c r="K60" s="60"/>
      <c r="L60" s="60"/>
      <c r="M60" s="61"/>
      <c r="N60" s="60"/>
      <c r="O60" s="61"/>
      <c r="P60" s="60"/>
      <c r="Q60" s="61"/>
      <c r="R60" s="60"/>
      <c r="S60" s="61"/>
      <c r="T60" s="60"/>
      <c r="U60" s="61"/>
      <c r="V60" s="60"/>
      <c r="W60" s="61"/>
      <c r="X60" s="60"/>
      <c r="Y60" s="61"/>
      <c r="Z60" s="60"/>
      <c r="AA60" s="61"/>
      <c r="AB60" s="60"/>
    </row>
    <row r="61" spans="1:28">
      <c r="A61" s="91" t="s">
        <v>65</v>
      </c>
      <c r="B61" s="25" t="s">
        <v>368</v>
      </c>
      <c r="C61" s="164"/>
      <c r="D61" s="179" t="s">
        <v>329</v>
      </c>
      <c r="E61" s="70">
        <v>151637</v>
      </c>
      <c r="F61" s="70">
        <v>151637</v>
      </c>
      <c r="G61" s="70">
        <v>151637</v>
      </c>
      <c r="H61" s="70">
        <v>151637</v>
      </c>
      <c r="I61" s="70">
        <v>151637</v>
      </c>
      <c r="J61" s="70">
        <v>24511.186301369864</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row>
    <row r="62" spans="1:28">
      <c r="A62" s="91" t="s">
        <v>141</v>
      </c>
      <c r="B62" s="25" t="s">
        <v>369</v>
      </c>
      <c r="C62" s="164"/>
      <c r="D62" s="179" t="s">
        <v>329</v>
      </c>
      <c r="E62" s="70">
        <v>101607.99999999999</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row>
    <row r="63" spans="1:28">
      <c r="A63" s="91" t="s">
        <v>142</v>
      </c>
      <c r="B63" s="25" t="s">
        <v>370</v>
      </c>
      <c r="C63" s="164"/>
      <c r="D63" s="179" t="s">
        <v>329</v>
      </c>
      <c r="E63" s="70">
        <v>166180</v>
      </c>
      <c r="F63" s="70">
        <v>166180</v>
      </c>
      <c r="G63" s="70">
        <v>14077.049180327867</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row>
    <row r="64" spans="1:28">
      <c r="A64" s="91" t="s">
        <v>143</v>
      </c>
      <c r="B64" s="226" t="s">
        <v>371</v>
      </c>
      <c r="C64" s="49"/>
      <c r="D64" s="179" t="s">
        <v>329</v>
      </c>
      <c r="E64" s="70">
        <v>654006</v>
      </c>
      <c r="F64" s="70">
        <v>654006</v>
      </c>
      <c r="G64" s="70">
        <v>654006</v>
      </c>
      <c r="H64" s="70">
        <v>654006</v>
      </c>
      <c r="I64" s="70">
        <v>654006</v>
      </c>
      <c r="J64" s="70">
        <v>654006</v>
      </c>
      <c r="K64" s="70">
        <v>654006</v>
      </c>
      <c r="L64" s="70">
        <v>654006</v>
      </c>
      <c r="M64" s="70">
        <v>654006</v>
      </c>
      <c r="N64" s="70">
        <v>654006</v>
      </c>
      <c r="O64" s="70">
        <v>654006</v>
      </c>
      <c r="P64" s="70">
        <v>654006</v>
      </c>
      <c r="Q64" s="70">
        <v>654006</v>
      </c>
      <c r="R64" s="70">
        <v>654006</v>
      </c>
      <c r="S64" s="70">
        <v>654006</v>
      </c>
      <c r="T64" s="70">
        <v>654006</v>
      </c>
      <c r="U64" s="70">
        <v>654006</v>
      </c>
      <c r="V64" s="70">
        <v>654006</v>
      </c>
      <c r="W64" s="70">
        <v>654006</v>
      </c>
      <c r="X64" s="70">
        <v>654006</v>
      </c>
      <c r="Y64" s="70">
        <v>654006</v>
      </c>
      <c r="Z64" s="70">
        <v>654006</v>
      </c>
      <c r="AA64" s="70">
        <v>654006</v>
      </c>
      <c r="AB64" s="70">
        <v>654006</v>
      </c>
    </row>
    <row r="65" spans="1:28">
      <c r="A65" s="91" t="s">
        <v>204</v>
      </c>
      <c r="B65" s="226" t="s">
        <v>372</v>
      </c>
      <c r="C65" s="49"/>
      <c r="D65" s="179" t="s">
        <v>329</v>
      </c>
      <c r="E65" s="70">
        <v>389578</v>
      </c>
      <c r="F65" s="70">
        <v>389578.00000000006</v>
      </c>
      <c r="G65" s="70">
        <v>389578</v>
      </c>
      <c r="H65" s="70">
        <v>389578</v>
      </c>
      <c r="I65" s="70">
        <v>389578</v>
      </c>
      <c r="J65" s="70">
        <v>389578</v>
      </c>
      <c r="K65" s="70">
        <v>389578</v>
      </c>
      <c r="L65" s="70">
        <v>389578</v>
      </c>
      <c r="M65" s="70">
        <v>389577.99999999994</v>
      </c>
      <c r="N65" s="70">
        <v>389577.99999999994</v>
      </c>
      <c r="O65" s="70">
        <v>389577.99999999994</v>
      </c>
      <c r="P65" s="70">
        <v>389577.99999999994</v>
      </c>
      <c r="Q65" s="70">
        <v>389577.99999999994</v>
      </c>
      <c r="R65" s="70">
        <v>389577.99999999994</v>
      </c>
      <c r="S65" s="70">
        <v>389577.99999999994</v>
      </c>
      <c r="T65" s="70">
        <v>389577.99999999994</v>
      </c>
      <c r="U65" s="70">
        <v>389577.99999999994</v>
      </c>
      <c r="V65" s="70">
        <v>389577.99999999994</v>
      </c>
      <c r="W65" s="70">
        <v>389577.99999999994</v>
      </c>
      <c r="X65" s="70">
        <v>389577.99999999994</v>
      </c>
      <c r="Y65" s="70">
        <v>389577.99999999994</v>
      </c>
      <c r="Z65" s="70">
        <v>389577.99999999994</v>
      </c>
      <c r="AA65" s="70">
        <v>389577.99999999994</v>
      </c>
      <c r="AB65" s="70">
        <v>389577.99999999994</v>
      </c>
    </row>
    <row r="66" spans="1:28">
      <c r="A66" s="91" t="s">
        <v>205</v>
      </c>
      <c r="B66" s="239" t="s">
        <v>373</v>
      </c>
      <c r="C66" s="240"/>
      <c r="D66" s="179" t="s">
        <v>329</v>
      </c>
      <c r="E66" s="70">
        <v>195978</v>
      </c>
      <c r="F66" s="70">
        <v>195978</v>
      </c>
      <c r="G66" s="70">
        <v>195978</v>
      </c>
      <c r="H66" s="70">
        <v>195978</v>
      </c>
      <c r="I66" s="70">
        <v>195978</v>
      </c>
      <c r="J66" s="70">
        <v>195978</v>
      </c>
      <c r="K66" s="70">
        <v>195978</v>
      </c>
      <c r="L66" s="70">
        <v>195978.00000000003</v>
      </c>
      <c r="M66" s="70">
        <v>195978</v>
      </c>
      <c r="N66" s="70">
        <v>195978</v>
      </c>
      <c r="O66" s="70">
        <v>195978</v>
      </c>
      <c r="P66" s="70">
        <v>195978</v>
      </c>
      <c r="Q66" s="70">
        <v>195978</v>
      </c>
      <c r="R66" s="70">
        <v>195978</v>
      </c>
      <c r="S66" s="70">
        <v>195978</v>
      </c>
      <c r="T66" s="70">
        <v>195978</v>
      </c>
      <c r="U66" s="70">
        <v>195978</v>
      </c>
      <c r="V66" s="70">
        <v>195978</v>
      </c>
      <c r="W66" s="70">
        <v>195978</v>
      </c>
      <c r="X66" s="70">
        <v>195978</v>
      </c>
      <c r="Y66" s="70">
        <v>195978</v>
      </c>
      <c r="Z66" s="70">
        <v>195978</v>
      </c>
      <c r="AA66" s="70">
        <v>195978</v>
      </c>
      <c r="AB66" s="70">
        <v>195978</v>
      </c>
    </row>
    <row r="67" spans="1:28">
      <c r="A67" s="91" t="s">
        <v>441</v>
      </c>
      <c r="B67" s="239" t="s">
        <v>374</v>
      </c>
      <c r="C67" s="240"/>
      <c r="D67" s="179" t="s">
        <v>329</v>
      </c>
      <c r="E67" s="70">
        <v>105941</v>
      </c>
      <c r="F67" s="70">
        <v>52970.499999999993</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row>
    <row r="68" spans="1:28">
      <c r="A68" s="91" t="s">
        <v>442</v>
      </c>
      <c r="B68" s="239" t="s">
        <v>375</v>
      </c>
      <c r="C68" s="240"/>
      <c r="D68" s="179" t="s">
        <v>329</v>
      </c>
      <c r="E68" s="70">
        <v>1334000</v>
      </c>
      <c r="F68" s="70">
        <v>1334000</v>
      </c>
      <c r="G68" s="70">
        <v>1334000</v>
      </c>
      <c r="H68" s="70">
        <v>1334000</v>
      </c>
      <c r="I68" s="70">
        <v>1334000</v>
      </c>
      <c r="J68" s="70">
        <v>1334000</v>
      </c>
      <c r="K68" s="70">
        <v>1334000</v>
      </c>
      <c r="L68" s="70">
        <v>1334000</v>
      </c>
      <c r="M68" s="70">
        <v>1334000</v>
      </c>
      <c r="N68" s="70">
        <v>1334000</v>
      </c>
      <c r="O68" s="70">
        <v>1334000</v>
      </c>
      <c r="P68" s="70">
        <v>1334000</v>
      </c>
      <c r="Q68" s="70">
        <v>1334000</v>
      </c>
      <c r="R68" s="70">
        <v>1334000</v>
      </c>
      <c r="S68" s="70">
        <v>1334000</v>
      </c>
      <c r="T68" s="70">
        <v>1334000</v>
      </c>
      <c r="U68" s="70">
        <v>1334000</v>
      </c>
      <c r="V68" s="70">
        <v>1334000</v>
      </c>
      <c r="W68" s="70">
        <v>1334000</v>
      </c>
      <c r="X68" s="70">
        <v>1334000</v>
      </c>
      <c r="Y68" s="70">
        <v>1334000</v>
      </c>
      <c r="Z68" s="70">
        <v>1334000</v>
      </c>
      <c r="AA68" s="70">
        <v>1334000</v>
      </c>
      <c r="AB68" s="70">
        <v>1334000</v>
      </c>
    </row>
    <row r="69" spans="1:28">
      <c r="A69" s="91" t="s">
        <v>443</v>
      </c>
      <c r="B69" s="239" t="s">
        <v>376</v>
      </c>
      <c r="C69" s="240"/>
      <c r="D69" s="179" t="s">
        <v>338</v>
      </c>
      <c r="E69" s="70">
        <v>186028</v>
      </c>
      <c r="F69" s="70">
        <v>186028</v>
      </c>
      <c r="G69" s="70">
        <v>186028</v>
      </c>
      <c r="H69" s="70">
        <v>186028</v>
      </c>
      <c r="I69" s="70">
        <v>186028</v>
      </c>
      <c r="J69" s="70">
        <v>186028</v>
      </c>
      <c r="K69" s="70">
        <v>186028</v>
      </c>
      <c r="L69" s="70">
        <v>186028</v>
      </c>
      <c r="M69" s="70">
        <v>186028</v>
      </c>
      <c r="N69" s="70">
        <v>186028</v>
      </c>
      <c r="O69" s="70">
        <v>186028</v>
      </c>
      <c r="P69" s="70">
        <v>186028</v>
      </c>
      <c r="Q69" s="70">
        <v>186028</v>
      </c>
      <c r="R69" s="70">
        <v>186028</v>
      </c>
      <c r="S69" s="70">
        <v>186028</v>
      </c>
      <c r="T69" s="70">
        <v>186028</v>
      </c>
      <c r="U69" s="70">
        <v>186028</v>
      </c>
      <c r="V69" s="70">
        <v>186028</v>
      </c>
      <c r="W69" s="70">
        <v>186028</v>
      </c>
      <c r="X69" s="70">
        <v>186028</v>
      </c>
      <c r="Y69" s="70">
        <v>186028</v>
      </c>
      <c r="Z69" s="70">
        <v>186028</v>
      </c>
      <c r="AA69" s="70">
        <v>186028</v>
      </c>
      <c r="AB69" s="70">
        <v>186028</v>
      </c>
    </row>
    <row r="70" spans="1:28">
      <c r="A70" s="91" t="s">
        <v>444</v>
      </c>
      <c r="B70" s="239" t="s">
        <v>377</v>
      </c>
      <c r="C70" s="240"/>
      <c r="D70" s="179" t="s">
        <v>338</v>
      </c>
      <c r="E70" s="70">
        <v>22075.199999999997</v>
      </c>
      <c r="F70" s="70">
        <v>47829.599999999999</v>
      </c>
      <c r="G70" s="70">
        <v>77263.199999999997</v>
      </c>
      <c r="H70" s="70">
        <v>110376</v>
      </c>
      <c r="I70" s="70">
        <v>147167.99999999997</v>
      </c>
      <c r="J70" s="70">
        <v>183959.99999999997</v>
      </c>
      <c r="K70" s="70">
        <v>220752</v>
      </c>
      <c r="L70" s="70">
        <v>257543.99999999997</v>
      </c>
      <c r="M70" s="70">
        <v>294335.99999999994</v>
      </c>
      <c r="N70" s="70">
        <v>331128</v>
      </c>
      <c r="O70" s="70">
        <v>367919.99999999994</v>
      </c>
      <c r="P70" s="70">
        <v>404712</v>
      </c>
      <c r="Q70" s="70">
        <v>441504</v>
      </c>
      <c r="R70" s="70">
        <v>478295.99999999994</v>
      </c>
      <c r="S70" s="70">
        <v>515087.99999999994</v>
      </c>
      <c r="T70" s="70">
        <v>551880</v>
      </c>
      <c r="U70" s="70">
        <v>588671.99999999988</v>
      </c>
      <c r="V70" s="70">
        <v>625464</v>
      </c>
      <c r="W70" s="70">
        <v>662256</v>
      </c>
      <c r="X70" s="70">
        <v>699047.99999999988</v>
      </c>
      <c r="Y70" s="70">
        <v>735839.99999999988</v>
      </c>
      <c r="Z70" s="70">
        <v>772632</v>
      </c>
      <c r="AA70" s="70">
        <v>809424</v>
      </c>
      <c r="AB70" s="70">
        <v>846215.99999999988</v>
      </c>
    </row>
    <row r="71" spans="1:28">
      <c r="A71" s="91" t="s">
        <v>445</v>
      </c>
      <c r="B71" s="239" t="s">
        <v>378</v>
      </c>
      <c r="C71" s="240"/>
      <c r="D71" s="179" t="s">
        <v>338</v>
      </c>
      <c r="E71" s="70">
        <v>515270</v>
      </c>
      <c r="F71" s="70">
        <v>515270</v>
      </c>
      <c r="G71" s="70">
        <v>515270</v>
      </c>
      <c r="H71" s="70">
        <v>515270</v>
      </c>
      <c r="I71" s="70">
        <v>515270</v>
      </c>
      <c r="J71" s="70">
        <v>515270</v>
      </c>
      <c r="K71" s="70">
        <v>515270</v>
      </c>
      <c r="L71" s="70">
        <v>515270</v>
      </c>
      <c r="M71" s="70">
        <v>515270</v>
      </c>
      <c r="N71" s="70">
        <v>515270</v>
      </c>
      <c r="O71" s="70">
        <v>515270</v>
      </c>
      <c r="P71" s="70">
        <v>515270</v>
      </c>
      <c r="Q71" s="70">
        <v>515270</v>
      </c>
      <c r="R71" s="70">
        <v>515270</v>
      </c>
      <c r="S71" s="70">
        <v>515270</v>
      </c>
      <c r="T71" s="70">
        <v>515270</v>
      </c>
      <c r="U71" s="70">
        <v>515270</v>
      </c>
      <c r="V71" s="70">
        <v>515270</v>
      </c>
      <c r="W71" s="70">
        <v>515270</v>
      </c>
      <c r="X71" s="70">
        <v>515270</v>
      </c>
      <c r="Y71" s="70">
        <v>515270</v>
      </c>
      <c r="Z71" s="70">
        <v>515270</v>
      </c>
      <c r="AA71" s="70">
        <v>515270</v>
      </c>
      <c r="AB71" s="70">
        <v>515270</v>
      </c>
    </row>
    <row r="72" spans="1:28">
      <c r="A72" s="91" t="s">
        <v>446</v>
      </c>
      <c r="B72" s="239" t="s">
        <v>379</v>
      </c>
      <c r="C72" s="240"/>
      <c r="D72" s="179" t="s">
        <v>338</v>
      </c>
      <c r="E72" s="70">
        <v>282878.50000000006</v>
      </c>
      <c r="F72" s="70">
        <v>281464.10749999998</v>
      </c>
      <c r="G72" s="70">
        <v>280056.78696249996</v>
      </c>
      <c r="H72" s="70">
        <v>278656.50302768749</v>
      </c>
      <c r="I72" s="70">
        <v>277263.2205125491</v>
      </c>
      <c r="J72" s="70">
        <v>275876.90440998634</v>
      </c>
      <c r="K72" s="70">
        <v>274497.51988793642</v>
      </c>
      <c r="L72" s="70">
        <v>273125.03228849667</v>
      </c>
      <c r="M72" s="70">
        <v>271759.40712705418</v>
      </c>
      <c r="N72" s="70">
        <v>270400.6100914189</v>
      </c>
      <c r="O72" s="70">
        <v>269048.60704096186</v>
      </c>
      <c r="P72" s="70">
        <v>267703.36400575703</v>
      </c>
      <c r="Q72" s="70">
        <v>266364.84718572826</v>
      </c>
      <c r="R72" s="70">
        <v>265033.0229497996</v>
      </c>
      <c r="S72" s="70">
        <v>263707.85783505061</v>
      </c>
      <c r="T72" s="70">
        <v>262389.31854587537</v>
      </c>
      <c r="U72" s="70">
        <v>261077.37195314598</v>
      </c>
      <c r="V72" s="70">
        <v>259771.98509338024</v>
      </c>
      <c r="W72" s="70">
        <v>258473.12516791333</v>
      </c>
      <c r="X72" s="70">
        <v>257180.75954207376</v>
      </c>
      <c r="Y72" s="70">
        <v>255894.85574436339</v>
      </c>
      <c r="Z72" s="70">
        <v>254615.38146564158</v>
      </c>
      <c r="AA72" s="70">
        <v>253342.30455831336</v>
      </c>
      <c r="AB72" s="70">
        <v>252075.5930355218</v>
      </c>
    </row>
    <row r="73" spans="1:28">
      <c r="A73" s="91" t="s">
        <v>447</v>
      </c>
      <c r="B73" s="239" t="s">
        <v>380</v>
      </c>
      <c r="C73" s="240"/>
      <c r="D73" s="179" t="s">
        <v>338</v>
      </c>
      <c r="E73" s="70">
        <v>417462.2</v>
      </c>
      <c r="F73" s="70">
        <v>415374.88900000002</v>
      </c>
      <c r="G73" s="70">
        <v>413298.014555</v>
      </c>
      <c r="H73" s="70">
        <v>411231.52448222501</v>
      </c>
      <c r="I73" s="70">
        <v>409175.36685981386</v>
      </c>
      <c r="J73" s="70">
        <v>407129.49002551479</v>
      </c>
      <c r="K73" s="70">
        <v>405093.84257538721</v>
      </c>
      <c r="L73" s="70">
        <v>403068.37336251029</v>
      </c>
      <c r="M73" s="70">
        <v>401053.03149569774</v>
      </c>
      <c r="N73" s="70">
        <v>399047.76633821923</v>
      </c>
      <c r="O73" s="70">
        <v>397052.52750652813</v>
      </c>
      <c r="P73" s="70">
        <v>395067.26486899547</v>
      </c>
      <c r="Q73" s="70">
        <v>393091.92854465049</v>
      </c>
      <c r="R73" s="70">
        <v>391126.46890192723</v>
      </c>
      <c r="S73" s="70">
        <v>389170.83655741758</v>
      </c>
      <c r="T73" s="70">
        <v>387224.98237463046</v>
      </c>
      <c r="U73" s="70">
        <v>385288.85746275733</v>
      </c>
      <c r="V73" s="70">
        <v>383362.41317544354</v>
      </c>
      <c r="W73" s="70">
        <v>381445.60110956634</v>
      </c>
      <c r="X73" s="70">
        <v>379538.37310401851</v>
      </c>
      <c r="Y73" s="70">
        <v>377640.68123849842</v>
      </c>
      <c r="Z73" s="70">
        <v>375752.47783230594</v>
      </c>
      <c r="AA73" s="70">
        <v>373873.71544314444</v>
      </c>
      <c r="AB73" s="70">
        <v>372004.34686592873</v>
      </c>
    </row>
    <row r="74" spans="1:28">
      <c r="A74" s="91" t="s">
        <v>448</v>
      </c>
      <c r="B74" s="239" t="s">
        <v>381</v>
      </c>
      <c r="C74" s="240"/>
      <c r="D74" s="179" t="s">
        <v>338</v>
      </c>
      <c r="E74" s="70">
        <v>238800</v>
      </c>
      <c r="F74" s="70">
        <v>237606.00000000003</v>
      </c>
      <c r="G74" s="70">
        <v>236417.97000000003</v>
      </c>
      <c r="H74" s="70">
        <v>235235.88015000001</v>
      </c>
      <c r="I74" s="70">
        <v>234059.70074925001</v>
      </c>
      <c r="J74" s="70">
        <v>232889.40224550379</v>
      </c>
      <c r="K74" s="70">
        <v>231724.95523427628</v>
      </c>
      <c r="L74" s="70">
        <v>230566.33045810487</v>
      </c>
      <c r="M74" s="70">
        <v>229413.49880581436</v>
      </c>
      <c r="N74" s="70">
        <v>228266.43131178527</v>
      </c>
      <c r="O74" s="70">
        <v>227125.09915522637</v>
      </c>
      <c r="P74" s="70">
        <v>225989.47365945022</v>
      </c>
      <c r="Q74" s="70">
        <v>224859.52629115299</v>
      </c>
      <c r="R74" s="70">
        <v>223735.22865969723</v>
      </c>
      <c r="S74" s="70">
        <v>222616.55251639872</v>
      </c>
      <c r="T74" s="70">
        <v>221503.46975381672</v>
      </c>
      <c r="U74" s="70">
        <v>220395.95240504763</v>
      </c>
      <c r="V74" s="70">
        <v>219293.9726430224</v>
      </c>
      <c r="W74" s="70">
        <v>218197.50277980728</v>
      </c>
      <c r="X74" s="70">
        <v>217106.51526590824</v>
      </c>
      <c r="Y74" s="70">
        <v>216020.9826895787</v>
      </c>
      <c r="Z74" s="70">
        <v>214940.8777761308</v>
      </c>
      <c r="AA74" s="70">
        <v>213866.17338725014</v>
      </c>
      <c r="AB74" s="70">
        <v>212796.84252031389</v>
      </c>
    </row>
    <row r="75" spans="1:28">
      <c r="A75" s="91" t="s">
        <v>449</v>
      </c>
      <c r="B75" s="239" t="s">
        <v>382</v>
      </c>
      <c r="C75" s="240"/>
      <c r="D75" s="179" t="s">
        <v>338</v>
      </c>
      <c r="E75" s="70">
        <v>180980.55</v>
      </c>
      <c r="F75" s="70">
        <v>180075.64725000001</v>
      </c>
      <c r="G75" s="70">
        <v>179175.26901375002</v>
      </c>
      <c r="H75" s="70">
        <v>178279.39266868125</v>
      </c>
      <c r="I75" s="70">
        <v>177387.99570533785</v>
      </c>
      <c r="J75" s="70">
        <v>176501.05572681117</v>
      </c>
      <c r="K75" s="70">
        <v>175618.55044817709</v>
      </c>
      <c r="L75" s="70">
        <v>174740.4576959362</v>
      </c>
      <c r="M75" s="70">
        <v>173866.75540745654</v>
      </c>
      <c r="N75" s="70">
        <v>172997.42163041927</v>
      </c>
      <c r="O75" s="70">
        <v>172132.43452226717</v>
      </c>
      <c r="P75" s="70">
        <v>171271.77234965583</v>
      </c>
      <c r="Q75" s="70">
        <v>170415.41348790756</v>
      </c>
      <c r="R75" s="70">
        <v>169563.336420468</v>
      </c>
      <c r="S75" s="70">
        <v>168715.51973836566</v>
      </c>
      <c r="T75" s="70">
        <v>167871.94213967383</v>
      </c>
      <c r="U75" s="70">
        <v>167032.58242897544</v>
      </c>
      <c r="V75" s="70">
        <v>166197.41951683056</v>
      </c>
      <c r="W75" s="70">
        <v>165366.43241924641</v>
      </c>
      <c r="X75" s="70">
        <v>164539.60025715019</v>
      </c>
      <c r="Y75" s="70">
        <v>163716.90225586446</v>
      </c>
      <c r="Z75" s="70">
        <v>162898.31774458513</v>
      </c>
      <c r="AA75" s="70">
        <v>162083.82615586222</v>
      </c>
      <c r="AB75" s="70">
        <v>161273.40702508291</v>
      </c>
    </row>
    <row r="76" spans="1:28">
      <c r="A76" s="91" t="s">
        <v>450</v>
      </c>
      <c r="B76" s="239" t="s">
        <v>383</v>
      </c>
      <c r="C76" s="240"/>
      <c r="D76" s="179" t="s">
        <v>338</v>
      </c>
      <c r="E76" s="70">
        <v>618482</v>
      </c>
      <c r="F76" s="70">
        <v>618482</v>
      </c>
      <c r="G76" s="70">
        <v>618482</v>
      </c>
      <c r="H76" s="70">
        <v>618482</v>
      </c>
      <c r="I76" s="70">
        <v>618482</v>
      </c>
      <c r="J76" s="70">
        <v>618482</v>
      </c>
      <c r="K76" s="70">
        <v>618482</v>
      </c>
      <c r="L76" s="70">
        <v>618482</v>
      </c>
      <c r="M76" s="70">
        <v>618482</v>
      </c>
      <c r="N76" s="70">
        <v>618482</v>
      </c>
      <c r="O76" s="70">
        <v>618482</v>
      </c>
      <c r="P76" s="70">
        <v>618482</v>
      </c>
      <c r="Q76" s="70">
        <v>618482</v>
      </c>
      <c r="R76" s="70">
        <v>618482</v>
      </c>
      <c r="S76" s="70">
        <v>618482</v>
      </c>
      <c r="T76" s="70">
        <v>618000</v>
      </c>
      <c r="U76" s="70">
        <v>618000</v>
      </c>
      <c r="V76" s="70">
        <v>618000</v>
      </c>
      <c r="W76" s="70">
        <v>618000</v>
      </c>
      <c r="X76" s="70">
        <v>618000</v>
      </c>
      <c r="Y76" s="70">
        <v>618000</v>
      </c>
      <c r="Z76" s="70">
        <v>618000</v>
      </c>
      <c r="AA76" s="70">
        <v>618000</v>
      </c>
      <c r="AB76" s="70">
        <v>618000</v>
      </c>
    </row>
    <row r="77" spans="1:28">
      <c r="A77" s="91" t="s">
        <v>451</v>
      </c>
      <c r="B77" s="239" t="s">
        <v>384</v>
      </c>
      <c r="C77" s="240"/>
      <c r="D77" s="179" t="s">
        <v>338</v>
      </c>
      <c r="E77" s="70">
        <v>137310</v>
      </c>
      <c r="F77" s="70">
        <v>136623.44999999998</v>
      </c>
      <c r="G77" s="70">
        <v>135940.33274999997</v>
      </c>
      <c r="H77" s="70">
        <v>135260.63108624998</v>
      </c>
      <c r="I77" s="70">
        <v>134584.32793081875</v>
      </c>
      <c r="J77" s="70">
        <v>133911.40629116463</v>
      </c>
      <c r="K77" s="70">
        <v>133241.84925970883</v>
      </c>
      <c r="L77" s="70">
        <v>132575.6400134103</v>
      </c>
      <c r="M77" s="70">
        <v>131912.76181334324</v>
      </c>
      <c r="N77" s="70">
        <v>131253.19800427652</v>
      </c>
      <c r="O77" s="70">
        <v>130596.93201425514</v>
      </c>
      <c r="P77" s="70">
        <v>129943.94735418388</v>
      </c>
      <c r="Q77" s="70">
        <v>129294.22761741295</v>
      </c>
      <c r="R77" s="70">
        <v>128647.75647932589</v>
      </c>
      <c r="S77" s="70">
        <v>128004.51769692927</v>
      </c>
      <c r="T77" s="70">
        <v>127364.49510844462</v>
      </c>
      <c r="U77" s="70">
        <v>126727.67263290241</v>
      </c>
      <c r="V77" s="70">
        <v>126094.03426973791</v>
      </c>
      <c r="W77" s="70">
        <v>125463.56409838921</v>
      </c>
      <c r="X77" s="70">
        <v>124836.24627789725</v>
      </c>
      <c r="Y77" s="70">
        <v>124212.06504650778</v>
      </c>
      <c r="Z77" s="70">
        <v>123591.00472127524</v>
      </c>
      <c r="AA77" s="70">
        <v>122973.04969766887</v>
      </c>
      <c r="AB77" s="70">
        <v>122358.18444918052</v>
      </c>
    </row>
    <row r="78" spans="1:28">
      <c r="A78" s="91" t="s">
        <v>285</v>
      </c>
      <c r="B78" s="239" t="s">
        <v>385</v>
      </c>
      <c r="C78" s="240"/>
      <c r="D78" s="179" t="s">
        <v>338</v>
      </c>
      <c r="E78" s="70">
        <v>117788.1</v>
      </c>
      <c r="F78" s="70">
        <v>117199.15949999999</v>
      </c>
      <c r="G78" s="70">
        <v>116613.16370249999</v>
      </c>
      <c r="H78" s="70">
        <v>116030.09788398749</v>
      </c>
      <c r="I78" s="70">
        <v>115449.94739456756</v>
      </c>
      <c r="J78" s="70">
        <v>114872.69765759473</v>
      </c>
      <c r="K78" s="70">
        <v>114298.33416930675</v>
      </c>
      <c r="L78" s="70">
        <v>113726.84249846022</v>
      </c>
      <c r="M78" s="70">
        <v>113158.20828596792</v>
      </c>
      <c r="N78" s="70">
        <v>112592.41724453807</v>
      </c>
      <c r="O78" s="70">
        <v>112029.45515831537</v>
      </c>
      <c r="P78" s="70">
        <v>111469.30788252379</v>
      </c>
      <c r="Q78" s="70">
        <v>110911.96134311118</v>
      </c>
      <c r="R78" s="70">
        <v>110357.40153639561</v>
      </c>
      <c r="S78" s="70">
        <v>109805.61452871363</v>
      </c>
      <c r="T78" s="70">
        <v>109256.58645607007</v>
      </c>
      <c r="U78" s="70">
        <v>108710.30352378971</v>
      </c>
      <c r="V78" s="70">
        <v>108166.75200617076</v>
      </c>
      <c r="W78" s="70">
        <v>107625.91824613992</v>
      </c>
      <c r="X78" s="70">
        <v>107087.78865490922</v>
      </c>
      <c r="Y78" s="70">
        <v>106552.34971163467</v>
      </c>
      <c r="Z78" s="70">
        <v>106019.5879630765</v>
      </c>
      <c r="AA78" s="70">
        <v>105489.49002326113</v>
      </c>
      <c r="AB78" s="70">
        <v>104962.04257314482</v>
      </c>
    </row>
    <row r="79" spans="1:28">
      <c r="A79" s="91" t="s">
        <v>452</v>
      </c>
      <c r="B79" s="239" t="s">
        <v>386</v>
      </c>
      <c r="C79" s="240"/>
      <c r="D79" s="179" t="s">
        <v>338</v>
      </c>
      <c r="E79" s="70">
        <v>137310</v>
      </c>
      <c r="F79" s="70">
        <v>136623.44999999998</v>
      </c>
      <c r="G79" s="70">
        <v>135940.33274999997</v>
      </c>
      <c r="H79" s="70">
        <v>135260.63108624998</v>
      </c>
      <c r="I79" s="70">
        <v>134584.32793081875</v>
      </c>
      <c r="J79" s="70">
        <v>133911.40629116463</v>
      </c>
      <c r="K79" s="70">
        <v>133241.84925970883</v>
      </c>
      <c r="L79" s="70">
        <v>132575.6400134103</v>
      </c>
      <c r="M79" s="70">
        <v>131912.76181334324</v>
      </c>
      <c r="N79" s="70">
        <v>131253.19800427652</v>
      </c>
      <c r="O79" s="70">
        <v>130596.93201425514</v>
      </c>
      <c r="P79" s="70">
        <v>129943.94735418388</v>
      </c>
      <c r="Q79" s="70">
        <v>129294.22761741295</v>
      </c>
      <c r="R79" s="70">
        <v>128647.75647932589</v>
      </c>
      <c r="S79" s="70">
        <v>128004.51769692927</v>
      </c>
      <c r="T79" s="70">
        <v>127364.49510844462</v>
      </c>
      <c r="U79" s="70">
        <v>126727.67263290241</v>
      </c>
      <c r="V79" s="70">
        <v>126094.03426973791</v>
      </c>
      <c r="W79" s="70">
        <v>125463.56409838921</v>
      </c>
      <c r="X79" s="70">
        <v>124836.24627789725</v>
      </c>
      <c r="Y79" s="70">
        <v>124212.06504650778</v>
      </c>
      <c r="Z79" s="70">
        <v>123591.00472127524</v>
      </c>
      <c r="AA79" s="70">
        <v>122973.04969766887</v>
      </c>
      <c r="AB79" s="70">
        <v>122358.18444918052</v>
      </c>
    </row>
    <row r="80" spans="1:28">
      <c r="A80" s="91" t="s">
        <v>453</v>
      </c>
      <c r="B80" s="239" t="s">
        <v>387</v>
      </c>
      <c r="C80" s="240"/>
      <c r="D80" s="179" t="s">
        <v>338</v>
      </c>
      <c r="E80" s="70">
        <v>122385</v>
      </c>
      <c r="F80" s="70">
        <v>121773.07500000001</v>
      </c>
      <c r="G80" s="70">
        <v>121164.20962500002</v>
      </c>
      <c r="H80" s="70">
        <v>120558.38857687502</v>
      </c>
      <c r="I80" s="70">
        <v>119955.59663399064</v>
      </c>
      <c r="J80" s="70">
        <v>119355.81865082069</v>
      </c>
      <c r="K80" s="70">
        <v>118759.03955756658</v>
      </c>
      <c r="L80" s="70">
        <v>118165.24435977875</v>
      </c>
      <c r="M80" s="70">
        <v>117574.41813797987</v>
      </c>
      <c r="N80" s="70">
        <v>116986.54604728996</v>
      </c>
      <c r="O80" s="70">
        <v>116401.61331705352</v>
      </c>
      <c r="P80" s="70">
        <v>115819.60525046824</v>
      </c>
      <c r="Q80" s="70">
        <v>115240.50722421591</v>
      </c>
      <c r="R80" s="70">
        <v>114664.30468809482</v>
      </c>
      <c r="S80" s="70">
        <v>114090.98316465436</v>
      </c>
      <c r="T80" s="70">
        <v>113520.52824883109</v>
      </c>
      <c r="U80" s="70">
        <v>112952.92560758693</v>
      </c>
      <c r="V80" s="70">
        <v>112388.16097954899</v>
      </c>
      <c r="W80" s="70">
        <v>111826.22017465126</v>
      </c>
      <c r="X80" s="70">
        <v>111267.089073778</v>
      </c>
      <c r="Y80" s="70">
        <v>110710.7536284091</v>
      </c>
      <c r="Z80" s="70">
        <v>110157.19986026705</v>
      </c>
      <c r="AA80" s="70">
        <v>109606.41386096571</v>
      </c>
      <c r="AB80" s="70">
        <v>109058.3817916609</v>
      </c>
    </row>
    <row r="81" spans="1:28">
      <c r="A81" s="91" t="s">
        <v>454</v>
      </c>
      <c r="B81" s="239" t="s">
        <v>388</v>
      </c>
      <c r="C81" s="240"/>
      <c r="D81" s="179" t="s">
        <v>338</v>
      </c>
      <c r="E81" s="70">
        <v>98156.75</v>
      </c>
      <c r="F81" s="70">
        <v>97665.966249999998</v>
      </c>
      <c r="G81" s="70">
        <v>97177.63641875</v>
      </c>
      <c r="H81" s="70">
        <v>96691.748236656247</v>
      </c>
      <c r="I81" s="70">
        <v>96208.289495472971</v>
      </c>
      <c r="J81" s="70">
        <v>95727.248047995599</v>
      </c>
      <c r="K81" s="70">
        <v>95248.611807755617</v>
      </c>
      <c r="L81" s="70">
        <v>94772.36874871685</v>
      </c>
      <c r="M81" s="70">
        <v>94298.50690497327</v>
      </c>
      <c r="N81" s="70">
        <v>93827.014370448393</v>
      </c>
      <c r="O81" s="70">
        <v>93357.879298596163</v>
      </c>
      <c r="P81" s="70">
        <v>92891.08990210318</v>
      </c>
      <c r="Q81" s="70">
        <v>92426.634452592669</v>
      </c>
      <c r="R81" s="70">
        <v>91964.5012803297</v>
      </c>
      <c r="S81" s="70">
        <v>91504.678773928055</v>
      </c>
      <c r="T81" s="70">
        <v>91047.155380058408</v>
      </c>
      <c r="U81" s="70">
        <v>90591.919603158123</v>
      </c>
      <c r="V81" s="70">
        <v>90138.960005142319</v>
      </c>
      <c r="W81" s="70">
        <v>89688.265205116608</v>
      </c>
      <c r="X81" s="70">
        <v>89239.823879091025</v>
      </c>
      <c r="Y81" s="70">
        <v>88793.624759695565</v>
      </c>
      <c r="Z81" s="70">
        <v>88349.656635897074</v>
      </c>
      <c r="AA81" s="70">
        <v>87907.908352717583</v>
      </c>
      <c r="AB81" s="70">
        <v>87468.368810953994</v>
      </c>
    </row>
    <row r="82" spans="1:28">
      <c r="A82" s="91" t="s">
        <v>455</v>
      </c>
      <c r="B82" s="239" t="s">
        <v>389</v>
      </c>
      <c r="C82" s="240"/>
      <c r="D82" s="179" t="s">
        <v>338</v>
      </c>
      <c r="E82" s="70">
        <v>0</v>
      </c>
      <c r="F82" s="70">
        <v>2042.0712328767122</v>
      </c>
      <c r="G82" s="70">
        <v>745356</v>
      </c>
      <c r="H82" s="70">
        <v>745356</v>
      </c>
      <c r="I82" s="70">
        <v>745356</v>
      </c>
      <c r="J82" s="70">
        <v>745356</v>
      </c>
      <c r="K82" s="70">
        <v>745356</v>
      </c>
      <c r="L82" s="70">
        <v>745356</v>
      </c>
      <c r="M82" s="70">
        <v>745356</v>
      </c>
      <c r="N82" s="70">
        <v>745356</v>
      </c>
      <c r="O82" s="70">
        <v>745356</v>
      </c>
      <c r="P82" s="70">
        <v>745356</v>
      </c>
      <c r="Q82" s="70">
        <v>745356</v>
      </c>
      <c r="R82" s="70">
        <v>745356</v>
      </c>
      <c r="S82" s="70">
        <v>745356</v>
      </c>
      <c r="T82" s="70">
        <v>745356</v>
      </c>
      <c r="U82" s="70">
        <v>745356</v>
      </c>
      <c r="V82" s="70">
        <v>745356</v>
      </c>
      <c r="W82" s="70">
        <v>745356</v>
      </c>
      <c r="X82" s="70">
        <v>745356</v>
      </c>
      <c r="Y82" s="70">
        <v>745356</v>
      </c>
      <c r="Z82" s="70">
        <v>745356</v>
      </c>
      <c r="AA82" s="70">
        <v>745356</v>
      </c>
      <c r="AB82" s="70">
        <v>745356</v>
      </c>
    </row>
    <row r="83" spans="1:28">
      <c r="A83" s="91" t="s">
        <v>456</v>
      </c>
      <c r="B83" s="239" t="s">
        <v>390</v>
      </c>
      <c r="C83" s="240"/>
      <c r="D83" s="179" t="s">
        <v>338</v>
      </c>
      <c r="E83" s="70">
        <v>0</v>
      </c>
      <c r="F83" s="70">
        <v>2333.7945205479455</v>
      </c>
      <c r="G83" s="70">
        <v>851835</v>
      </c>
      <c r="H83" s="70">
        <v>851835</v>
      </c>
      <c r="I83" s="70">
        <v>851835</v>
      </c>
      <c r="J83" s="70">
        <v>851835</v>
      </c>
      <c r="K83" s="70">
        <v>851835</v>
      </c>
      <c r="L83" s="70">
        <v>851835</v>
      </c>
      <c r="M83" s="70">
        <v>851835</v>
      </c>
      <c r="N83" s="70">
        <v>851835</v>
      </c>
      <c r="O83" s="70">
        <v>851835</v>
      </c>
      <c r="P83" s="70">
        <v>851835</v>
      </c>
      <c r="Q83" s="70">
        <v>851835</v>
      </c>
      <c r="R83" s="70">
        <v>851835</v>
      </c>
      <c r="S83" s="70">
        <v>851835</v>
      </c>
      <c r="T83" s="70">
        <v>851835</v>
      </c>
      <c r="U83" s="70">
        <v>851835</v>
      </c>
      <c r="V83" s="70">
        <v>851835</v>
      </c>
      <c r="W83" s="70">
        <v>851835</v>
      </c>
      <c r="X83" s="70">
        <v>851835</v>
      </c>
      <c r="Y83" s="70">
        <v>851835</v>
      </c>
      <c r="Z83" s="70">
        <v>851835</v>
      </c>
      <c r="AA83" s="70">
        <v>851835</v>
      </c>
      <c r="AB83" s="70">
        <v>851835</v>
      </c>
    </row>
    <row r="84" spans="1:28">
      <c r="A84" s="91" t="s">
        <v>457</v>
      </c>
      <c r="B84" s="239" t="s">
        <v>391</v>
      </c>
      <c r="C84" s="240"/>
      <c r="D84" s="179" t="s">
        <v>333</v>
      </c>
      <c r="E84" s="70">
        <v>114081.99999999999</v>
      </c>
      <c r="F84" s="70">
        <v>114081.99999999999</v>
      </c>
      <c r="G84" s="70">
        <v>114082</v>
      </c>
      <c r="H84" s="70">
        <v>114082</v>
      </c>
      <c r="I84" s="70">
        <v>114082</v>
      </c>
      <c r="J84" s="70">
        <v>114082.00000000001</v>
      </c>
      <c r="K84" s="70">
        <v>114082</v>
      </c>
      <c r="L84" s="70">
        <v>114082</v>
      </c>
      <c r="M84" s="70">
        <v>114082</v>
      </c>
      <c r="N84" s="70">
        <v>114082</v>
      </c>
      <c r="O84" s="70">
        <v>114082</v>
      </c>
      <c r="P84" s="70">
        <v>114082</v>
      </c>
      <c r="Q84" s="70">
        <v>0</v>
      </c>
      <c r="R84" s="70">
        <v>0</v>
      </c>
      <c r="S84" s="70">
        <v>0</v>
      </c>
      <c r="T84" s="70">
        <v>0</v>
      </c>
      <c r="U84" s="70">
        <v>0</v>
      </c>
      <c r="V84" s="70">
        <v>0</v>
      </c>
      <c r="W84" s="70">
        <v>0</v>
      </c>
      <c r="X84" s="70">
        <v>0</v>
      </c>
      <c r="Y84" s="70">
        <v>0</v>
      </c>
      <c r="Z84" s="70">
        <v>0</v>
      </c>
      <c r="AA84" s="70">
        <v>0</v>
      </c>
      <c r="AB84" s="70">
        <v>0</v>
      </c>
    </row>
    <row r="85" spans="1:28">
      <c r="A85" s="91" t="s">
        <v>458</v>
      </c>
      <c r="B85" s="239" t="s">
        <v>392</v>
      </c>
      <c r="C85" s="240"/>
      <c r="D85" s="179" t="s">
        <v>333</v>
      </c>
      <c r="E85" s="70">
        <v>134816</v>
      </c>
      <c r="F85" s="70">
        <v>134816</v>
      </c>
      <c r="G85" s="70">
        <v>134816</v>
      </c>
      <c r="H85" s="70">
        <v>134816</v>
      </c>
      <c r="I85" s="70">
        <v>134816</v>
      </c>
      <c r="J85" s="70">
        <v>134816</v>
      </c>
      <c r="K85" s="70">
        <v>134816</v>
      </c>
      <c r="L85" s="70">
        <v>134816</v>
      </c>
      <c r="M85" s="70">
        <v>134816</v>
      </c>
      <c r="N85" s="70">
        <v>134816</v>
      </c>
      <c r="O85" s="70">
        <v>134816</v>
      </c>
      <c r="P85" s="70">
        <v>134816</v>
      </c>
      <c r="Q85" s="70">
        <v>134816</v>
      </c>
      <c r="R85" s="70">
        <v>95294.597260273978</v>
      </c>
      <c r="S85" s="70">
        <v>0</v>
      </c>
      <c r="T85" s="70">
        <v>0</v>
      </c>
      <c r="U85" s="70">
        <v>0</v>
      </c>
      <c r="V85" s="70">
        <v>0</v>
      </c>
      <c r="W85" s="70">
        <v>0</v>
      </c>
      <c r="X85" s="70">
        <v>0</v>
      </c>
      <c r="Y85" s="70">
        <v>0</v>
      </c>
      <c r="Z85" s="70">
        <v>0</v>
      </c>
      <c r="AA85" s="70">
        <v>0</v>
      </c>
      <c r="AB85" s="70">
        <v>0</v>
      </c>
    </row>
    <row r="86" spans="1:28">
      <c r="A86" s="91" t="s">
        <v>459</v>
      </c>
      <c r="B86" s="239" t="s">
        <v>393</v>
      </c>
      <c r="C86" s="240"/>
      <c r="D86" s="179" t="s">
        <v>333</v>
      </c>
      <c r="E86" s="70">
        <v>298593</v>
      </c>
      <c r="F86" s="70">
        <v>298593</v>
      </c>
      <c r="G86" s="70">
        <v>298593</v>
      </c>
      <c r="H86" s="70">
        <v>298593</v>
      </c>
      <c r="I86" s="70">
        <v>25359.953424657535</v>
      </c>
      <c r="J86" s="70">
        <v>0</v>
      </c>
      <c r="K86" s="70">
        <v>0</v>
      </c>
      <c r="L86" s="70">
        <v>0</v>
      </c>
      <c r="M86" s="70">
        <v>0</v>
      </c>
      <c r="N86" s="70">
        <v>0</v>
      </c>
      <c r="O86" s="70">
        <v>0</v>
      </c>
      <c r="P86" s="70">
        <v>0</v>
      </c>
      <c r="Q86" s="70">
        <v>0</v>
      </c>
      <c r="R86" s="70">
        <v>0</v>
      </c>
      <c r="S86" s="70">
        <v>0</v>
      </c>
      <c r="T86" s="70">
        <v>0</v>
      </c>
      <c r="U86" s="70">
        <v>0</v>
      </c>
      <c r="V86" s="70">
        <v>0</v>
      </c>
      <c r="W86" s="70">
        <v>0</v>
      </c>
      <c r="X86" s="70">
        <v>0</v>
      </c>
      <c r="Y86" s="70">
        <v>0</v>
      </c>
      <c r="Z86" s="70">
        <v>0</v>
      </c>
      <c r="AA86" s="70">
        <v>0</v>
      </c>
      <c r="AB86" s="70">
        <v>0</v>
      </c>
    </row>
    <row r="87" spans="1:28">
      <c r="A87" s="91" t="s">
        <v>460</v>
      </c>
      <c r="B87" s="239" t="s">
        <v>394</v>
      </c>
      <c r="C87" s="240"/>
      <c r="D87" s="179" t="s">
        <v>333</v>
      </c>
      <c r="E87" s="70">
        <v>209530</v>
      </c>
      <c r="F87" s="70">
        <v>209530</v>
      </c>
      <c r="G87" s="70">
        <v>209530</v>
      </c>
      <c r="H87" s="70">
        <v>209530</v>
      </c>
      <c r="I87" s="70">
        <v>209530</v>
      </c>
      <c r="J87" s="70">
        <v>209530</v>
      </c>
      <c r="K87" s="70">
        <v>209530</v>
      </c>
      <c r="L87" s="70">
        <v>209530</v>
      </c>
      <c r="M87" s="70">
        <v>209530</v>
      </c>
      <c r="N87" s="70">
        <v>209530</v>
      </c>
      <c r="O87" s="70">
        <v>209530</v>
      </c>
      <c r="P87" s="70">
        <v>209530</v>
      </c>
      <c r="Q87" s="70">
        <v>209530</v>
      </c>
      <c r="R87" s="70">
        <v>209530</v>
      </c>
      <c r="S87" s="70">
        <v>209530</v>
      </c>
      <c r="T87" s="70">
        <v>209530</v>
      </c>
      <c r="U87" s="70">
        <v>209530</v>
      </c>
      <c r="V87" s="70">
        <v>209530</v>
      </c>
      <c r="W87" s="70">
        <v>209530</v>
      </c>
      <c r="X87" s="70">
        <v>209530</v>
      </c>
      <c r="Y87" s="70">
        <v>209530</v>
      </c>
      <c r="Z87" s="70">
        <v>0</v>
      </c>
      <c r="AA87" s="70">
        <v>0</v>
      </c>
      <c r="AB87" s="70">
        <v>0</v>
      </c>
    </row>
    <row r="88" spans="1:28">
      <c r="A88" s="91" t="s">
        <v>461</v>
      </c>
      <c r="B88" s="239" t="s">
        <v>395</v>
      </c>
      <c r="C88" s="240"/>
      <c r="D88" s="179" t="s">
        <v>333</v>
      </c>
      <c r="E88" s="70">
        <v>1053981.2999999998</v>
      </c>
      <c r="F88" s="70">
        <v>1053981.2999999998</v>
      </c>
      <c r="G88" s="70">
        <v>1053981.2999999998</v>
      </c>
      <c r="H88" s="70">
        <v>1053981.2999999998</v>
      </c>
      <c r="I88" s="70">
        <v>1053981.2999999998</v>
      </c>
      <c r="J88" s="70">
        <v>1053981.2999999998</v>
      </c>
      <c r="K88" s="70">
        <v>1053981.2999999998</v>
      </c>
      <c r="L88" s="70">
        <v>1053981.2999999998</v>
      </c>
      <c r="M88" s="70">
        <v>1053981.2999999998</v>
      </c>
      <c r="N88" s="70">
        <v>1053981.2999999998</v>
      </c>
      <c r="O88" s="70">
        <v>1053981.2999999998</v>
      </c>
      <c r="P88" s="70">
        <v>1053981.2999999998</v>
      </c>
      <c r="Q88" s="70">
        <v>1053981.2999999998</v>
      </c>
      <c r="R88" s="70">
        <v>1053981.2999999998</v>
      </c>
      <c r="S88" s="70">
        <v>1053981.2999999998</v>
      </c>
      <c r="T88" s="70">
        <v>1053981.2999999998</v>
      </c>
      <c r="U88" s="70">
        <v>1053981.2999999998</v>
      </c>
      <c r="V88" s="70">
        <v>1053981.2999999998</v>
      </c>
      <c r="W88" s="70">
        <v>1053981.2999999998</v>
      </c>
      <c r="X88" s="70">
        <v>1053981.2999999998</v>
      </c>
      <c r="Y88" s="70">
        <v>1053981.2999999998</v>
      </c>
      <c r="Z88" s="70">
        <v>1053981.2999999998</v>
      </c>
      <c r="AA88" s="70">
        <v>0</v>
      </c>
      <c r="AB88" s="70">
        <v>0</v>
      </c>
    </row>
    <row r="89" spans="1:28">
      <c r="A89" s="91" t="s">
        <v>462</v>
      </c>
      <c r="B89" s="239" t="s">
        <v>396</v>
      </c>
      <c r="C89" s="240"/>
      <c r="D89" s="179" t="s">
        <v>335</v>
      </c>
      <c r="E89" s="70">
        <v>29560</v>
      </c>
      <c r="F89" s="70">
        <v>9718.3561643835601</v>
      </c>
      <c r="G89" s="70">
        <v>0</v>
      </c>
      <c r="H89" s="70">
        <v>0</v>
      </c>
      <c r="I89" s="70">
        <v>0</v>
      </c>
      <c r="J89" s="70">
        <v>0</v>
      </c>
      <c r="K89" s="70">
        <v>0</v>
      </c>
      <c r="L89" s="70">
        <v>0</v>
      </c>
      <c r="M89" s="70">
        <v>0</v>
      </c>
      <c r="N89" s="70">
        <v>0</v>
      </c>
      <c r="O89" s="70">
        <v>0</v>
      </c>
      <c r="P89" s="70">
        <v>0</v>
      </c>
      <c r="Q89" s="70">
        <v>0</v>
      </c>
      <c r="R89" s="70">
        <v>0</v>
      </c>
      <c r="S89" s="70">
        <v>0</v>
      </c>
      <c r="T89" s="70">
        <v>0</v>
      </c>
      <c r="U89" s="70">
        <v>0</v>
      </c>
      <c r="V89" s="70">
        <v>0</v>
      </c>
      <c r="W89" s="70">
        <v>0</v>
      </c>
      <c r="X89" s="70">
        <v>0</v>
      </c>
      <c r="Y89" s="70">
        <v>0</v>
      </c>
      <c r="Z89" s="70">
        <v>0</v>
      </c>
      <c r="AA89" s="70">
        <v>0</v>
      </c>
      <c r="AB89" s="70">
        <v>0</v>
      </c>
    </row>
    <row r="90" spans="1:28">
      <c r="A90" s="91" t="s">
        <v>463</v>
      </c>
      <c r="B90" s="239" t="s">
        <v>397</v>
      </c>
      <c r="C90" s="240"/>
      <c r="D90" s="206" t="s">
        <v>335</v>
      </c>
      <c r="E90" s="70">
        <v>0</v>
      </c>
      <c r="F90" s="70">
        <v>0</v>
      </c>
      <c r="G90" s="70">
        <v>0</v>
      </c>
      <c r="H90" s="70">
        <v>0</v>
      </c>
      <c r="I90" s="70">
        <v>0</v>
      </c>
      <c r="J90" s="70">
        <v>0</v>
      </c>
      <c r="K90" s="70">
        <v>0</v>
      </c>
      <c r="L90" s="70">
        <v>0</v>
      </c>
      <c r="M90" s="70">
        <v>0</v>
      </c>
      <c r="N90" s="70">
        <v>0</v>
      </c>
      <c r="O90" s="70">
        <v>0</v>
      </c>
      <c r="P90" s="70">
        <v>0</v>
      </c>
      <c r="Q90" s="70">
        <v>0</v>
      </c>
      <c r="R90" s="70">
        <v>0</v>
      </c>
      <c r="S90" s="70">
        <v>0</v>
      </c>
      <c r="T90" s="70">
        <v>0</v>
      </c>
      <c r="U90" s="70">
        <v>0</v>
      </c>
      <c r="V90" s="70">
        <v>0</v>
      </c>
      <c r="W90" s="70">
        <v>0</v>
      </c>
      <c r="X90" s="70">
        <v>0</v>
      </c>
      <c r="Y90" s="70">
        <v>0</v>
      </c>
      <c r="Z90" s="70">
        <v>0</v>
      </c>
      <c r="AA90" s="70">
        <v>0</v>
      </c>
      <c r="AB90" s="70">
        <v>0</v>
      </c>
    </row>
    <row r="91" spans="1:28">
      <c r="A91" s="91" t="s">
        <v>464</v>
      </c>
      <c r="B91" s="239" t="s">
        <v>399</v>
      </c>
      <c r="C91" s="259"/>
      <c r="D91" s="259" t="s">
        <v>402</v>
      </c>
      <c r="E91" s="263">
        <v>0</v>
      </c>
      <c r="F91" s="263">
        <v>1088</v>
      </c>
      <c r="G91" s="263">
        <v>458091.59668000002</v>
      </c>
      <c r="H91" s="263">
        <v>458091.59117500001</v>
      </c>
      <c r="I91" s="263">
        <v>764799.93226299994</v>
      </c>
      <c r="J91" s="263">
        <v>764799.927868</v>
      </c>
      <c r="K91" s="263">
        <v>764799.92191799998</v>
      </c>
      <c r="L91" s="263">
        <v>764799.92458799994</v>
      </c>
      <c r="M91" s="263">
        <v>2633564.3287459314</v>
      </c>
      <c r="N91" s="263">
        <v>4032648.168269</v>
      </c>
      <c r="O91" s="263">
        <v>4093989.8282849998</v>
      </c>
      <c r="P91" s="263">
        <v>4159689.7644250002</v>
      </c>
      <c r="Q91" s="263">
        <v>4750989.7393979998</v>
      </c>
      <c r="R91" s="263">
        <v>4816689.7542399997</v>
      </c>
      <c r="S91" s="263">
        <v>5145189.7539410004</v>
      </c>
      <c r="T91" s="263">
        <v>6327789.7417959999</v>
      </c>
      <c r="U91" s="263">
        <v>6787689.771799</v>
      </c>
      <c r="V91" s="263">
        <v>7050489.7548559997</v>
      </c>
      <c r="W91" s="263">
        <v>7050489.7603879999</v>
      </c>
      <c r="X91" s="263">
        <v>7444689.7573549999</v>
      </c>
      <c r="Y91" s="263">
        <v>7444689.7591880001</v>
      </c>
      <c r="Z91" s="263">
        <v>7887156.4143460002</v>
      </c>
      <c r="AA91" s="263">
        <v>7887156.4316199999</v>
      </c>
      <c r="AB91" s="263">
        <v>8377889.7555119991</v>
      </c>
    </row>
    <row r="92" spans="1:28">
      <c r="A92" s="91" t="s">
        <v>465</v>
      </c>
      <c r="B92" s="239" t="s">
        <v>400</v>
      </c>
      <c r="C92" s="259"/>
      <c r="D92" s="259" t="s">
        <v>329</v>
      </c>
      <c r="E92" s="263">
        <v>0</v>
      </c>
      <c r="F92" s="263">
        <v>0</v>
      </c>
      <c r="G92" s="263">
        <v>0</v>
      </c>
      <c r="H92" s="263">
        <v>574433</v>
      </c>
      <c r="I92" s="263">
        <v>1139500</v>
      </c>
      <c r="J92" s="263">
        <v>1139500</v>
      </c>
      <c r="K92" s="263">
        <v>1139500</v>
      </c>
      <c r="L92" s="263">
        <v>1139500</v>
      </c>
      <c r="M92" s="263">
        <v>1811962.0633147201</v>
      </c>
      <c r="N92" s="263">
        <v>1811962.0633147201</v>
      </c>
      <c r="O92" s="263">
        <v>1811962.0633147201</v>
      </c>
      <c r="P92" s="263">
        <v>2942091.0633147201</v>
      </c>
      <c r="Q92" s="263">
        <v>2942091.0633147201</v>
      </c>
      <c r="R92" s="263">
        <v>2942091.0633147201</v>
      </c>
      <c r="S92" s="263">
        <v>2942091.0633147201</v>
      </c>
      <c r="T92" s="263">
        <v>2942091.0633147201</v>
      </c>
      <c r="U92" s="263">
        <v>2942091.0633147201</v>
      </c>
      <c r="V92" s="263">
        <v>2942091.0633147201</v>
      </c>
      <c r="W92" s="263">
        <v>3507155.5633147201</v>
      </c>
      <c r="X92" s="263">
        <v>3507155.5633147201</v>
      </c>
      <c r="Y92" s="263">
        <v>4072220.0633147201</v>
      </c>
      <c r="Z92" s="263">
        <v>4309919.0633147201</v>
      </c>
      <c r="AA92" s="263">
        <v>6193467.3966480531</v>
      </c>
      <c r="AB92" s="263">
        <v>7700291.0633147191</v>
      </c>
    </row>
    <row r="93" spans="1:28">
      <c r="A93" s="91" t="s">
        <v>466</v>
      </c>
      <c r="B93" s="239" t="s">
        <v>401</v>
      </c>
      <c r="C93" s="173"/>
      <c r="D93" s="259" t="s">
        <v>333</v>
      </c>
      <c r="E93" s="263">
        <v>432744</v>
      </c>
      <c r="F93" s="263">
        <v>432744</v>
      </c>
      <c r="G93" s="263">
        <v>432744</v>
      </c>
      <c r="H93" s="263">
        <v>432744</v>
      </c>
      <c r="I93" s="263">
        <v>432744</v>
      </c>
      <c r="J93" s="263">
        <v>432744</v>
      </c>
      <c r="K93" s="263">
        <v>432744</v>
      </c>
      <c r="L93" s="263">
        <v>432744</v>
      </c>
      <c r="M93" s="263">
        <v>432744</v>
      </c>
      <c r="N93" s="263">
        <v>432744</v>
      </c>
      <c r="O93" s="263">
        <v>432744</v>
      </c>
      <c r="P93" s="263">
        <v>432744</v>
      </c>
      <c r="Q93" s="263">
        <v>432744</v>
      </c>
      <c r="R93" s="263">
        <v>432744</v>
      </c>
      <c r="S93" s="263">
        <v>432744</v>
      </c>
      <c r="T93" s="263">
        <v>432744</v>
      </c>
      <c r="U93" s="263">
        <v>432744</v>
      </c>
      <c r="V93" s="263">
        <v>432744</v>
      </c>
      <c r="W93" s="263">
        <v>432744</v>
      </c>
      <c r="X93" s="263">
        <v>432744</v>
      </c>
      <c r="Y93" s="263">
        <v>432744</v>
      </c>
      <c r="Z93" s="263">
        <v>432744</v>
      </c>
      <c r="AA93" s="263">
        <v>0</v>
      </c>
      <c r="AB93" s="263">
        <v>0</v>
      </c>
    </row>
    <row r="94" spans="1:28">
      <c r="A94" s="91">
        <v>13</v>
      </c>
      <c r="B94" s="205" t="s">
        <v>468</v>
      </c>
      <c r="C94" s="241"/>
      <c r="D94" s="204"/>
      <c r="E94" s="37">
        <f>SUM(E50:E57,E61:E93, E96)</f>
        <v>9263872.1788190007</v>
      </c>
      <c r="F94" s="37">
        <f t="shared" ref="F94:AB94" si="4">SUM(F50:F57,F61:F93, F96)</f>
        <v>9040041.1319091916</v>
      </c>
      <c r="G94" s="37">
        <f t="shared" si="4"/>
        <v>10717341.333322827</v>
      </c>
      <c r="H94" s="37">
        <f t="shared" si="4"/>
        <v>11303257.176160613</v>
      </c>
      <c r="I94" s="37">
        <f t="shared" si="4"/>
        <v>11932999.228234278</v>
      </c>
      <c r="J94" s="37">
        <f t="shared" si="4"/>
        <v>11809126.047111923</v>
      </c>
      <c r="K94" s="37">
        <f t="shared" si="4"/>
        <v>11818364.777360825</v>
      </c>
      <c r="L94" s="37">
        <f t="shared" si="4"/>
        <v>11851589.477479825</v>
      </c>
      <c r="M94" s="37">
        <f t="shared" si="4"/>
        <v>14485974.179050285</v>
      </c>
      <c r="N94" s="37">
        <f t="shared" si="4"/>
        <v>15915493.673498392</v>
      </c>
      <c r="O94" s="37">
        <f t="shared" si="4"/>
        <v>16005587.282434177</v>
      </c>
      <c r="P94" s="37">
        <f t="shared" si="4"/>
        <v>17226385.877597041</v>
      </c>
      <c r="Q94" s="37">
        <f t="shared" si="4"/>
        <v>17733075.655666906</v>
      </c>
      <c r="R94" s="37">
        <f t="shared" si="4"/>
        <v>17786771.867915358</v>
      </c>
      <c r="S94" s="37">
        <f t="shared" si="4"/>
        <v>18052136.428927109</v>
      </c>
      <c r="T94" s="37">
        <f t="shared" si="4"/>
        <v>19261056.712936562</v>
      </c>
      <c r="U94" s="37">
        <f t="shared" si="4"/>
        <v>19749605.739639986</v>
      </c>
      <c r="V94" s="37">
        <f t="shared" si="4"/>
        <v>20042927.436856735</v>
      </c>
      <c r="W94" s="37">
        <f t="shared" si="4"/>
        <v>20714643.589082938</v>
      </c>
      <c r="X94" s="37">
        <f t="shared" si="4"/>
        <v>21154062.242542446</v>
      </c>
      <c r="Y94" s="37">
        <f t="shared" si="4"/>
        <v>21744963.996619783</v>
      </c>
      <c r="Z94" s="37">
        <f t="shared" si="4"/>
        <v>22241536.027254179</v>
      </c>
      <c r="AA94" s="37">
        <f t="shared" si="4"/>
        <v>22664985.908234905</v>
      </c>
      <c r="AB94" s="37">
        <f t="shared" si="4"/>
        <v>24684480.896316685</v>
      </c>
    </row>
    <row r="95" spans="1:28">
      <c r="B95" s="126"/>
      <c r="C95" s="20"/>
      <c r="D95" s="20"/>
      <c r="E95" s="44"/>
      <c r="F95" s="44"/>
      <c r="G95" s="44"/>
      <c r="H95" s="44"/>
      <c r="I95" s="44"/>
      <c r="J95" s="44"/>
      <c r="K95" s="44"/>
      <c r="L95" s="44"/>
      <c r="M95" s="127"/>
      <c r="N95" s="44"/>
      <c r="O95" s="127"/>
      <c r="P95" s="44"/>
      <c r="Q95" s="127"/>
      <c r="R95" s="44"/>
      <c r="S95" s="127"/>
      <c r="T95" s="44"/>
      <c r="U95" s="127"/>
      <c r="V95" s="44"/>
      <c r="W95" s="127"/>
      <c r="X95" s="44"/>
      <c r="Y95" s="127"/>
      <c r="Z95" s="44"/>
      <c r="AA95" s="127"/>
      <c r="AB95" s="44"/>
    </row>
    <row r="96" spans="1:28">
      <c r="A96" s="91" t="s">
        <v>285</v>
      </c>
      <c r="B96" s="205" t="s">
        <v>284</v>
      </c>
      <c r="C96" s="241"/>
      <c r="D96" s="204"/>
      <c r="E96" s="220">
        <f t="shared" ref="E96:AB96" si="5">E67+E89+E90</f>
        <v>135501</v>
      </c>
      <c r="F96" s="163">
        <f t="shared" si="5"/>
        <v>62688.856164383556</v>
      </c>
      <c r="G96" s="163">
        <f t="shared" si="5"/>
        <v>0</v>
      </c>
      <c r="H96" s="163">
        <f t="shared" si="5"/>
        <v>0</v>
      </c>
      <c r="I96" s="163">
        <f t="shared" si="5"/>
        <v>0</v>
      </c>
      <c r="J96" s="163">
        <f t="shared" si="5"/>
        <v>0</v>
      </c>
      <c r="K96" s="163">
        <f t="shared" si="5"/>
        <v>0</v>
      </c>
      <c r="L96" s="163">
        <f t="shared" si="5"/>
        <v>0</v>
      </c>
      <c r="M96" s="163">
        <f t="shared" si="5"/>
        <v>0</v>
      </c>
      <c r="N96" s="163">
        <f t="shared" si="5"/>
        <v>0</v>
      </c>
      <c r="O96" s="163">
        <f t="shared" si="5"/>
        <v>0</v>
      </c>
      <c r="P96" s="163">
        <f t="shared" si="5"/>
        <v>0</v>
      </c>
      <c r="Q96" s="163">
        <f t="shared" si="5"/>
        <v>0</v>
      </c>
      <c r="R96" s="163">
        <f t="shared" si="5"/>
        <v>0</v>
      </c>
      <c r="S96" s="163">
        <f t="shared" si="5"/>
        <v>0</v>
      </c>
      <c r="T96" s="163">
        <f t="shared" si="5"/>
        <v>0</v>
      </c>
      <c r="U96" s="163">
        <f t="shared" si="5"/>
        <v>0</v>
      </c>
      <c r="V96" s="163">
        <f t="shared" si="5"/>
        <v>0</v>
      </c>
      <c r="W96" s="163">
        <f t="shared" si="5"/>
        <v>0</v>
      </c>
      <c r="X96" s="163">
        <f t="shared" si="5"/>
        <v>0</v>
      </c>
      <c r="Y96" s="163">
        <f t="shared" si="5"/>
        <v>0</v>
      </c>
      <c r="Z96" s="163">
        <f t="shared" si="5"/>
        <v>0</v>
      </c>
      <c r="AA96" s="163">
        <f t="shared" si="5"/>
        <v>0</v>
      </c>
      <c r="AB96" s="163">
        <f t="shared" si="5"/>
        <v>0</v>
      </c>
    </row>
    <row r="97" spans="1:28">
      <c r="B97" s="126"/>
      <c r="C97" s="20"/>
      <c r="D97" s="20"/>
      <c r="E97" s="44"/>
      <c r="F97" s="44"/>
      <c r="G97" s="44"/>
      <c r="H97" s="44"/>
      <c r="I97" s="44"/>
      <c r="J97" s="44"/>
      <c r="K97" s="44"/>
      <c r="L97" s="44"/>
      <c r="M97" s="127"/>
      <c r="N97" s="44"/>
      <c r="O97" s="127"/>
      <c r="P97" s="44"/>
      <c r="Q97" s="127"/>
      <c r="R97" s="44"/>
      <c r="S97" s="127"/>
      <c r="T97" s="44"/>
      <c r="U97" s="127"/>
      <c r="V97" s="44"/>
      <c r="W97" s="127"/>
      <c r="X97" s="44"/>
      <c r="Y97" s="127"/>
      <c r="Z97" s="44"/>
      <c r="AA97" s="127"/>
      <c r="AB97" s="44"/>
    </row>
    <row r="98" spans="1:28">
      <c r="B98" s="124"/>
      <c r="C98" s="132"/>
      <c r="D98" s="132"/>
      <c r="E98" s="133"/>
      <c r="F98" s="133"/>
      <c r="G98" s="133"/>
      <c r="H98" s="133"/>
      <c r="I98" s="133"/>
      <c r="J98" s="133"/>
      <c r="K98" s="133"/>
      <c r="L98" s="133"/>
      <c r="M98" s="125"/>
      <c r="N98" s="133"/>
      <c r="O98" s="125"/>
      <c r="P98" s="133"/>
      <c r="Q98" s="125"/>
      <c r="R98" s="133"/>
      <c r="S98" s="125"/>
      <c r="T98" s="133"/>
      <c r="U98" s="125"/>
      <c r="V98" s="133"/>
      <c r="W98" s="125"/>
      <c r="X98" s="133"/>
      <c r="Y98" s="125"/>
      <c r="Z98" s="133"/>
      <c r="AA98" s="125"/>
      <c r="AB98" s="133"/>
    </row>
    <row r="99" spans="1:28" ht="15" customHeight="1">
      <c r="A99" s="91">
        <v>14</v>
      </c>
      <c r="B99" s="128" t="s">
        <v>206</v>
      </c>
      <c r="C99" s="129"/>
      <c r="D99" s="130"/>
      <c r="E99" s="131">
        <f t="shared" ref="E99:AB99" si="6">E94+E46</f>
        <v>23635930.17841699</v>
      </c>
      <c r="F99" s="131">
        <f t="shared" si="6"/>
        <v>23473597.230151959</v>
      </c>
      <c r="G99" s="131">
        <f t="shared" si="6"/>
        <v>24185024.976723924</v>
      </c>
      <c r="H99" s="131">
        <f t="shared" si="6"/>
        <v>24982631.156610712</v>
      </c>
      <c r="I99" s="131">
        <f t="shared" si="6"/>
        <v>25875222.087992325</v>
      </c>
      <c r="J99" s="131">
        <f t="shared" si="6"/>
        <v>26048858.5350588</v>
      </c>
      <c r="K99" s="131">
        <f t="shared" si="6"/>
        <v>26396555.655955009</v>
      </c>
      <c r="L99" s="131">
        <f t="shared" si="6"/>
        <v>26761609.921065196</v>
      </c>
      <c r="M99" s="131">
        <f t="shared" si="6"/>
        <v>28647325.754945703</v>
      </c>
      <c r="N99" s="131">
        <f t="shared" si="6"/>
        <v>29389819.034597818</v>
      </c>
      <c r="O99" s="131">
        <f t="shared" si="6"/>
        <v>29778806.502280243</v>
      </c>
      <c r="P99" s="131">
        <f t="shared" si="6"/>
        <v>30887832.516188715</v>
      </c>
      <c r="Q99" s="131">
        <f t="shared" si="6"/>
        <v>31497608.239781521</v>
      </c>
      <c r="R99" s="131">
        <f t="shared" si="6"/>
        <v>31173904.061589886</v>
      </c>
      <c r="S99" s="131">
        <f t="shared" si="6"/>
        <v>31084729.746699069</v>
      </c>
      <c r="T99" s="131">
        <f t="shared" si="6"/>
        <v>31872272.785479948</v>
      </c>
      <c r="U99" s="131">
        <f t="shared" si="6"/>
        <v>31917004.445643313</v>
      </c>
      <c r="V99" s="131">
        <f t="shared" si="6"/>
        <v>31796761.140398733</v>
      </c>
      <c r="W99" s="131">
        <f t="shared" si="6"/>
        <v>32028306.187889751</v>
      </c>
      <c r="X99" s="131">
        <f t="shared" si="6"/>
        <v>31971555.326717</v>
      </c>
      <c r="Y99" s="131">
        <f t="shared" si="6"/>
        <v>32071037.172297612</v>
      </c>
      <c r="Z99" s="131">
        <f t="shared" si="6"/>
        <v>32048047.380545184</v>
      </c>
      <c r="AA99" s="131">
        <f t="shared" si="6"/>
        <v>31971934.240325075</v>
      </c>
      <c r="AB99" s="131">
        <f t="shared" si="6"/>
        <v>33450295.905461039</v>
      </c>
    </row>
    <row r="100" spans="1:28" ht="15" customHeight="1">
      <c r="B100" s="74"/>
      <c r="C100" s="75"/>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row>
    <row r="101" spans="1:28">
      <c r="E101" s="44"/>
      <c r="F101" s="44"/>
      <c r="G101" s="44"/>
      <c r="H101" s="44"/>
      <c r="I101" s="44"/>
      <c r="J101" s="45"/>
      <c r="K101" s="45"/>
      <c r="L101" s="45"/>
      <c r="M101" s="45"/>
      <c r="N101" s="45"/>
      <c r="O101" s="45"/>
    </row>
    <row r="102" spans="1:28" ht="15" customHeight="1">
      <c r="B102" s="74"/>
      <c r="C102" s="75"/>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row>
    <row r="103" spans="1:28" ht="15" customHeight="1">
      <c r="B103" s="74"/>
      <c r="C103" s="75"/>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row>
    <row r="104" spans="1:28" ht="15" customHeight="1">
      <c r="B104" s="74"/>
      <c r="C104" s="75"/>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row>
    <row r="105" spans="1:28" ht="15" customHeight="1">
      <c r="B105" s="74"/>
      <c r="C105" s="75"/>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row>
    <row r="106" spans="1:28" ht="15" customHeight="1">
      <c r="B106" s="167" t="s">
        <v>36</v>
      </c>
      <c r="E106" s="50"/>
      <c r="F106" s="50"/>
      <c r="G106" s="50"/>
      <c r="H106" s="50"/>
      <c r="I106" s="50"/>
      <c r="J106" s="45"/>
      <c r="K106" s="45"/>
      <c r="L106" s="45"/>
      <c r="M106" s="45"/>
      <c r="N106" s="45"/>
      <c r="O106" s="45"/>
    </row>
    <row r="107" spans="1:28" ht="15" customHeight="1">
      <c r="B107" s="20" t="s">
        <v>265</v>
      </c>
      <c r="C107" s="20"/>
      <c r="E107" s="50"/>
      <c r="F107" s="50"/>
      <c r="G107" s="50"/>
      <c r="H107" s="50"/>
      <c r="I107" s="50"/>
      <c r="J107" s="45"/>
      <c r="K107" s="45"/>
      <c r="L107" s="45"/>
      <c r="M107" s="45"/>
      <c r="N107" s="45"/>
      <c r="O107" s="45"/>
    </row>
    <row r="108" spans="1:28">
      <c r="B108" s="14" t="s">
        <v>37</v>
      </c>
      <c r="C108" s="20"/>
      <c r="D108" s="15"/>
      <c r="E108" s="162" t="s">
        <v>16</v>
      </c>
      <c r="F108" s="162" t="s">
        <v>18</v>
      </c>
      <c r="G108" s="162" t="s">
        <v>19</v>
      </c>
      <c r="H108" s="162" t="s">
        <v>22</v>
      </c>
      <c r="I108" s="162" t="s">
        <v>23</v>
      </c>
      <c r="J108" s="162" t="s">
        <v>25</v>
      </c>
      <c r="K108" s="162" t="s">
        <v>26</v>
      </c>
      <c r="L108" s="162" t="s">
        <v>27</v>
      </c>
      <c r="M108" s="162" t="s">
        <v>28</v>
      </c>
      <c r="N108" s="162" t="s">
        <v>314</v>
      </c>
      <c r="O108" s="162" t="s">
        <v>315</v>
      </c>
      <c r="P108" s="162" t="s">
        <v>316</v>
      </c>
      <c r="Q108" s="162" t="s">
        <v>317</v>
      </c>
      <c r="R108" s="162" t="s">
        <v>318</v>
      </c>
      <c r="S108" s="162" t="s">
        <v>319</v>
      </c>
      <c r="T108" s="162" t="s">
        <v>320</v>
      </c>
      <c r="U108" s="162" t="s">
        <v>321</v>
      </c>
      <c r="V108" s="162" t="s">
        <v>322</v>
      </c>
      <c r="W108" s="162" t="s">
        <v>323</v>
      </c>
      <c r="X108" s="162" t="s">
        <v>324</v>
      </c>
      <c r="Y108" s="162" t="s">
        <v>325</v>
      </c>
      <c r="Z108" s="162" t="s">
        <v>326</v>
      </c>
      <c r="AA108" s="162" t="s">
        <v>327</v>
      </c>
      <c r="AB108" s="162" t="s">
        <v>328</v>
      </c>
    </row>
    <row r="109" spans="1:28">
      <c r="A109" s="91" t="s">
        <v>144</v>
      </c>
      <c r="B109" s="239"/>
      <c r="C109" s="230"/>
      <c r="D109" s="242"/>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row>
    <row r="110" spans="1:28">
      <c r="A110" s="91" t="s">
        <v>145</v>
      </c>
      <c r="B110" s="239"/>
      <c r="C110" s="230"/>
      <c r="D110" s="242"/>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row>
    <row r="111" spans="1:28">
      <c r="A111" s="91" t="s">
        <v>146</v>
      </c>
      <c r="B111" s="239"/>
      <c r="C111" s="230"/>
      <c r="D111" s="242"/>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row>
    <row r="112" spans="1:28">
      <c r="A112" s="91" t="s">
        <v>147</v>
      </c>
      <c r="B112" s="239"/>
      <c r="C112" s="230"/>
      <c r="D112" s="242"/>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row>
    <row r="113" spans="1:28">
      <c r="A113" s="91" t="s">
        <v>148</v>
      </c>
      <c r="B113" s="239"/>
      <c r="C113" s="230"/>
      <c r="D113" s="242"/>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row>
    <row r="114" spans="1:28">
      <c r="A114" s="91" t="s">
        <v>195</v>
      </c>
      <c r="B114" s="239"/>
      <c r="C114" s="230"/>
      <c r="D114" s="242"/>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row>
    <row r="115" spans="1:28">
      <c r="A115" s="91" t="s">
        <v>196</v>
      </c>
      <c r="B115" s="239"/>
      <c r="C115" s="230"/>
      <c r="D115" s="242"/>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row>
    <row r="116" spans="1:28">
      <c r="A116" s="91" t="s">
        <v>197</v>
      </c>
      <c r="B116" s="239"/>
      <c r="C116" s="230"/>
      <c r="D116" s="242"/>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row>
    <row r="117" spans="1:28">
      <c r="A117" s="91" t="s">
        <v>198</v>
      </c>
      <c r="B117" s="239"/>
      <c r="C117" s="230"/>
      <c r="D117" s="242"/>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row>
    <row r="118" spans="1:28">
      <c r="A118" s="91" t="s">
        <v>199</v>
      </c>
      <c r="B118" s="239"/>
      <c r="C118" s="230"/>
      <c r="D118" s="242"/>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row>
    <row r="119" spans="1:28">
      <c r="A119" s="91" t="s">
        <v>200</v>
      </c>
      <c r="B119" s="239"/>
      <c r="C119" s="230"/>
      <c r="D119" s="242"/>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row>
    <row r="120" spans="1:28">
      <c r="A120" s="91" t="s">
        <v>201</v>
      </c>
      <c r="B120" s="239"/>
      <c r="C120" s="230"/>
      <c r="D120" s="242"/>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row>
    <row r="121" spans="1:28">
      <c r="A121" s="91" t="s">
        <v>202</v>
      </c>
      <c r="B121" s="239"/>
      <c r="C121" s="230"/>
      <c r="D121" s="242"/>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row>
    <row r="122" spans="1:28">
      <c r="A122" s="91" t="s">
        <v>203</v>
      </c>
      <c r="B122" s="239"/>
      <c r="C122" s="230"/>
      <c r="D122" s="242"/>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row>
    <row r="123" spans="1:28">
      <c r="A123" s="91">
        <v>15</v>
      </c>
      <c r="B123" s="22" t="s">
        <v>100</v>
      </c>
      <c r="C123" s="231"/>
      <c r="D123" s="113"/>
      <c r="E123" s="37">
        <f t="shared" ref="E123:M123" si="7">SUM(E109:E122)</f>
        <v>0</v>
      </c>
      <c r="F123" s="37">
        <f t="shared" si="7"/>
        <v>0</v>
      </c>
      <c r="G123" s="37">
        <f t="shared" si="7"/>
        <v>0</v>
      </c>
      <c r="H123" s="37">
        <f t="shared" si="7"/>
        <v>0</v>
      </c>
      <c r="I123" s="37">
        <f t="shared" si="7"/>
        <v>0</v>
      </c>
      <c r="J123" s="37">
        <f t="shared" si="7"/>
        <v>0</v>
      </c>
      <c r="K123" s="37">
        <f t="shared" si="7"/>
        <v>0</v>
      </c>
      <c r="L123" s="37">
        <f t="shared" si="7"/>
        <v>0</v>
      </c>
      <c r="M123" s="37">
        <f t="shared" si="7"/>
        <v>0</v>
      </c>
      <c r="N123" s="37">
        <f t="shared" ref="N123:W123" si="8">SUM(N109:N122)</f>
        <v>0</v>
      </c>
      <c r="O123" s="37">
        <f t="shared" si="8"/>
        <v>0</v>
      </c>
      <c r="P123" s="37">
        <f t="shared" si="8"/>
        <v>0</v>
      </c>
      <c r="Q123" s="37">
        <f t="shared" si="8"/>
        <v>0</v>
      </c>
      <c r="R123" s="37">
        <f t="shared" si="8"/>
        <v>0</v>
      </c>
      <c r="S123" s="37">
        <f t="shared" si="8"/>
        <v>0</v>
      </c>
      <c r="T123" s="37">
        <f t="shared" si="8"/>
        <v>0</v>
      </c>
      <c r="U123" s="37">
        <f t="shared" si="8"/>
        <v>0</v>
      </c>
      <c r="V123" s="37">
        <f t="shared" si="8"/>
        <v>0</v>
      </c>
      <c r="W123" s="37">
        <f t="shared" si="8"/>
        <v>0</v>
      </c>
      <c r="X123" s="37">
        <f>SUM(X109:X122)</f>
        <v>0</v>
      </c>
      <c r="Y123" s="37">
        <f>SUM(Y109:Y122)</f>
        <v>0</v>
      </c>
      <c r="Z123" s="37">
        <f>SUM(Z109:Z122)</f>
        <v>0</v>
      </c>
      <c r="AA123" s="37">
        <f>SUM(AA109:AA122)</f>
        <v>0</v>
      </c>
      <c r="AB123" s="37">
        <f>SUM(AB109:AB122)</f>
        <v>0</v>
      </c>
    </row>
    <row r="124" spans="1:28">
      <c r="C124" s="20"/>
      <c r="D124" s="101"/>
      <c r="E124" s="104"/>
      <c r="F124" s="104"/>
      <c r="G124" s="104"/>
      <c r="H124" s="104"/>
      <c r="I124" s="104"/>
      <c r="J124" s="105"/>
      <c r="K124" s="105"/>
      <c r="L124" s="105"/>
      <c r="M124" s="106"/>
      <c r="N124" s="105"/>
      <c r="O124" s="106"/>
      <c r="P124" s="105"/>
      <c r="Q124" s="106"/>
      <c r="R124" s="105"/>
      <c r="S124" s="106"/>
      <c r="T124" s="105"/>
      <c r="U124" s="106"/>
      <c r="V124" s="105"/>
      <c r="W124" s="106"/>
      <c r="X124" s="105"/>
      <c r="Y124" s="106"/>
      <c r="Z124" s="105"/>
      <c r="AA124" s="106"/>
      <c r="AB124" s="105"/>
    </row>
    <row r="125" spans="1:28">
      <c r="B125" s="20" t="s">
        <v>266</v>
      </c>
      <c r="E125" s="62"/>
      <c r="F125" s="62"/>
      <c r="G125" s="62"/>
      <c r="H125" s="62"/>
      <c r="I125" s="62"/>
      <c r="J125" s="57"/>
      <c r="K125" s="57"/>
      <c r="L125" s="57"/>
      <c r="M125" s="58"/>
      <c r="N125" s="57"/>
      <c r="O125" s="58"/>
      <c r="P125" s="57"/>
      <c r="Q125" s="58"/>
      <c r="R125" s="57"/>
      <c r="S125" s="58"/>
      <c r="T125" s="57"/>
      <c r="U125" s="58"/>
      <c r="V125" s="57"/>
      <c r="W125" s="58"/>
      <c r="X125" s="57"/>
      <c r="Y125" s="58"/>
      <c r="Z125" s="57"/>
      <c r="AA125" s="58"/>
      <c r="AB125" s="57"/>
    </row>
    <row r="126" spans="1:28">
      <c r="B126" s="14" t="s">
        <v>37</v>
      </c>
      <c r="D126" s="15"/>
      <c r="E126" s="63"/>
      <c r="F126" s="63"/>
      <c r="G126" s="63"/>
      <c r="H126" s="63"/>
      <c r="I126" s="63"/>
      <c r="J126" s="60"/>
      <c r="K126" s="60"/>
      <c r="L126" s="60"/>
      <c r="M126" s="61"/>
      <c r="N126" s="60"/>
      <c r="O126" s="61"/>
      <c r="P126" s="60"/>
      <c r="Q126" s="61"/>
      <c r="R126" s="60"/>
      <c r="S126" s="61"/>
      <c r="T126" s="60"/>
      <c r="U126" s="61"/>
      <c r="V126" s="60"/>
      <c r="W126" s="61"/>
      <c r="X126" s="60"/>
      <c r="Y126" s="61"/>
      <c r="Z126" s="60"/>
      <c r="AA126" s="61"/>
      <c r="AB126" s="60"/>
    </row>
    <row r="127" spans="1:28">
      <c r="A127" s="91" t="s">
        <v>71</v>
      </c>
      <c r="B127" s="239"/>
      <c r="C127" s="164"/>
      <c r="D127" s="179"/>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row>
    <row r="128" spans="1:28">
      <c r="A128" s="91" t="s">
        <v>72</v>
      </c>
      <c r="B128" s="239"/>
      <c r="C128" s="164"/>
      <c r="D128" s="179"/>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row>
    <row r="129" spans="1:28">
      <c r="A129" s="91" t="s">
        <v>73</v>
      </c>
      <c r="B129" s="239"/>
      <c r="C129" s="164"/>
      <c r="D129" s="179"/>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row>
    <row r="130" spans="1:28">
      <c r="A130" s="91" t="s">
        <v>74</v>
      </c>
      <c r="B130" s="239"/>
      <c r="C130" s="164"/>
      <c r="D130" s="179"/>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row>
    <row r="131" spans="1:28">
      <c r="A131" s="91" t="s">
        <v>75</v>
      </c>
      <c r="B131" s="239"/>
      <c r="C131" s="164"/>
      <c r="D131" s="179"/>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row>
    <row r="132" spans="1:28">
      <c r="A132" s="91" t="s">
        <v>207</v>
      </c>
      <c r="B132" s="239"/>
      <c r="C132" s="164"/>
      <c r="D132" s="179"/>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row>
    <row r="133" spans="1:28">
      <c r="A133" s="91" t="s">
        <v>208</v>
      </c>
      <c r="B133" s="239"/>
      <c r="C133" s="164"/>
      <c r="D133" s="179"/>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row>
    <row r="134" spans="1:28">
      <c r="A134" s="91" t="s">
        <v>209</v>
      </c>
      <c r="B134" s="239"/>
      <c r="C134" s="164"/>
      <c r="D134" s="179"/>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row>
    <row r="135" spans="1:28">
      <c r="A135" s="91" t="s">
        <v>210</v>
      </c>
      <c r="B135" s="239"/>
      <c r="C135" s="164"/>
      <c r="D135" s="179"/>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row>
    <row r="136" spans="1:28">
      <c r="A136" s="91" t="s">
        <v>211</v>
      </c>
      <c r="B136" s="239"/>
      <c r="C136" s="164"/>
      <c r="D136" s="179"/>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row>
    <row r="137" spans="1:28">
      <c r="A137" s="91" t="s">
        <v>212</v>
      </c>
      <c r="B137" s="239"/>
      <c r="C137" s="164"/>
      <c r="D137" s="179"/>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row>
    <row r="138" spans="1:28">
      <c r="A138" s="91" t="s">
        <v>213</v>
      </c>
      <c r="B138" s="239"/>
      <c r="C138" s="164"/>
      <c r="D138" s="179"/>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row>
    <row r="139" spans="1:28">
      <c r="A139" s="91" t="s">
        <v>214</v>
      </c>
      <c r="B139" s="239"/>
      <c r="C139" s="164"/>
      <c r="D139" s="179"/>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row>
    <row r="140" spans="1:28">
      <c r="A140" s="91" t="s">
        <v>215</v>
      </c>
      <c r="B140" s="239"/>
      <c r="C140" s="164"/>
      <c r="D140" s="179"/>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row>
    <row r="141" spans="1:28">
      <c r="A141" s="91">
        <v>16</v>
      </c>
      <c r="B141" s="22" t="s">
        <v>101</v>
      </c>
      <c r="C141" s="231"/>
      <c r="D141" s="48"/>
      <c r="E141" s="37">
        <f>SUM(E127:E140)</f>
        <v>0</v>
      </c>
      <c r="F141" s="37">
        <f t="shared" ref="F141:AB141" si="9">SUM(F127:F140)</f>
        <v>0</v>
      </c>
      <c r="G141" s="37">
        <f t="shared" si="9"/>
        <v>0</v>
      </c>
      <c r="H141" s="37">
        <f t="shared" si="9"/>
        <v>0</v>
      </c>
      <c r="I141" s="37">
        <f t="shared" si="9"/>
        <v>0</v>
      </c>
      <c r="J141" s="37">
        <f t="shared" si="9"/>
        <v>0</v>
      </c>
      <c r="K141" s="37">
        <f t="shared" si="9"/>
        <v>0</v>
      </c>
      <c r="L141" s="37">
        <f t="shared" si="9"/>
        <v>0</v>
      </c>
      <c r="M141" s="37">
        <f t="shared" si="9"/>
        <v>0</v>
      </c>
      <c r="N141" s="37">
        <f t="shared" si="9"/>
        <v>0</v>
      </c>
      <c r="O141" s="37">
        <f t="shared" si="9"/>
        <v>0</v>
      </c>
      <c r="P141" s="37">
        <f t="shared" si="9"/>
        <v>0</v>
      </c>
      <c r="Q141" s="37">
        <f t="shared" si="9"/>
        <v>0</v>
      </c>
      <c r="R141" s="37">
        <f t="shared" si="9"/>
        <v>0</v>
      </c>
      <c r="S141" s="37">
        <f t="shared" si="9"/>
        <v>0</v>
      </c>
      <c r="T141" s="37">
        <f t="shared" si="9"/>
        <v>0</v>
      </c>
      <c r="U141" s="37">
        <f t="shared" si="9"/>
        <v>0</v>
      </c>
      <c r="V141" s="37">
        <f t="shared" si="9"/>
        <v>0</v>
      </c>
      <c r="W141" s="37">
        <f t="shared" si="9"/>
        <v>0</v>
      </c>
      <c r="X141" s="37">
        <f t="shared" si="9"/>
        <v>0</v>
      </c>
      <c r="Y141" s="37">
        <f t="shared" si="9"/>
        <v>0</v>
      </c>
      <c r="Z141" s="37">
        <f t="shared" si="9"/>
        <v>0</v>
      </c>
      <c r="AA141" s="37">
        <f t="shared" si="9"/>
        <v>0</v>
      </c>
      <c r="AB141" s="37">
        <f t="shared" si="9"/>
        <v>0</v>
      </c>
    </row>
    <row r="142" spans="1:28">
      <c r="B142" s="109"/>
      <c r="C142" s="108"/>
      <c r="D142" s="108"/>
      <c r="E142" s="62"/>
      <c r="F142" s="62"/>
      <c r="G142" s="62"/>
      <c r="H142" s="62"/>
      <c r="I142" s="62"/>
      <c r="J142" s="62"/>
      <c r="K142" s="62"/>
      <c r="L142" s="62"/>
      <c r="M142" s="110"/>
      <c r="N142" s="62"/>
      <c r="O142" s="110"/>
      <c r="P142" s="62"/>
      <c r="Q142" s="110"/>
      <c r="R142" s="62"/>
      <c r="S142" s="110"/>
      <c r="T142" s="62"/>
      <c r="U142" s="110"/>
      <c r="V142" s="62"/>
      <c r="W142" s="110"/>
      <c r="X142" s="62"/>
      <c r="Y142" s="110"/>
      <c r="Z142" s="62"/>
      <c r="AA142" s="110"/>
      <c r="AB142" s="62"/>
    </row>
    <row r="143" spans="1:28" ht="15" customHeight="1">
      <c r="A143" s="91">
        <v>17</v>
      </c>
      <c r="B143" s="23" t="s">
        <v>161</v>
      </c>
      <c r="C143" s="24"/>
      <c r="D143" s="47"/>
      <c r="E143" s="163">
        <f t="shared" ref="E143:AB143" si="10">E141+E123</f>
        <v>0</v>
      </c>
      <c r="F143" s="163">
        <f t="shared" si="10"/>
        <v>0</v>
      </c>
      <c r="G143" s="163">
        <f t="shared" si="10"/>
        <v>0</v>
      </c>
      <c r="H143" s="163">
        <f t="shared" si="10"/>
        <v>0</v>
      </c>
      <c r="I143" s="163">
        <f t="shared" si="10"/>
        <v>0</v>
      </c>
      <c r="J143" s="163">
        <f t="shared" si="10"/>
        <v>0</v>
      </c>
      <c r="K143" s="163">
        <f t="shared" si="10"/>
        <v>0</v>
      </c>
      <c r="L143" s="163">
        <f t="shared" si="10"/>
        <v>0</v>
      </c>
      <c r="M143" s="163">
        <f t="shared" si="10"/>
        <v>0</v>
      </c>
      <c r="N143" s="163">
        <f t="shared" si="10"/>
        <v>0</v>
      </c>
      <c r="O143" s="163">
        <f t="shared" si="10"/>
        <v>0</v>
      </c>
      <c r="P143" s="163">
        <f t="shared" si="10"/>
        <v>0</v>
      </c>
      <c r="Q143" s="163">
        <f t="shared" si="10"/>
        <v>0</v>
      </c>
      <c r="R143" s="163">
        <f t="shared" si="10"/>
        <v>0</v>
      </c>
      <c r="S143" s="163">
        <f t="shared" si="10"/>
        <v>0</v>
      </c>
      <c r="T143" s="163">
        <f t="shared" si="10"/>
        <v>0</v>
      </c>
      <c r="U143" s="163">
        <f t="shared" si="10"/>
        <v>0</v>
      </c>
      <c r="V143" s="163">
        <f t="shared" si="10"/>
        <v>0</v>
      </c>
      <c r="W143" s="163">
        <f t="shared" si="10"/>
        <v>0</v>
      </c>
      <c r="X143" s="163">
        <f t="shared" si="10"/>
        <v>0</v>
      </c>
      <c r="Y143" s="163">
        <f t="shared" si="10"/>
        <v>0</v>
      </c>
      <c r="Z143" s="163">
        <f t="shared" si="10"/>
        <v>0</v>
      </c>
      <c r="AA143" s="163">
        <f t="shared" si="10"/>
        <v>0</v>
      </c>
      <c r="AB143" s="163">
        <f t="shared" si="10"/>
        <v>0</v>
      </c>
    </row>
    <row r="144" spans="1:28" ht="15" customHeight="1">
      <c r="B144" s="74"/>
      <c r="C144" s="75"/>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row>
    <row r="145" spans="1:28" ht="15" customHeight="1">
      <c r="A145" s="91" t="s">
        <v>300</v>
      </c>
      <c r="B145" s="22" t="s">
        <v>306</v>
      </c>
      <c r="C145" s="172"/>
      <c r="D145" s="173"/>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row>
    <row r="146" spans="1:28" ht="15" customHeight="1">
      <c r="B146" s="111"/>
      <c r="C146" s="75"/>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row>
    <row r="147" spans="1:28" ht="18.5">
      <c r="B147" s="167" t="s">
        <v>267</v>
      </c>
      <c r="E147" s="50"/>
      <c r="F147" s="50"/>
      <c r="G147" s="50"/>
      <c r="H147" s="50"/>
      <c r="I147" s="50"/>
      <c r="J147" s="45"/>
      <c r="K147" s="45"/>
      <c r="L147" s="45"/>
      <c r="M147" s="45"/>
      <c r="N147" s="45"/>
      <c r="O147" s="45"/>
    </row>
    <row r="148" spans="1:28">
      <c r="B148" s="20"/>
      <c r="C148" s="20"/>
      <c r="D148" s="20"/>
      <c r="K148" s="45"/>
      <c r="L148" s="45"/>
      <c r="M148" s="45"/>
      <c r="N148" s="45"/>
      <c r="O148" s="45"/>
    </row>
    <row r="149" spans="1:28">
      <c r="C149" s="15"/>
      <c r="D149" s="115"/>
      <c r="E149" s="162" t="s">
        <v>16</v>
      </c>
      <c r="F149" s="162" t="s">
        <v>18</v>
      </c>
      <c r="G149" s="162" t="s">
        <v>19</v>
      </c>
      <c r="H149" s="162" t="s">
        <v>22</v>
      </c>
      <c r="I149" s="162" t="s">
        <v>23</v>
      </c>
      <c r="J149" s="162" t="s">
        <v>25</v>
      </c>
      <c r="K149" s="162" t="s">
        <v>26</v>
      </c>
      <c r="L149" s="162" t="s">
        <v>27</v>
      </c>
      <c r="M149" s="162" t="s">
        <v>28</v>
      </c>
      <c r="N149" s="162" t="s">
        <v>314</v>
      </c>
      <c r="O149" s="162" t="s">
        <v>315</v>
      </c>
      <c r="P149" s="162" t="s">
        <v>316</v>
      </c>
      <c r="Q149" s="162" t="s">
        <v>317</v>
      </c>
      <c r="R149" s="162" t="s">
        <v>318</v>
      </c>
      <c r="S149" s="162" t="s">
        <v>319</v>
      </c>
      <c r="T149" s="162" t="s">
        <v>320</v>
      </c>
      <c r="U149" s="162" t="s">
        <v>321</v>
      </c>
      <c r="V149" s="162" t="s">
        <v>322</v>
      </c>
      <c r="W149" s="162" t="s">
        <v>323</v>
      </c>
      <c r="X149" s="162" t="s">
        <v>324</v>
      </c>
      <c r="Y149" s="162" t="s">
        <v>325</v>
      </c>
      <c r="Z149" s="162" t="s">
        <v>326</v>
      </c>
      <c r="AA149" s="162" t="s">
        <v>327</v>
      </c>
      <c r="AB149" s="162" t="s">
        <v>328</v>
      </c>
    </row>
    <row r="150" spans="1:28">
      <c r="A150" s="91">
        <v>18</v>
      </c>
      <c r="B150" s="23" t="s">
        <v>268</v>
      </c>
      <c r="C150" s="164"/>
      <c r="D150" s="114"/>
      <c r="E150" s="66">
        <v>640000</v>
      </c>
      <c r="F150" s="66">
        <v>580000</v>
      </c>
      <c r="G150" s="66">
        <v>310000</v>
      </c>
      <c r="H150" s="66">
        <v>0</v>
      </c>
      <c r="I150" s="73">
        <v>0</v>
      </c>
      <c r="J150" s="67">
        <v>0</v>
      </c>
      <c r="K150" s="67">
        <v>0</v>
      </c>
      <c r="L150" s="67">
        <v>0</v>
      </c>
      <c r="M150" s="67">
        <v>0</v>
      </c>
      <c r="N150" s="67">
        <v>0</v>
      </c>
      <c r="O150" s="67">
        <v>0</v>
      </c>
      <c r="P150" s="67">
        <v>0</v>
      </c>
      <c r="Q150" s="67">
        <v>0</v>
      </c>
      <c r="R150" s="67">
        <v>0</v>
      </c>
      <c r="S150" s="67">
        <v>0</v>
      </c>
      <c r="T150" s="67">
        <v>0</v>
      </c>
      <c r="U150" s="67">
        <v>0</v>
      </c>
      <c r="V150" s="67">
        <v>0</v>
      </c>
      <c r="W150" s="67">
        <v>0</v>
      </c>
      <c r="X150" s="67">
        <v>0</v>
      </c>
      <c r="Y150" s="67">
        <v>0</v>
      </c>
      <c r="Z150" s="67">
        <v>0</v>
      </c>
      <c r="AA150" s="67">
        <v>0</v>
      </c>
      <c r="AB150" s="67">
        <v>0</v>
      </c>
    </row>
    <row r="151" spans="1:28" ht="15" customHeight="1">
      <c r="B151" s="111"/>
      <c r="C151" s="75"/>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row>
    <row r="152" spans="1:28" ht="15" customHeight="1">
      <c r="C152" s="75"/>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row>
    <row r="153" spans="1:28" ht="18.5">
      <c r="B153" s="169" t="s">
        <v>13</v>
      </c>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row>
    <row r="154" spans="1:28">
      <c r="E154" s="162" t="s">
        <v>16</v>
      </c>
      <c r="F154" s="162" t="s">
        <v>18</v>
      </c>
      <c r="G154" s="162" t="s">
        <v>19</v>
      </c>
      <c r="H154" s="162" t="s">
        <v>22</v>
      </c>
      <c r="I154" s="162" t="s">
        <v>23</v>
      </c>
      <c r="J154" s="162" t="s">
        <v>25</v>
      </c>
      <c r="K154" s="162" t="s">
        <v>26</v>
      </c>
      <c r="L154" s="162" t="s">
        <v>27</v>
      </c>
      <c r="M154" s="162" t="s">
        <v>28</v>
      </c>
      <c r="N154" s="162" t="s">
        <v>314</v>
      </c>
      <c r="O154" s="162" t="s">
        <v>315</v>
      </c>
      <c r="P154" s="162" t="s">
        <v>316</v>
      </c>
      <c r="Q154" s="162" t="s">
        <v>317</v>
      </c>
      <c r="R154" s="162" t="s">
        <v>318</v>
      </c>
      <c r="S154" s="162" t="s">
        <v>319</v>
      </c>
      <c r="T154" s="162" t="s">
        <v>320</v>
      </c>
      <c r="U154" s="162" t="s">
        <v>321</v>
      </c>
      <c r="V154" s="162" t="s">
        <v>322</v>
      </c>
      <c r="W154" s="162" t="s">
        <v>323</v>
      </c>
      <c r="X154" s="162" t="s">
        <v>324</v>
      </c>
      <c r="Y154" s="162" t="s">
        <v>325</v>
      </c>
      <c r="Z154" s="162" t="s">
        <v>326</v>
      </c>
      <c r="AA154" s="162" t="s">
        <v>327</v>
      </c>
      <c r="AB154" s="162" t="s">
        <v>328</v>
      </c>
    </row>
    <row r="155" spans="1:28">
      <c r="A155" s="91">
        <v>19</v>
      </c>
      <c r="B155" s="22" t="s">
        <v>301</v>
      </c>
      <c r="C155" s="164"/>
      <c r="D155" s="164"/>
      <c r="E155" s="171">
        <f t="shared" ref="E155:M155" si="11">E99+E143+E145</f>
        <v>23635930.17841699</v>
      </c>
      <c r="F155" s="171">
        <f t="shared" si="11"/>
        <v>23473597.230151959</v>
      </c>
      <c r="G155" s="171">
        <f t="shared" si="11"/>
        <v>24185024.976723924</v>
      </c>
      <c r="H155" s="171">
        <f t="shared" si="11"/>
        <v>24982631.156610712</v>
      </c>
      <c r="I155" s="171">
        <f t="shared" si="11"/>
        <v>25875222.087992325</v>
      </c>
      <c r="J155" s="171">
        <f t="shared" si="11"/>
        <v>26048858.5350588</v>
      </c>
      <c r="K155" s="171">
        <f t="shared" si="11"/>
        <v>26396555.655955009</v>
      </c>
      <c r="L155" s="171">
        <f t="shared" si="11"/>
        <v>26761609.921065196</v>
      </c>
      <c r="M155" s="171">
        <f t="shared" si="11"/>
        <v>28647325.754945703</v>
      </c>
      <c r="N155" s="171">
        <f t="shared" ref="N155:W155" si="12">N99+N143+N145</f>
        <v>29389819.034597818</v>
      </c>
      <c r="O155" s="171">
        <f t="shared" si="12"/>
        <v>29778806.502280243</v>
      </c>
      <c r="P155" s="171">
        <f t="shared" si="12"/>
        <v>30887832.516188715</v>
      </c>
      <c r="Q155" s="171">
        <f t="shared" si="12"/>
        <v>31497608.239781521</v>
      </c>
      <c r="R155" s="171">
        <f t="shared" si="12"/>
        <v>31173904.061589886</v>
      </c>
      <c r="S155" s="171">
        <f t="shared" si="12"/>
        <v>31084729.746699069</v>
      </c>
      <c r="T155" s="171">
        <f t="shared" si="12"/>
        <v>31872272.785479948</v>
      </c>
      <c r="U155" s="171">
        <f t="shared" si="12"/>
        <v>31917004.445643313</v>
      </c>
      <c r="V155" s="171">
        <f t="shared" si="12"/>
        <v>31796761.140398733</v>
      </c>
      <c r="W155" s="171">
        <f t="shared" si="12"/>
        <v>32028306.187889751</v>
      </c>
      <c r="X155" s="171">
        <f>X99+X143+X145</f>
        <v>31971555.326717</v>
      </c>
      <c r="Y155" s="171">
        <f>Y99+Y143+Y145</f>
        <v>32071037.172297612</v>
      </c>
      <c r="Z155" s="171">
        <f>Z99+Z143+Z145</f>
        <v>32048047.380545184</v>
      </c>
      <c r="AA155" s="171">
        <f>AA99+AA143+AA145</f>
        <v>31971934.240325075</v>
      </c>
      <c r="AB155" s="171">
        <f>AB99+AB143+AB145</f>
        <v>33450295.905461039</v>
      </c>
    </row>
    <row r="156" spans="1:28">
      <c r="A156" s="91" t="s">
        <v>286</v>
      </c>
      <c r="B156" s="126" t="s">
        <v>305</v>
      </c>
      <c r="C156" s="164"/>
      <c r="D156" s="164"/>
      <c r="E156" s="171">
        <f t="shared" ref="E156:M156" si="13">E96</f>
        <v>135501</v>
      </c>
      <c r="F156" s="171">
        <f t="shared" si="13"/>
        <v>62688.856164383556</v>
      </c>
      <c r="G156" s="171">
        <f t="shared" si="13"/>
        <v>0</v>
      </c>
      <c r="H156" s="171">
        <f t="shared" si="13"/>
        <v>0</v>
      </c>
      <c r="I156" s="171">
        <f t="shared" si="13"/>
        <v>0</v>
      </c>
      <c r="J156" s="171">
        <f t="shared" si="13"/>
        <v>0</v>
      </c>
      <c r="K156" s="171">
        <f t="shared" si="13"/>
        <v>0</v>
      </c>
      <c r="L156" s="171">
        <f t="shared" si="13"/>
        <v>0</v>
      </c>
      <c r="M156" s="171">
        <f t="shared" si="13"/>
        <v>0</v>
      </c>
      <c r="N156" s="171">
        <f t="shared" ref="N156:W156" si="14">N96</f>
        <v>0</v>
      </c>
      <c r="O156" s="171">
        <f t="shared" si="14"/>
        <v>0</v>
      </c>
      <c r="P156" s="171">
        <f t="shared" si="14"/>
        <v>0</v>
      </c>
      <c r="Q156" s="171">
        <f t="shared" si="14"/>
        <v>0</v>
      </c>
      <c r="R156" s="171">
        <f t="shared" si="14"/>
        <v>0</v>
      </c>
      <c r="S156" s="171">
        <f t="shared" si="14"/>
        <v>0</v>
      </c>
      <c r="T156" s="171">
        <f t="shared" si="14"/>
        <v>0</v>
      </c>
      <c r="U156" s="171">
        <f t="shared" si="14"/>
        <v>0</v>
      </c>
      <c r="V156" s="171">
        <f t="shared" si="14"/>
        <v>0</v>
      </c>
      <c r="W156" s="171">
        <f t="shared" si="14"/>
        <v>0</v>
      </c>
      <c r="X156" s="171">
        <f>X96</f>
        <v>0</v>
      </c>
      <c r="Y156" s="171">
        <f>Y96</f>
        <v>0</v>
      </c>
      <c r="Z156" s="171">
        <f>Z96</f>
        <v>0</v>
      </c>
      <c r="AA156" s="171">
        <f>AA96</f>
        <v>0</v>
      </c>
      <c r="AB156" s="171">
        <f>AB96</f>
        <v>0</v>
      </c>
    </row>
    <row r="157" spans="1:28">
      <c r="A157" s="91">
        <v>20</v>
      </c>
      <c r="B157" s="22" t="s">
        <v>469</v>
      </c>
      <c r="C157" s="164"/>
      <c r="D157" s="164"/>
      <c r="E157" s="171">
        <f t="shared" ref="E157:M157" si="15">E150</f>
        <v>640000</v>
      </c>
      <c r="F157" s="171">
        <f t="shared" si="15"/>
        <v>580000</v>
      </c>
      <c r="G157" s="171">
        <f t="shared" si="15"/>
        <v>310000</v>
      </c>
      <c r="H157" s="171">
        <f t="shared" si="15"/>
        <v>0</v>
      </c>
      <c r="I157" s="171">
        <f t="shared" si="15"/>
        <v>0</v>
      </c>
      <c r="J157" s="171">
        <f t="shared" si="15"/>
        <v>0</v>
      </c>
      <c r="K157" s="171">
        <f t="shared" si="15"/>
        <v>0</v>
      </c>
      <c r="L157" s="171">
        <f t="shared" si="15"/>
        <v>0</v>
      </c>
      <c r="M157" s="171">
        <f t="shared" si="15"/>
        <v>0</v>
      </c>
      <c r="N157" s="171">
        <f t="shared" ref="N157:W157" si="16">N150</f>
        <v>0</v>
      </c>
      <c r="O157" s="171">
        <f t="shared" si="16"/>
        <v>0</v>
      </c>
      <c r="P157" s="171">
        <f t="shared" si="16"/>
        <v>0</v>
      </c>
      <c r="Q157" s="171">
        <f t="shared" si="16"/>
        <v>0</v>
      </c>
      <c r="R157" s="171">
        <f t="shared" si="16"/>
        <v>0</v>
      </c>
      <c r="S157" s="171">
        <f t="shared" si="16"/>
        <v>0</v>
      </c>
      <c r="T157" s="171">
        <f t="shared" si="16"/>
        <v>0</v>
      </c>
      <c r="U157" s="171">
        <f t="shared" si="16"/>
        <v>0</v>
      </c>
      <c r="V157" s="171">
        <f t="shared" si="16"/>
        <v>0</v>
      </c>
      <c r="W157" s="171">
        <f t="shared" si="16"/>
        <v>0</v>
      </c>
      <c r="X157" s="171">
        <f>X150</f>
        <v>0</v>
      </c>
      <c r="Y157" s="171">
        <f>Y150</f>
        <v>0</v>
      </c>
      <c r="Z157" s="171">
        <f>Z150</f>
        <v>0</v>
      </c>
      <c r="AA157" s="171">
        <f>AA150</f>
        <v>0</v>
      </c>
      <c r="AB157" s="171">
        <f>AB150</f>
        <v>0</v>
      </c>
    </row>
    <row r="158" spans="1:28">
      <c r="A158" s="243">
        <v>21</v>
      </c>
      <c r="B158" s="22" t="s">
        <v>287</v>
      </c>
      <c r="C158" s="164"/>
      <c r="D158" s="47"/>
      <c r="E158" s="171">
        <f t="shared" ref="E158:M158" si="17">E155-E156+E157</f>
        <v>24140429.17841699</v>
      </c>
      <c r="F158" s="171">
        <f t="shared" si="17"/>
        <v>23990908.373987574</v>
      </c>
      <c r="G158" s="171">
        <f t="shared" si="17"/>
        <v>24495024.976723924</v>
      </c>
      <c r="H158" s="171">
        <f t="shared" si="17"/>
        <v>24982631.156610712</v>
      </c>
      <c r="I158" s="171">
        <f t="shared" si="17"/>
        <v>25875222.087992325</v>
      </c>
      <c r="J158" s="171">
        <f t="shared" si="17"/>
        <v>26048858.5350588</v>
      </c>
      <c r="K158" s="171">
        <f t="shared" si="17"/>
        <v>26396555.655955009</v>
      </c>
      <c r="L158" s="171">
        <f t="shared" si="17"/>
        <v>26761609.921065196</v>
      </c>
      <c r="M158" s="171">
        <f t="shared" si="17"/>
        <v>28647325.754945703</v>
      </c>
      <c r="N158" s="171">
        <f t="shared" ref="N158:W158" si="18">N155-N156+N157</f>
        <v>29389819.034597818</v>
      </c>
      <c r="O158" s="171">
        <f t="shared" si="18"/>
        <v>29778806.502280243</v>
      </c>
      <c r="P158" s="171">
        <f t="shared" si="18"/>
        <v>30887832.516188715</v>
      </c>
      <c r="Q158" s="171">
        <f t="shared" si="18"/>
        <v>31497608.239781521</v>
      </c>
      <c r="R158" s="171">
        <f t="shared" si="18"/>
        <v>31173904.061589886</v>
      </c>
      <c r="S158" s="171">
        <f t="shared" si="18"/>
        <v>31084729.746699069</v>
      </c>
      <c r="T158" s="171">
        <f t="shared" si="18"/>
        <v>31872272.785479948</v>
      </c>
      <c r="U158" s="171">
        <f t="shared" si="18"/>
        <v>31917004.445643313</v>
      </c>
      <c r="V158" s="171">
        <f t="shared" si="18"/>
        <v>31796761.140398733</v>
      </c>
      <c r="W158" s="171">
        <f t="shared" si="18"/>
        <v>32028306.187889751</v>
      </c>
      <c r="X158" s="171">
        <f>X155-X156+X157</f>
        <v>31971555.326717</v>
      </c>
      <c r="Y158" s="171">
        <f>Y155-Y156+Y157</f>
        <v>32071037.172297612</v>
      </c>
      <c r="Z158" s="171">
        <f>Z155-Z156+Z157</f>
        <v>32048047.380545184</v>
      </c>
      <c r="AA158" s="171">
        <f>AA155-AA156+AA157</f>
        <v>31971934.240325075</v>
      </c>
      <c r="AB158" s="171">
        <f>AB155-AB156+AB157</f>
        <v>33450295.905461039</v>
      </c>
    </row>
    <row r="159" spans="1:28">
      <c r="A159" s="91">
        <v>22</v>
      </c>
      <c r="B159" s="22" t="s">
        <v>93</v>
      </c>
      <c r="C159" s="164"/>
      <c r="D159" s="47"/>
      <c r="E159" s="163">
        <f t="shared" ref="E159:M159" si="19">E17</f>
        <v>23916726.306161255</v>
      </c>
      <c r="F159" s="163">
        <f t="shared" si="19"/>
        <v>23786110.326337792</v>
      </c>
      <c r="G159" s="163">
        <f t="shared" si="19"/>
        <v>24306320.295003064</v>
      </c>
      <c r="H159" s="163">
        <f t="shared" si="19"/>
        <v>24290473.595956601</v>
      </c>
      <c r="I159" s="163">
        <f t="shared" si="19"/>
        <v>24511705.173161633</v>
      </c>
      <c r="J159" s="163">
        <f t="shared" si="19"/>
        <v>24695571.413147014</v>
      </c>
      <c r="K159" s="163">
        <f t="shared" si="19"/>
        <v>25122402.715656467</v>
      </c>
      <c r="L159" s="163">
        <f t="shared" si="19"/>
        <v>25349430.234891284</v>
      </c>
      <c r="M159" s="163">
        <f t="shared" si="19"/>
        <v>25724797.620394386</v>
      </c>
      <c r="N159" s="163">
        <f t="shared" ref="N159:W159" si="20">N17</f>
        <v>26022396.598604493</v>
      </c>
      <c r="O159" s="163">
        <f t="shared" si="20"/>
        <v>26443138.75069749</v>
      </c>
      <c r="P159" s="163">
        <f t="shared" si="20"/>
        <v>26716338.591800846</v>
      </c>
      <c r="Q159" s="163">
        <f t="shared" si="20"/>
        <v>27012377.073867951</v>
      </c>
      <c r="R159" s="163">
        <f t="shared" si="20"/>
        <v>27406642.698799595</v>
      </c>
      <c r="S159" s="163">
        <f t="shared" si="20"/>
        <v>27966204.492844041</v>
      </c>
      <c r="T159" s="163">
        <f t="shared" si="20"/>
        <v>28167253.238664299</v>
      </c>
      <c r="U159" s="163">
        <f t="shared" si="20"/>
        <v>28486759.689169262</v>
      </c>
      <c r="V159" s="163">
        <f t="shared" si="20"/>
        <v>28920242.008966275</v>
      </c>
      <c r="W159" s="163">
        <f t="shared" si="20"/>
        <v>29427083.821510572</v>
      </c>
      <c r="X159" s="163">
        <f>X17</f>
        <v>29764767.464340441</v>
      </c>
      <c r="Y159" s="163">
        <f>Y17</f>
        <v>30085883.434027255</v>
      </c>
      <c r="Z159" s="163">
        <f>Z17</f>
        <v>30510434.81078523</v>
      </c>
      <c r="AA159" s="163">
        <f>AA17</f>
        <v>31038933.509541761</v>
      </c>
      <c r="AB159" s="163">
        <f>AB17</f>
        <v>31390563.267764278</v>
      </c>
    </row>
    <row r="160" spans="1:28">
      <c r="A160" s="91">
        <v>23</v>
      </c>
      <c r="B160" s="22" t="s">
        <v>288</v>
      </c>
      <c r="C160" s="164"/>
      <c r="D160" s="164"/>
      <c r="E160" s="163">
        <f t="shared" ref="E160:M160" si="21">E158-E159</f>
        <v>223702.8722557351</v>
      </c>
      <c r="F160" s="163">
        <f t="shared" si="21"/>
        <v>204798.04764978215</v>
      </c>
      <c r="G160" s="163">
        <f t="shared" si="21"/>
        <v>188704.6817208603</v>
      </c>
      <c r="H160" s="163">
        <f t="shared" si="21"/>
        <v>692157.56065411121</v>
      </c>
      <c r="I160" s="163">
        <f t="shared" si="21"/>
        <v>1363516.9148306921</v>
      </c>
      <c r="J160" s="163">
        <f t="shared" si="21"/>
        <v>1353287.1219117865</v>
      </c>
      <c r="K160" s="163">
        <f t="shared" si="21"/>
        <v>1274152.9402985424</v>
      </c>
      <c r="L160" s="163">
        <f t="shared" si="21"/>
        <v>1412179.6861739121</v>
      </c>
      <c r="M160" s="163">
        <f t="shared" si="21"/>
        <v>2922528.1345513165</v>
      </c>
      <c r="N160" s="163">
        <f t="shared" ref="N160:W160" si="22">N158-N159</f>
        <v>3367422.435993325</v>
      </c>
      <c r="O160" s="163">
        <f t="shared" si="22"/>
        <v>3335667.7515827529</v>
      </c>
      <c r="P160" s="163">
        <f t="shared" si="22"/>
        <v>4171493.9243878685</v>
      </c>
      <c r="Q160" s="163">
        <f t="shared" si="22"/>
        <v>4485231.1659135707</v>
      </c>
      <c r="R160" s="163">
        <f t="shared" si="22"/>
        <v>3767261.3627902903</v>
      </c>
      <c r="S160" s="163">
        <f t="shared" si="22"/>
        <v>3118525.2538550273</v>
      </c>
      <c r="T160" s="163">
        <f t="shared" si="22"/>
        <v>3705019.5468156487</v>
      </c>
      <c r="U160" s="163">
        <f t="shared" si="22"/>
        <v>3430244.7564740516</v>
      </c>
      <c r="V160" s="163">
        <f t="shared" si="22"/>
        <v>2876519.1314324588</v>
      </c>
      <c r="W160" s="163">
        <f t="shared" si="22"/>
        <v>2601222.3663791791</v>
      </c>
      <c r="X160" s="163">
        <f>X158-X159</f>
        <v>2206787.8623765595</v>
      </c>
      <c r="Y160" s="163">
        <f>Y158-Y159</f>
        <v>1985153.7382703573</v>
      </c>
      <c r="Z160" s="163">
        <f>Z158-Z159</f>
        <v>1537612.5697599538</v>
      </c>
      <c r="AA160" s="163">
        <f>AA158-AA159</f>
        <v>933000.73078331351</v>
      </c>
      <c r="AB160" s="163">
        <f>AB158-AB159</f>
        <v>2059732.6376967616</v>
      </c>
    </row>
    <row r="161" spans="2:28">
      <c r="B161" s="20"/>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row>
    <row r="162" spans="2:28">
      <c r="B162" s="14" t="s">
        <v>405</v>
      </c>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row>
    <row r="163" spans="2:28">
      <c r="B163" s="14" t="s">
        <v>408</v>
      </c>
    </row>
    <row r="171" spans="2:28">
      <c r="B171" s="244"/>
    </row>
    <row r="172" spans="2:28">
      <c r="B172" s="244"/>
    </row>
    <row r="173" spans="2:28">
      <c r="B173" s="244"/>
    </row>
    <row r="174" spans="2:28">
      <c r="B174" s="244"/>
    </row>
    <row r="175" spans="2:28">
      <c r="B175" s="244"/>
    </row>
    <row r="176" spans="2:28">
      <c r="B176" s="244"/>
    </row>
    <row r="177" spans="2:2">
      <c r="B177" s="244"/>
    </row>
    <row r="178" spans="2:2">
      <c r="B178" s="244"/>
    </row>
    <row r="179" spans="2:2">
      <c r="B179" s="244"/>
    </row>
    <row r="180" spans="2:2">
      <c r="B180" s="244"/>
    </row>
    <row r="181" spans="2:2">
      <c r="B181" s="244"/>
    </row>
    <row r="182" spans="2:2">
      <c r="B182" s="244"/>
    </row>
  </sheetData>
  <dataConsolidate/>
  <mergeCells count="1">
    <mergeCell ref="E9:F9"/>
  </mergeCells>
  <dataValidations count="2">
    <dataValidation type="list" allowBlank="1" showInputMessage="1" showErrorMessage="1" sqref="D27:D34" xr:uid="{14D45502-BECF-408B-9A9A-C1F77ED6261B}">
      <formula1>#REF!</formula1>
    </dataValidation>
    <dataValidation type="list" allowBlank="1" showInputMessage="1" showErrorMessage="1" sqref="D38:D45 D50:D57" xr:uid="{396FAD2E-6143-4000-9E15-43B8BBFB98B8}">
      <formula1>#REF!</formula1>
    </dataValidation>
  </dataValidations>
  <printOptions horizontalCentered="1"/>
  <pageMargins left="0.44" right="0.5" top="0.52" bottom="0.42" header="0.52" footer="0.4"/>
  <pageSetup scale="16"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2"/>
    <pageSetUpPr fitToPage="1"/>
  </sheetPr>
  <dimension ref="A1:AB155"/>
  <sheetViews>
    <sheetView showGridLines="0" zoomScale="55" zoomScaleNormal="55" zoomScaleSheetLayoutView="70" workbookViewId="0"/>
  </sheetViews>
  <sheetFormatPr defaultColWidth="9" defaultRowHeight="15.5"/>
  <cols>
    <col min="1" max="1" width="9" style="91"/>
    <col min="2" max="2" width="74.25" style="14" customWidth="1"/>
    <col min="3" max="3" width="15" style="14" customWidth="1"/>
    <col min="4" max="4" width="19.08203125" style="14" customWidth="1"/>
    <col min="5" max="14" width="9.75" style="219" customWidth="1"/>
    <col min="15" max="15" width="9.25" style="219" customWidth="1"/>
    <col min="16" max="18" width="9.25" style="45" customWidth="1"/>
    <col min="19" max="28" width="7.58203125" style="45" bestFit="1" customWidth="1"/>
    <col min="29" max="131" width="7.08203125" style="45" customWidth="1"/>
    <col min="132" max="16384" width="9" style="45"/>
  </cols>
  <sheetData>
    <row r="1" spans="1:28">
      <c r="B1" s="14" t="s">
        <v>20</v>
      </c>
      <c r="O1" s="45"/>
    </row>
    <row r="2" spans="1:28">
      <c r="B2" s="14" t="s">
        <v>21</v>
      </c>
      <c r="O2" s="45"/>
    </row>
    <row r="3" spans="1:28" s="31" customFormat="1">
      <c r="A3" s="91"/>
      <c r="B3" s="74" t="s">
        <v>247</v>
      </c>
      <c r="C3" s="15"/>
      <c r="D3" s="74"/>
    </row>
    <row r="4" spans="1:28" s="31" customFormat="1">
      <c r="A4" s="91"/>
      <c r="B4" s="19" t="s">
        <v>172</v>
      </c>
      <c r="C4" s="15"/>
      <c r="D4" s="94"/>
    </row>
    <row r="5" spans="1:28" s="31" customFormat="1">
      <c r="A5" s="91"/>
      <c r="B5" s="165" t="s">
        <v>178</v>
      </c>
      <c r="C5" s="15"/>
      <c r="D5" s="94"/>
    </row>
    <row r="6" spans="1:28" s="31" customFormat="1">
      <c r="A6" s="91"/>
      <c r="B6" s="94"/>
      <c r="D6" s="94"/>
    </row>
    <row r="7" spans="1:28" s="31" customFormat="1" ht="15.75" customHeight="1">
      <c r="A7" s="91"/>
      <c r="B7" s="94" t="s">
        <v>97</v>
      </c>
      <c r="C7" s="14"/>
      <c r="D7" s="14"/>
      <c r="E7" s="225"/>
      <c r="F7" s="225"/>
      <c r="G7" s="225"/>
      <c r="I7" s="30"/>
      <c r="J7" s="30"/>
      <c r="K7" s="30"/>
      <c r="L7" s="30"/>
      <c r="M7" s="30"/>
      <c r="N7" s="30"/>
      <c r="O7" s="30"/>
    </row>
    <row r="8" spans="1:28" s="31" customFormat="1">
      <c r="A8" s="91"/>
      <c r="B8" s="14"/>
      <c r="C8" s="14"/>
      <c r="D8" s="14"/>
      <c r="E8" s="27"/>
      <c r="F8" s="27"/>
      <c r="G8" s="27"/>
      <c r="H8" s="27"/>
      <c r="I8" s="27"/>
      <c r="J8" s="28" t="s">
        <v>1</v>
      </c>
      <c r="K8" s="29"/>
      <c r="L8" s="29"/>
      <c r="M8" s="29"/>
      <c r="N8" s="29"/>
      <c r="O8" s="30"/>
    </row>
    <row r="9" spans="1:28" s="31" customFormat="1">
      <c r="A9" s="91"/>
      <c r="B9" s="14"/>
      <c r="C9" s="14"/>
      <c r="D9" s="14"/>
      <c r="E9" s="44" t="s">
        <v>77</v>
      </c>
      <c r="F9" s="44"/>
      <c r="G9" s="32"/>
      <c r="H9" s="33"/>
      <c r="I9" s="33"/>
      <c r="J9" s="34"/>
      <c r="K9" s="30"/>
      <c r="L9" s="30"/>
      <c r="M9" s="30"/>
      <c r="N9" s="30"/>
      <c r="O9" s="30"/>
    </row>
    <row r="10" spans="1:28" ht="15.75" customHeight="1">
      <c r="B10" s="167" t="s">
        <v>269</v>
      </c>
      <c r="C10" s="16"/>
      <c r="D10" s="15"/>
      <c r="E10" s="44" t="s">
        <v>270</v>
      </c>
      <c r="F10" s="44"/>
      <c r="G10" s="43"/>
      <c r="H10" s="43"/>
      <c r="I10" s="43"/>
      <c r="J10" s="43"/>
      <c r="K10" s="43"/>
      <c r="L10" s="43"/>
      <c r="M10" s="43"/>
      <c r="N10" s="43"/>
      <c r="O10" s="43"/>
      <c r="P10" s="43"/>
      <c r="Q10" s="43"/>
      <c r="R10" s="43"/>
    </row>
    <row r="11" spans="1:28" ht="15.75" customHeight="1">
      <c r="B11" s="20" t="s">
        <v>259</v>
      </c>
      <c r="C11" s="20"/>
      <c r="D11" s="20"/>
      <c r="G11" s="44"/>
      <c r="H11" s="44"/>
      <c r="I11" s="44"/>
      <c r="J11" s="44"/>
      <c r="K11" s="44"/>
      <c r="L11" s="44"/>
      <c r="M11" s="44"/>
      <c r="N11" s="44"/>
      <c r="O11" s="45"/>
    </row>
    <row r="12" spans="1:28">
      <c r="B12" s="21" t="s">
        <v>40</v>
      </c>
      <c r="C12" s="15"/>
      <c r="D12" s="46" t="s">
        <v>94</v>
      </c>
      <c r="E12" s="162" t="s">
        <v>16</v>
      </c>
      <c r="F12" s="162" t="s">
        <v>18</v>
      </c>
      <c r="G12" s="162" t="s">
        <v>19</v>
      </c>
      <c r="H12" s="162" t="s">
        <v>22</v>
      </c>
      <c r="I12" s="162" t="s">
        <v>23</v>
      </c>
      <c r="J12" s="162" t="s">
        <v>25</v>
      </c>
      <c r="K12" s="162" t="s">
        <v>26</v>
      </c>
      <c r="L12" s="162" t="s">
        <v>27</v>
      </c>
      <c r="M12" s="162" t="s">
        <v>28</v>
      </c>
      <c r="N12" s="162" t="s">
        <v>314</v>
      </c>
      <c r="O12" s="162" t="s">
        <v>315</v>
      </c>
      <c r="P12" s="162" t="s">
        <v>316</v>
      </c>
      <c r="Q12" s="162" t="s">
        <v>317</v>
      </c>
      <c r="R12" s="162" t="s">
        <v>318</v>
      </c>
      <c r="S12" s="162" t="s">
        <v>319</v>
      </c>
      <c r="T12" s="162" t="s">
        <v>320</v>
      </c>
      <c r="U12" s="162" t="s">
        <v>321</v>
      </c>
      <c r="V12" s="162" t="s">
        <v>322</v>
      </c>
      <c r="W12" s="162" t="s">
        <v>323</v>
      </c>
      <c r="X12" s="162" t="s">
        <v>324</v>
      </c>
      <c r="Y12" s="162" t="s">
        <v>325</v>
      </c>
      <c r="Z12" s="162" t="s">
        <v>326</v>
      </c>
      <c r="AA12" s="162" t="s">
        <v>327</v>
      </c>
      <c r="AB12" s="162" t="s">
        <v>328</v>
      </c>
    </row>
    <row r="13" spans="1:28">
      <c r="A13" s="91" t="s">
        <v>79</v>
      </c>
      <c r="B13" s="25" t="s">
        <v>342</v>
      </c>
      <c r="C13" s="116"/>
      <c r="D13" s="214">
        <v>0.7105370231334841</v>
      </c>
      <c r="E13" s="214">
        <f>$D13*EBT!E27/1000000</f>
        <v>5.0546877712300299E-2</v>
      </c>
      <c r="F13" s="214">
        <f>$D13*EBT!F27/1000000</f>
        <v>3.2836745924303794E-2</v>
      </c>
      <c r="G13" s="214">
        <f>$D13*EBT!G27/1000000</f>
        <v>6.9870599640764947E-2</v>
      </c>
      <c r="H13" s="214">
        <f>$D13*EBT!H27/1000000</f>
        <v>0.10470024796290137</v>
      </c>
      <c r="I13" s="214">
        <f>$D13*EBT!I27/1000000</f>
        <v>0.12227266543468278</v>
      </c>
      <c r="J13" s="214">
        <f>$D13*EBT!J27/1000000</f>
        <v>8.8132253741354249E-2</v>
      </c>
      <c r="K13" s="214">
        <f>$D13*EBT!K27/1000000</f>
        <v>5.5902823955868326E-2</v>
      </c>
      <c r="L13" s="214">
        <f>$D13*EBT!L27/1000000</f>
        <v>2.9907389516016691E-2</v>
      </c>
      <c r="M13" s="214">
        <f>$D13*EBT!M27/1000000</f>
        <v>0.18170763464372208</v>
      </c>
      <c r="N13" s="214">
        <f>$D13*EBT!N27/1000000</f>
        <v>0.2016520749491521</v>
      </c>
      <c r="O13" s="214">
        <f>$D13*EBT!O27/1000000</f>
        <v>0.17651451777649513</v>
      </c>
      <c r="P13" s="214">
        <f>$D13*EBT!P27/1000000</f>
        <v>0.11232569373618287</v>
      </c>
      <c r="Q13" s="214">
        <f>$D13*EBT!Q27/1000000</f>
        <v>0.1134200245243196</v>
      </c>
      <c r="R13" s="214">
        <f>$D13*EBT!R27/1000000</f>
        <v>0.10208799570325948</v>
      </c>
      <c r="S13" s="214">
        <f>$D13*EBT!S27/1000000</f>
        <v>0.11382063347511798</v>
      </c>
      <c r="T13" s="214">
        <f>$D13*EBT!T27/1000000</f>
        <v>6.7957555190948774E-2</v>
      </c>
      <c r="U13" s="214">
        <f>$D13*EBT!U27/1000000</f>
        <v>6.5667246857526201E-2</v>
      </c>
      <c r="V13" s="214">
        <f>$D13*EBT!V27/1000000</f>
        <v>5.7649147180600463E-2</v>
      </c>
      <c r="W13" s="214">
        <f>$D13*EBT!W27/1000000</f>
        <v>6.3120421579862723E-2</v>
      </c>
      <c r="X13" s="214">
        <f>$D13*EBT!X27/1000000</f>
        <v>5.6759694304580506E-2</v>
      </c>
      <c r="Y13" s="214">
        <f>$D13*EBT!Y27/1000000</f>
        <v>5.7791841838631612E-2</v>
      </c>
      <c r="Z13" s="214">
        <f>$D13*EBT!Z27/1000000</f>
        <v>5.9294081882775768E-2</v>
      </c>
      <c r="AA13" s="214">
        <f>$D13*EBT!AA27/1000000</f>
        <v>5.5850820000073624E-2</v>
      </c>
      <c r="AB13" s="214">
        <f>$D13*EBT!AB27/1000000</f>
        <v>5.5984497592900986E-2</v>
      </c>
    </row>
    <row r="14" spans="1:28">
      <c r="A14" s="91" t="s">
        <v>80</v>
      </c>
      <c r="B14" s="25" t="s">
        <v>341</v>
      </c>
      <c r="C14" s="116"/>
      <c r="D14" s="214">
        <v>0.50244462306582927</v>
      </c>
      <c r="E14" s="214">
        <f>$D14*EBT!E28/1000000</f>
        <v>0.10723803295740417</v>
      </c>
      <c r="F14" s="214">
        <f>$D14*EBT!F28/1000000</f>
        <v>0.11110764162071503</v>
      </c>
      <c r="G14" s="214">
        <f>$D14*EBT!G28/1000000</f>
        <v>0.15934596546595112</v>
      </c>
      <c r="H14" s="214">
        <f>$D14*EBT!H28/1000000</f>
        <v>0.29256643616542749</v>
      </c>
      <c r="I14" s="214">
        <f>$D14*EBT!I28/1000000</f>
        <v>0.32521290557627136</v>
      </c>
      <c r="J14" s="214">
        <f>$D14*EBT!J28/1000000</f>
        <v>0.49562250803464297</v>
      </c>
      <c r="K14" s="214">
        <f>$D14*EBT!K28/1000000</f>
        <v>0.42123365065637225</v>
      </c>
      <c r="L14" s="214">
        <f>$D14*EBT!L28/1000000</f>
        <v>0.27021784904136664</v>
      </c>
      <c r="M14" s="214">
        <f>$D14*EBT!M28/1000000</f>
        <v>0.6355352851715822</v>
      </c>
      <c r="N14" s="214">
        <f>$D14*EBT!N28/1000000</f>
        <v>0.69294001903412261</v>
      </c>
      <c r="O14" s="214">
        <f>$D14*EBT!O28/1000000</f>
        <v>0.63558949542728904</v>
      </c>
      <c r="P14" s="214">
        <f>$D14*EBT!P28/1000000</f>
        <v>0.41851182565844719</v>
      </c>
      <c r="Q14" s="214">
        <f>$D14*EBT!Q28/1000000</f>
        <v>0.44016512164990523</v>
      </c>
      <c r="R14" s="214">
        <f>$D14*EBT!R28/1000000</f>
        <v>0.41780189740636803</v>
      </c>
      <c r="S14" s="214">
        <f>$D14*EBT!S28/1000000</f>
        <v>0.48992057700081093</v>
      </c>
      <c r="T14" s="214">
        <f>$D14*EBT!T28/1000000</f>
        <v>0.329265909521542</v>
      </c>
      <c r="U14" s="214">
        <f>$D14*EBT!U28/1000000</f>
        <v>0.34210189690745746</v>
      </c>
      <c r="V14" s="214">
        <f>$D14*EBT!V28/1000000</f>
        <v>0.31349097220516176</v>
      </c>
      <c r="W14" s="214">
        <f>$D14*EBT!W28/1000000</f>
        <v>0.35592851139838283</v>
      </c>
      <c r="X14" s="214">
        <f>$D14*EBT!X28/1000000</f>
        <v>0.34069188696452757</v>
      </c>
      <c r="Y14" s="214">
        <f>$D14*EBT!Y28/1000000</f>
        <v>0.33194451585260215</v>
      </c>
      <c r="Z14" s="214">
        <f>$D14*EBT!Z28/1000000</f>
        <v>0.34149574306178065</v>
      </c>
      <c r="AA14" s="214">
        <f>$D14*EBT!AA28/1000000</f>
        <v>0.36593744661696143</v>
      </c>
      <c r="AB14" s="214">
        <f>$D14*EBT!AB28/1000000</f>
        <v>0.31520248977699356</v>
      </c>
    </row>
    <row r="15" spans="1:28">
      <c r="A15" s="91" t="s">
        <v>81</v>
      </c>
      <c r="B15" s="25" t="s">
        <v>343</v>
      </c>
      <c r="C15" s="116"/>
      <c r="D15" s="214">
        <v>0.4293709420328537</v>
      </c>
      <c r="E15" s="214">
        <f>$D15*EBT!E29/1000000</f>
        <v>0.95752690329300028</v>
      </c>
      <c r="F15" s="214">
        <f>$D15*EBT!F29/1000000</f>
        <v>0.94070407077345941</v>
      </c>
      <c r="G15" s="214">
        <f>$D15*EBT!G29/1000000</f>
        <v>0.87305799786353666</v>
      </c>
      <c r="H15" s="214">
        <f>$D15*EBT!H29/1000000</f>
        <v>0.95422646571370606</v>
      </c>
      <c r="I15" s="214">
        <f>$D15*EBT!I29/1000000</f>
        <v>1.0105379861226333</v>
      </c>
      <c r="J15" s="214">
        <f>$D15*EBT!J29/1000000</f>
        <v>0.94596713510168451</v>
      </c>
      <c r="K15" s="214">
        <f>$D15*EBT!K29/1000000</f>
        <v>0.89307515916638758</v>
      </c>
      <c r="L15" s="214">
        <f>$D15*EBT!L29/1000000</f>
        <v>0.6606441398693047</v>
      </c>
      <c r="M15" s="214">
        <f>$D15*EBT!M29/1000000</f>
        <v>0.51676647729717218</v>
      </c>
      <c r="N15" s="214">
        <f>$D15*EBT!N29/1000000</f>
        <v>0.49448093288755818</v>
      </c>
      <c r="O15" s="214">
        <f>$D15*EBT!O29/1000000</f>
        <v>0.54310702099207364</v>
      </c>
      <c r="P15" s="214">
        <f>$D15*EBT!P29/1000000</f>
        <v>0.55347684043317724</v>
      </c>
      <c r="Q15" s="214">
        <f>$D15*EBT!Q29/1000000</f>
        <v>0.51647195567005633</v>
      </c>
      <c r="R15" s="214">
        <f>$D15*EBT!R29/1000000</f>
        <v>0.52680013547902838</v>
      </c>
      <c r="S15" s="214">
        <f>$D15*EBT!S29/1000000</f>
        <v>0.59067422742890652</v>
      </c>
      <c r="T15" s="214">
        <f>$D15*EBT!T29/1000000</f>
        <v>0.58071865855056237</v>
      </c>
      <c r="U15" s="214">
        <f>$D15*EBT!U29/1000000</f>
        <v>0.53539401982764534</v>
      </c>
      <c r="V15" s="214">
        <f>$D15*EBT!V29/1000000</f>
        <v>0.51789962357021369</v>
      </c>
      <c r="W15" s="214">
        <f>$D15*EBT!W29/1000000</f>
        <v>0.46583851349093447</v>
      </c>
      <c r="X15" s="214">
        <f>$D15*EBT!X29/1000000</f>
        <v>0.43699871676250857</v>
      </c>
      <c r="Y15" s="214">
        <f>$D15*EBT!Y29/1000000</f>
        <v>0.39150523840571988</v>
      </c>
      <c r="Z15" s="214">
        <f>$D15*EBT!Z29/1000000</f>
        <v>0.35061303686240985</v>
      </c>
      <c r="AA15" s="214">
        <f>$D15*EBT!AA29/1000000</f>
        <v>0.29593958547126015</v>
      </c>
      <c r="AB15" s="214">
        <f>$D15*EBT!AB29/1000000</f>
        <v>0.27009122429379789</v>
      </c>
    </row>
    <row r="16" spans="1:28">
      <c r="A16" s="91" t="s">
        <v>82</v>
      </c>
      <c r="B16" s="25" t="s">
        <v>344</v>
      </c>
      <c r="C16" s="116"/>
      <c r="D16" s="214">
        <v>0.43566827139206304</v>
      </c>
      <c r="E16" s="214">
        <f>$D16*EBT!E30/1000000</f>
        <v>0.28646757937028289</v>
      </c>
      <c r="F16" s="214">
        <f>$D16*EBT!F30/1000000</f>
        <v>0.3174506662413405</v>
      </c>
      <c r="G16" s="214">
        <f>$D16*EBT!G30/1000000</f>
        <v>0.30687993802281188</v>
      </c>
      <c r="H16" s="214">
        <f>$D16*EBT!H30/1000000</f>
        <v>0.33941996566560384</v>
      </c>
      <c r="I16" s="214">
        <f>$D16*EBT!I30/1000000</f>
        <v>0.3863026092178416</v>
      </c>
      <c r="J16" s="214">
        <f>$D16*EBT!J30/1000000</f>
        <v>0.40346964451496786</v>
      </c>
      <c r="K16" s="214">
        <f>$D16*EBT!K30/1000000</f>
        <v>0.30988044532229675</v>
      </c>
      <c r="L16" s="214">
        <f>$D16*EBT!L30/1000000</f>
        <v>0.24967110788139069</v>
      </c>
      <c r="M16" s="214">
        <f>$D16*EBT!M30/1000000</f>
        <v>0.20838533700350154</v>
      </c>
      <c r="N16" s="214">
        <f>$D16*EBT!N30/1000000</f>
        <v>0.17631375880239106</v>
      </c>
      <c r="O16" s="214">
        <f>$D16*EBT!O30/1000000</f>
        <v>0.18924482806720261</v>
      </c>
      <c r="P16" s="214">
        <f>$D16*EBT!P30/1000000</f>
        <v>0.20114343049930603</v>
      </c>
      <c r="Q16" s="214">
        <f>$D16*EBT!Q30/1000000</f>
        <v>0.18774005762774573</v>
      </c>
      <c r="R16" s="214">
        <f>$D16*EBT!R30/1000000</f>
        <v>0.220478723601337</v>
      </c>
      <c r="S16" s="214">
        <f>$D16*EBT!S30/1000000</f>
        <v>0.29991056267140942</v>
      </c>
      <c r="T16" s="214">
        <f>$D16*EBT!T30/1000000</f>
        <v>0.26737538775764025</v>
      </c>
      <c r="U16" s="214">
        <f>$D16*EBT!U30/1000000</f>
        <v>0.22551181988303381</v>
      </c>
      <c r="V16" s="214">
        <f>$D16*EBT!V30/1000000</f>
        <v>0.23287750353621892</v>
      </c>
      <c r="W16" s="214">
        <f>$D16*EBT!W30/1000000</f>
        <v>0.22820661045243798</v>
      </c>
      <c r="X16" s="214">
        <f>$D16*EBT!X30/1000000</f>
        <v>0.21515305948194594</v>
      </c>
      <c r="Y16" s="214">
        <f>$D16*EBT!Y30/1000000</f>
        <v>0.19236150105943933</v>
      </c>
      <c r="Z16" s="214">
        <f>$D16*EBT!Z30/1000000</f>
        <v>0.17771979643818547</v>
      </c>
      <c r="AA16" s="214">
        <f>$D16*EBT!AA30/1000000</f>
        <v>0.1708705524688004</v>
      </c>
      <c r="AB16" s="214">
        <f>$D16*EBT!AB30/1000000</f>
        <v>0.13350822140029009</v>
      </c>
    </row>
    <row r="17" spans="1:28">
      <c r="A17" s="91" t="s">
        <v>83</v>
      </c>
      <c r="B17" s="226" t="s">
        <v>340</v>
      </c>
      <c r="C17" s="116"/>
      <c r="D17" s="214">
        <v>0.43822300356734406</v>
      </c>
      <c r="E17" s="214">
        <f>$D17*EBT!E31/1000000</f>
        <v>0.82072578900091953</v>
      </c>
      <c r="F17" s="214">
        <f>$D17*EBT!F31/1000000</f>
        <v>0.89461126564832116</v>
      </c>
      <c r="G17" s="214">
        <f>$D17*EBT!G31/1000000</f>
        <v>0.70675785211297681</v>
      </c>
      <c r="H17" s="214">
        <f>$D17*EBT!H31/1000000</f>
        <v>0.79202495244314164</v>
      </c>
      <c r="I17" s="214">
        <f>$D17*EBT!I31/1000000</f>
        <v>0.904060586843207</v>
      </c>
      <c r="J17" s="214">
        <f>$D17*EBT!J31/1000000</f>
        <v>1.0185280803802828</v>
      </c>
      <c r="K17" s="214">
        <f>$D17*EBT!K31/1000000</f>
        <v>0.81367355386707818</v>
      </c>
      <c r="L17" s="214">
        <f>$D17*EBT!L31/1000000</f>
        <v>0.70930275846202717</v>
      </c>
      <c r="M17" s="214">
        <f>$D17*EBT!M31/1000000</f>
        <v>0.62301897691993202</v>
      </c>
      <c r="N17" s="214">
        <f>$D17*EBT!N31/1000000</f>
        <v>0.61768419130413643</v>
      </c>
      <c r="O17" s="214">
        <f>$D17*EBT!O31/1000000</f>
        <v>0.63999486757228641</v>
      </c>
      <c r="P17" s="214">
        <f>$D17*EBT!P31/1000000</f>
        <v>0.69843807251751533</v>
      </c>
      <c r="Q17" s="214">
        <f>$D17*EBT!Q31/1000000</f>
        <v>0.74578535305768601</v>
      </c>
      <c r="R17" s="214">
        <f>$D17*EBT!R31/1000000</f>
        <v>0.73057224191300518</v>
      </c>
      <c r="S17" s="214">
        <f>$D17*EBT!S31/1000000</f>
        <v>0.80072259643627319</v>
      </c>
      <c r="T17" s="214">
        <f>$D17*EBT!T31/1000000</f>
        <v>0.76356334109738699</v>
      </c>
      <c r="U17" s="214">
        <f>$D17*EBT!U31/1000000</f>
        <v>0.7551063963421778</v>
      </c>
      <c r="V17" s="214">
        <f>$D17*EBT!V31/1000000</f>
        <v>0.69975085913592727</v>
      </c>
      <c r="W17" s="214">
        <f>$D17*EBT!W31/1000000</f>
        <v>0.64618687464903735</v>
      </c>
      <c r="X17" s="214">
        <f>$D17*EBT!X31/1000000</f>
        <v>0.58954624778921338</v>
      </c>
      <c r="Y17" s="214">
        <f>$D17*EBT!Y31/1000000</f>
        <v>0.53261074179534118</v>
      </c>
      <c r="Z17" s="214">
        <f>$D17*EBT!Z31/1000000</f>
        <v>0.47990547278970969</v>
      </c>
      <c r="AA17" s="214">
        <f>$D17*EBT!AA31/1000000</f>
        <v>0.42224839422359517</v>
      </c>
      <c r="AB17" s="214">
        <f>$D17*EBT!AB31/1000000</f>
        <v>0.36235233243355236</v>
      </c>
    </row>
    <row r="18" spans="1:28">
      <c r="A18" s="91" t="s">
        <v>84</v>
      </c>
      <c r="B18" s="226" t="s">
        <v>345</v>
      </c>
      <c r="C18" s="116"/>
      <c r="D18" s="266">
        <v>0</v>
      </c>
      <c r="E18" s="266">
        <f>$D18*EBT!E32/1000000</f>
        <v>0</v>
      </c>
      <c r="F18" s="266">
        <f>$D18*EBT!F32/1000000</f>
        <v>0</v>
      </c>
      <c r="G18" s="266">
        <f>$D18*EBT!G32/1000000</f>
        <v>0</v>
      </c>
      <c r="H18" s="266">
        <f>$D18*EBT!H32/1000000</f>
        <v>0</v>
      </c>
      <c r="I18" s="266">
        <f>$D18*EBT!I32/1000000</f>
        <v>0</v>
      </c>
      <c r="J18" s="266">
        <f>$D18*EBT!J32/1000000</f>
        <v>0</v>
      </c>
      <c r="K18" s="266">
        <f>$D18*EBT!K32/1000000</f>
        <v>0</v>
      </c>
      <c r="L18" s="266">
        <f>$D18*EBT!L32/1000000</f>
        <v>0</v>
      </c>
      <c r="M18" s="266">
        <f>$D18*EBT!M32/1000000</f>
        <v>0</v>
      </c>
      <c r="N18" s="266">
        <f>$D18*EBT!N32/1000000</f>
        <v>0</v>
      </c>
      <c r="O18" s="266">
        <f>$D18*EBT!O32/1000000</f>
        <v>0</v>
      </c>
      <c r="P18" s="266">
        <f>$D18*EBT!P32/1000000</f>
        <v>0</v>
      </c>
      <c r="Q18" s="266">
        <f>$D18*EBT!Q32/1000000</f>
        <v>0</v>
      </c>
      <c r="R18" s="266">
        <f>$D18*EBT!R32/1000000</f>
        <v>0</v>
      </c>
      <c r="S18" s="266">
        <f>$D18*EBT!S32/1000000</f>
        <v>0</v>
      </c>
      <c r="T18" s="266">
        <f>$D18*EBT!T32/1000000</f>
        <v>0</v>
      </c>
      <c r="U18" s="266">
        <f>$D18*EBT!U32/1000000</f>
        <v>0</v>
      </c>
      <c r="V18" s="266">
        <f>$D18*EBT!V32/1000000</f>
        <v>0</v>
      </c>
      <c r="W18" s="266">
        <f>$D18*EBT!W32/1000000</f>
        <v>0</v>
      </c>
      <c r="X18" s="266">
        <f>$D18*EBT!X32/1000000</f>
        <v>0</v>
      </c>
      <c r="Y18" s="266">
        <f>$D18*EBT!Y32/1000000</f>
        <v>0</v>
      </c>
      <c r="Z18" s="266">
        <f>$D18*EBT!Z32/1000000</f>
        <v>0</v>
      </c>
      <c r="AA18" s="266">
        <f>$D18*EBT!AA32/1000000</f>
        <v>0</v>
      </c>
      <c r="AB18" s="266">
        <f>$D18*EBT!AB32/1000000</f>
        <v>0</v>
      </c>
    </row>
    <row r="19" spans="1:28">
      <c r="A19" s="91" t="s">
        <v>85</v>
      </c>
      <c r="B19" s="226" t="s">
        <v>346</v>
      </c>
      <c r="C19" s="116"/>
      <c r="D19" s="266">
        <v>0</v>
      </c>
      <c r="E19" s="266">
        <f>$D19*EBT!E33/1000000</f>
        <v>0</v>
      </c>
      <c r="F19" s="266">
        <f>$D19*EBT!F33/1000000</f>
        <v>0</v>
      </c>
      <c r="G19" s="266">
        <f>$D19*EBT!G33/1000000</f>
        <v>0</v>
      </c>
      <c r="H19" s="266">
        <f>$D19*EBT!H33/1000000</f>
        <v>0</v>
      </c>
      <c r="I19" s="266">
        <f>$D19*EBT!I33/1000000</f>
        <v>0</v>
      </c>
      <c r="J19" s="266">
        <f>$D19*EBT!J33/1000000</f>
        <v>0</v>
      </c>
      <c r="K19" s="266">
        <f>$D19*EBT!K33/1000000</f>
        <v>0</v>
      </c>
      <c r="L19" s="266">
        <f>$D19*EBT!L33/1000000</f>
        <v>0</v>
      </c>
      <c r="M19" s="266">
        <f>$D19*EBT!M33/1000000</f>
        <v>0</v>
      </c>
      <c r="N19" s="266">
        <f>$D19*EBT!N33/1000000</f>
        <v>0</v>
      </c>
      <c r="O19" s="266">
        <f>$D19*EBT!O33/1000000</f>
        <v>0</v>
      </c>
      <c r="P19" s="266">
        <f>$D19*EBT!P33/1000000</f>
        <v>0</v>
      </c>
      <c r="Q19" s="266">
        <f>$D19*EBT!Q33/1000000</f>
        <v>0</v>
      </c>
      <c r="R19" s="266">
        <f>$D19*EBT!R33/1000000</f>
        <v>0</v>
      </c>
      <c r="S19" s="266">
        <f>$D19*EBT!S33/1000000</f>
        <v>0</v>
      </c>
      <c r="T19" s="266">
        <f>$D19*EBT!T33/1000000</f>
        <v>0</v>
      </c>
      <c r="U19" s="266">
        <f>$D19*EBT!U33/1000000</f>
        <v>0</v>
      </c>
      <c r="V19" s="266">
        <f>$D19*EBT!V33/1000000</f>
        <v>0</v>
      </c>
      <c r="W19" s="266">
        <f>$D19*EBT!W33/1000000</f>
        <v>0</v>
      </c>
      <c r="X19" s="266">
        <f>$D19*EBT!X33/1000000</f>
        <v>0</v>
      </c>
      <c r="Y19" s="266">
        <f>$D19*EBT!Y33/1000000</f>
        <v>0</v>
      </c>
      <c r="Z19" s="266">
        <f>$D19*EBT!Z33/1000000</f>
        <v>0</v>
      </c>
      <c r="AA19" s="266">
        <f>$D19*EBT!AA33/1000000</f>
        <v>0</v>
      </c>
      <c r="AB19" s="266">
        <f>$D19*EBT!AB33/1000000</f>
        <v>0</v>
      </c>
    </row>
    <row r="20" spans="1:28">
      <c r="A20" s="91" t="s">
        <v>86</v>
      </c>
      <c r="B20" s="227" t="s">
        <v>403</v>
      </c>
      <c r="C20" s="213"/>
      <c r="D20" s="214">
        <v>0.40000000000000008</v>
      </c>
      <c r="E20" s="214">
        <f>$D20*EBT!E34/1000000</f>
        <v>0</v>
      </c>
      <c r="F20" s="214">
        <f>$D20*EBT!F34/1000000</f>
        <v>0</v>
      </c>
      <c r="G20" s="214">
        <f>$D20*EBT!G34/1000000</f>
        <v>0</v>
      </c>
      <c r="H20" s="214">
        <f>$D20*EBT!H34/1000000</f>
        <v>0</v>
      </c>
      <c r="I20" s="214">
        <f>$D20*EBT!I34/1000000</f>
        <v>0</v>
      </c>
      <c r="J20" s="214">
        <f>$D20*EBT!J34/1000000</f>
        <v>0</v>
      </c>
      <c r="K20" s="214">
        <f>$D20*EBT!K34/1000000</f>
        <v>0</v>
      </c>
      <c r="L20" s="214">
        <f>$D20*EBT!L34/1000000</f>
        <v>0.59081071041520006</v>
      </c>
      <c r="M20" s="214">
        <f>$D20*EBT!M34/1000000</f>
        <v>0.65544765589640008</v>
      </c>
      <c r="N20" s="214">
        <f>$D20*EBT!N34/1000000</f>
        <v>0.61238522905880011</v>
      </c>
      <c r="O20" s="214">
        <f>$D20*EBT!O34/1000000</f>
        <v>0.64997690635280025</v>
      </c>
      <c r="P20" s="214">
        <f>$D20*EBT!P34/1000000</f>
        <v>0.64971998055440017</v>
      </c>
      <c r="Q20" s="214">
        <f>$D20*EBT!Q34/1000000</f>
        <v>0.65940658234280025</v>
      </c>
      <c r="R20" s="214">
        <f>$D20*EBT!R34/1000000</f>
        <v>0.62331141564449921</v>
      </c>
      <c r="S20" s="214">
        <f>$D20*EBT!S34/1000000</f>
        <v>0.61551177394472645</v>
      </c>
      <c r="T20" s="214">
        <f>$D20*EBT!T34/1000000</f>
        <v>0.62957162919511123</v>
      </c>
      <c r="U20" s="214">
        <f>$D20*EBT!U34/1000000</f>
        <v>0.57818142762546276</v>
      </c>
      <c r="V20" s="214">
        <f>$D20*EBT!V34/1000000</f>
        <v>0.53494997398716704</v>
      </c>
      <c r="W20" s="214">
        <f>$D20*EBT!W34/1000000</f>
        <v>0.48658504828252119</v>
      </c>
      <c r="X20" s="214">
        <f>$D20*EBT!X34/1000000</f>
        <v>0.44318319942113299</v>
      </c>
      <c r="Y20" s="214">
        <f>$D20*EBT!Y34/1000000</f>
        <v>0.40152945517802263</v>
      </c>
      <c r="Z20" s="214">
        <f>$D20*EBT!Z34/1000000</f>
        <v>0.34727394826189067</v>
      </c>
      <c r="AA20" s="214">
        <f>$D20*EBT!AA34/1000000</f>
        <v>0.29818805221594374</v>
      </c>
      <c r="AB20" s="214">
        <f>$D20*EBT!AB34/1000000</f>
        <v>0.26164462798917215</v>
      </c>
    </row>
    <row r="21" spans="1:28">
      <c r="D21" s="259"/>
      <c r="E21" s="56"/>
      <c r="F21" s="56"/>
      <c r="G21" s="56"/>
      <c r="H21" s="56"/>
      <c r="I21" s="56"/>
      <c r="J21" s="57"/>
      <c r="K21" s="57"/>
      <c r="L21" s="57"/>
      <c r="M21" s="58"/>
      <c r="N21" s="57"/>
      <c r="O21" s="58"/>
      <c r="P21" s="57"/>
      <c r="Q21" s="58"/>
      <c r="R21" s="57"/>
      <c r="S21" s="57"/>
      <c r="T21" s="58"/>
      <c r="U21" s="57"/>
      <c r="V21" s="58"/>
      <c r="W21" s="57"/>
      <c r="X21" s="58"/>
      <c r="Y21" s="57"/>
      <c r="Z21" s="58"/>
      <c r="AA21" s="57"/>
      <c r="AB21" s="57"/>
    </row>
    <row r="22" spans="1:28">
      <c r="B22" s="20" t="s">
        <v>258</v>
      </c>
      <c r="C22" s="20"/>
      <c r="D22" s="122"/>
      <c r="E22" s="62"/>
      <c r="F22" s="62"/>
      <c r="G22" s="62"/>
      <c r="H22" s="62"/>
      <c r="I22" s="62"/>
      <c r="J22" s="57"/>
      <c r="K22" s="57"/>
      <c r="L22" s="57"/>
      <c r="M22" s="58"/>
      <c r="N22" s="57"/>
      <c r="O22" s="58"/>
      <c r="P22" s="57"/>
      <c r="Q22" s="58"/>
      <c r="R22" s="57"/>
      <c r="S22" s="57"/>
      <c r="T22" s="58"/>
      <c r="U22" s="57"/>
      <c r="V22" s="58"/>
      <c r="W22" s="57"/>
      <c r="X22" s="58"/>
      <c r="Y22" s="57"/>
      <c r="Z22" s="58"/>
      <c r="AA22" s="57"/>
      <c r="AB22" s="57"/>
    </row>
    <row r="23" spans="1:28">
      <c r="B23" s="21" t="s">
        <v>33</v>
      </c>
      <c r="C23" s="15"/>
      <c r="D23" s="46" t="s">
        <v>95</v>
      </c>
      <c r="E23" s="59"/>
      <c r="F23" s="59"/>
      <c r="G23" s="59"/>
      <c r="H23" s="59"/>
      <c r="I23" s="59"/>
      <c r="J23" s="60"/>
      <c r="K23" s="60"/>
      <c r="L23" s="60"/>
      <c r="M23" s="61"/>
      <c r="N23" s="60"/>
      <c r="O23" s="61"/>
      <c r="P23" s="60"/>
      <c r="Q23" s="61"/>
      <c r="R23" s="60"/>
      <c r="S23" s="60"/>
      <c r="T23" s="61"/>
      <c r="U23" s="60"/>
      <c r="V23" s="61"/>
      <c r="W23" s="60"/>
      <c r="X23" s="61"/>
      <c r="Y23" s="60"/>
      <c r="Z23" s="61"/>
      <c r="AA23" s="60"/>
      <c r="AB23" s="60"/>
    </row>
    <row r="24" spans="1:28">
      <c r="A24" s="91" t="s">
        <v>76</v>
      </c>
      <c r="B24" s="25" t="s">
        <v>347</v>
      </c>
      <c r="C24" s="116"/>
      <c r="D24" s="214">
        <v>0.98254728000012248</v>
      </c>
      <c r="E24" s="265">
        <f>$D24*EBT!E38/1000000</f>
        <v>4.4505993195301992</v>
      </c>
      <c r="F24" s="265">
        <f>$D24*EBT!F38/1000000</f>
        <v>4.3385446470590923</v>
      </c>
      <c r="G24" s="265">
        <f>$D24*EBT!G38/1000000</f>
        <v>3.8157680483137915</v>
      </c>
      <c r="H24" s="265">
        <f>$D24*EBT!H38/1000000</f>
        <v>1.8188351320875025</v>
      </c>
      <c r="I24" s="267">
        <f>$D24*EBT!I38/1000000</f>
        <v>0</v>
      </c>
      <c r="J24" s="267">
        <f>$D24*EBT!J38/1000000</f>
        <v>0</v>
      </c>
      <c r="K24" s="267">
        <f>$D24*EBT!K38/1000000</f>
        <v>0</v>
      </c>
      <c r="L24" s="267">
        <f>$D24*EBT!L38/1000000</f>
        <v>0</v>
      </c>
      <c r="M24" s="267">
        <f>$D24*EBT!M38/1000000</f>
        <v>0</v>
      </c>
      <c r="N24" s="267">
        <f>$D24*EBT!N38/1000000</f>
        <v>0</v>
      </c>
      <c r="O24" s="267">
        <f>$D24*EBT!O38/1000000</f>
        <v>0</v>
      </c>
      <c r="P24" s="267">
        <f>$D24*EBT!P38/1000000</f>
        <v>0</v>
      </c>
      <c r="Q24" s="267">
        <f>$D24*EBT!Q38/1000000</f>
        <v>0</v>
      </c>
      <c r="R24" s="267">
        <f>$D24*EBT!R38/1000000</f>
        <v>0</v>
      </c>
      <c r="S24" s="267">
        <f>$D24*EBT!S38/1000000</f>
        <v>0</v>
      </c>
      <c r="T24" s="267">
        <f>$D24*EBT!T38/1000000</f>
        <v>0</v>
      </c>
      <c r="U24" s="267">
        <f>$D24*EBT!U38/1000000</f>
        <v>0</v>
      </c>
      <c r="V24" s="267">
        <f>$D24*EBT!V38/1000000</f>
        <v>0</v>
      </c>
      <c r="W24" s="267">
        <f>$D24*EBT!W38/1000000</f>
        <v>0</v>
      </c>
      <c r="X24" s="267">
        <f>$D24*EBT!X38/1000000</f>
        <v>0</v>
      </c>
      <c r="Y24" s="267">
        <f>$D24*EBT!Y38/1000000</f>
        <v>0</v>
      </c>
      <c r="Z24" s="267">
        <f>$D24*EBT!Z38/1000000</f>
        <v>0</v>
      </c>
      <c r="AA24" s="267">
        <f>$D24*EBT!AA38/1000000</f>
        <v>0</v>
      </c>
      <c r="AB24" s="267">
        <f>$D24*EBT!AB38/1000000</f>
        <v>0</v>
      </c>
    </row>
    <row r="25" spans="1:28">
      <c r="A25" s="91" t="s">
        <v>87</v>
      </c>
      <c r="B25" s="25" t="s">
        <v>404</v>
      </c>
      <c r="C25" s="116"/>
      <c r="D25" s="214">
        <v>0.39527611054700162</v>
      </c>
      <c r="E25" s="265">
        <f>$D25*EBT!E39/1000000</f>
        <v>0</v>
      </c>
      <c r="F25" s="265">
        <f>$D25*EBT!F39/1000000</f>
        <v>0</v>
      </c>
      <c r="G25" s="265">
        <f>$D25*EBT!G39/1000000</f>
        <v>0</v>
      </c>
      <c r="H25" s="265">
        <f>$D25*EBT!H39/1000000</f>
        <v>0.58289775026121404</v>
      </c>
      <c r="I25" s="265">
        <f>$D25*EBT!I39/1000000</f>
        <v>1.179433305678095</v>
      </c>
      <c r="J25" s="265">
        <f>$D25*EBT!J39/1000000</f>
        <v>1.1360929341736898</v>
      </c>
      <c r="K25" s="265">
        <f>$D25*EBT!K39/1000000</f>
        <v>1.6545009135429694</v>
      </c>
      <c r="L25" s="265">
        <f>$D25*EBT!L39/1000000</f>
        <v>1.6890616632928932</v>
      </c>
      <c r="M25" s="265">
        <f>$D25*EBT!M39/1000000</f>
        <v>1.2468168060754725</v>
      </c>
      <c r="N25" s="265">
        <f>$D25*EBT!N39/1000000</f>
        <v>1.0183079647319555</v>
      </c>
      <c r="O25" s="265">
        <f>$D25*EBT!O39/1000000</f>
        <v>1.0604337806552557</v>
      </c>
      <c r="P25" s="265">
        <f>$D25*EBT!P39/1000000</f>
        <v>1.1259512648383421</v>
      </c>
      <c r="Q25" s="265">
        <f>$D25*EBT!Q39/1000000</f>
        <v>1.1331944319317526</v>
      </c>
      <c r="R25" s="265">
        <f>$D25*EBT!R39/1000000</f>
        <v>1.0109092529697559</v>
      </c>
      <c r="S25" s="265">
        <f>$D25*EBT!S39/1000000</f>
        <v>0.61990259660494451</v>
      </c>
      <c r="T25" s="265">
        <f>$D25*EBT!T39/1000000</f>
        <v>0.64188411657421462</v>
      </c>
      <c r="U25" s="265">
        <f>$D25*EBT!U39/1000000</f>
        <v>0.59177491268957283</v>
      </c>
      <c r="V25" s="265">
        <f>$D25*EBT!V39/1000000</f>
        <v>0.54715595681575024</v>
      </c>
      <c r="W25" s="265">
        <f>$D25*EBT!W39/1000000</f>
        <v>0.48506481785619504</v>
      </c>
      <c r="X25" s="265">
        <f>$D25*EBT!X39/1000000</f>
        <v>0.43832099369761585</v>
      </c>
      <c r="Y25" s="265">
        <f>$D25*EBT!Y39/1000000</f>
        <v>0.39883819069282894</v>
      </c>
      <c r="Z25" s="265">
        <f>$D25*EBT!Z39/1000000</f>
        <v>0.3433450980597943</v>
      </c>
      <c r="AA25" s="265">
        <f>$D25*EBT!AA39/1000000</f>
        <v>0.28320328923257443</v>
      </c>
      <c r="AB25" s="265">
        <f>$D25*EBT!AB39/1000000</f>
        <v>0.25466650255132256</v>
      </c>
    </row>
    <row r="26" spans="1:28">
      <c r="A26" s="91" t="s">
        <v>216</v>
      </c>
      <c r="B26" s="25" t="s">
        <v>349</v>
      </c>
      <c r="C26" s="116"/>
      <c r="D26" s="266">
        <v>0</v>
      </c>
      <c r="E26" s="267">
        <f>$D26*EBT!E40/1000000</f>
        <v>0</v>
      </c>
      <c r="F26" s="267">
        <f>$D26*EBT!F40/1000000</f>
        <v>0</v>
      </c>
      <c r="G26" s="267">
        <f>$D26*EBT!G40/1000000</f>
        <v>0</v>
      </c>
      <c r="H26" s="267">
        <f>$D26*EBT!H40/1000000</f>
        <v>0</v>
      </c>
      <c r="I26" s="267">
        <f>$D26*EBT!I40/1000000</f>
        <v>0</v>
      </c>
      <c r="J26" s="267">
        <f>$D26*EBT!J40/1000000</f>
        <v>0</v>
      </c>
      <c r="K26" s="267">
        <f>$D26*EBT!K40/1000000</f>
        <v>0</v>
      </c>
      <c r="L26" s="267">
        <f>$D26*EBT!L40/1000000</f>
        <v>0</v>
      </c>
      <c r="M26" s="267">
        <f>$D26*EBT!M40/1000000</f>
        <v>0</v>
      </c>
      <c r="N26" s="267">
        <f>$D26*EBT!N40/1000000</f>
        <v>0</v>
      </c>
      <c r="O26" s="267">
        <f>$D26*EBT!O40/1000000</f>
        <v>0</v>
      </c>
      <c r="P26" s="267">
        <f>$D26*EBT!P40/1000000</f>
        <v>0</v>
      </c>
      <c r="Q26" s="267">
        <f>$D26*EBT!Q40/1000000</f>
        <v>0</v>
      </c>
      <c r="R26" s="267">
        <f>$D26*EBT!R40/1000000</f>
        <v>0</v>
      </c>
      <c r="S26" s="267">
        <f>$D26*EBT!S40/1000000</f>
        <v>0</v>
      </c>
      <c r="T26" s="267">
        <f>$D26*EBT!T40/1000000</f>
        <v>0</v>
      </c>
      <c r="U26" s="267">
        <f>$D26*EBT!U40/1000000</f>
        <v>0</v>
      </c>
      <c r="V26" s="267">
        <f>$D26*EBT!V40/1000000</f>
        <v>0</v>
      </c>
      <c r="W26" s="267">
        <f>$D26*EBT!W40/1000000</f>
        <v>0</v>
      </c>
      <c r="X26" s="267">
        <f>$D26*EBT!X40/1000000</f>
        <v>0</v>
      </c>
      <c r="Y26" s="267">
        <f>$D26*EBT!Y40/1000000</f>
        <v>0</v>
      </c>
      <c r="Z26" s="267">
        <f>$D26*EBT!Z40/1000000</f>
        <v>0</v>
      </c>
      <c r="AA26" s="267">
        <f>$D26*EBT!AA40/1000000</f>
        <v>0</v>
      </c>
      <c r="AB26" s="267">
        <f>$D26*EBT!AB40/1000000</f>
        <v>0</v>
      </c>
    </row>
    <row r="27" spans="1:28">
      <c r="A27" s="91" t="s">
        <v>217</v>
      </c>
      <c r="B27" s="25" t="s">
        <v>350</v>
      </c>
      <c r="C27" s="116"/>
      <c r="D27" s="266">
        <v>0</v>
      </c>
      <c r="E27" s="267">
        <f>$D27*EBT!E41/1000000</f>
        <v>0</v>
      </c>
      <c r="F27" s="267">
        <f>$D27*EBT!F41/1000000</f>
        <v>0</v>
      </c>
      <c r="G27" s="267">
        <f>$D27*EBT!G41/1000000</f>
        <v>0</v>
      </c>
      <c r="H27" s="267">
        <f>$D27*EBT!H41/1000000</f>
        <v>0</v>
      </c>
      <c r="I27" s="267">
        <f>$D27*EBT!I41/1000000</f>
        <v>0</v>
      </c>
      <c r="J27" s="267">
        <f>$D27*EBT!J41/1000000</f>
        <v>0</v>
      </c>
      <c r="K27" s="267">
        <f>$D27*EBT!K41/1000000</f>
        <v>0</v>
      </c>
      <c r="L27" s="267">
        <f>$D27*EBT!L41/1000000</f>
        <v>0</v>
      </c>
      <c r="M27" s="267">
        <f>$D27*EBT!M41/1000000</f>
        <v>0</v>
      </c>
      <c r="N27" s="267">
        <f>$D27*EBT!N41/1000000</f>
        <v>0</v>
      </c>
      <c r="O27" s="267">
        <f>$D27*EBT!O41/1000000</f>
        <v>0</v>
      </c>
      <c r="P27" s="267">
        <f>$D27*EBT!P41/1000000</f>
        <v>0</v>
      </c>
      <c r="Q27" s="267">
        <f>$D27*EBT!Q41/1000000</f>
        <v>0</v>
      </c>
      <c r="R27" s="267">
        <f>$D27*EBT!R41/1000000</f>
        <v>0</v>
      </c>
      <c r="S27" s="267">
        <f>$D27*EBT!S41/1000000</f>
        <v>0</v>
      </c>
      <c r="T27" s="267">
        <f>$D27*EBT!T41/1000000</f>
        <v>0</v>
      </c>
      <c r="U27" s="267">
        <f>$D27*EBT!U41/1000000</f>
        <v>0</v>
      </c>
      <c r="V27" s="267">
        <f>$D27*EBT!V41/1000000</f>
        <v>0</v>
      </c>
      <c r="W27" s="267">
        <f>$D27*EBT!W41/1000000</f>
        <v>0</v>
      </c>
      <c r="X27" s="267">
        <f>$D27*EBT!X41/1000000</f>
        <v>0</v>
      </c>
      <c r="Y27" s="267">
        <f>$D27*EBT!Y41/1000000</f>
        <v>0</v>
      </c>
      <c r="Z27" s="267">
        <f>$D27*EBT!Z41/1000000</f>
        <v>0</v>
      </c>
      <c r="AA27" s="267">
        <f>$D27*EBT!AA41/1000000</f>
        <v>0</v>
      </c>
      <c r="AB27" s="267">
        <f>$D27*EBT!AB41/1000000</f>
        <v>0</v>
      </c>
    </row>
    <row r="28" spans="1:28">
      <c r="A28" s="91" t="s">
        <v>218</v>
      </c>
      <c r="B28" s="25" t="s">
        <v>351</v>
      </c>
      <c r="C28" s="116"/>
      <c r="D28" s="266">
        <v>0</v>
      </c>
      <c r="E28" s="267">
        <f>$D28*EBT!E42/1000000</f>
        <v>0</v>
      </c>
      <c r="F28" s="267">
        <f>$D28*EBT!F42/1000000</f>
        <v>0</v>
      </c>
      <c r="G28" s="267">
        <f>$D28*EBT!G42/1000000</f>
        <v>0</v>
      </c>
      <c r="H28" s="267">
        <f>$D28*EBT!H42/1000000</f>
        <v>0</v>
      </c>
      <c r="I28" s="267">
        <f>$D28*EBT!I42/1000000</f>
        <v>0</v>
      </c>
      <c r="J28" s="267">
        <f>$D28*EBT!J42/1000000</f>
        <v>0</v>
      </c>
      <c r="K28" s="267">
        <f>$D28*EBT!K42/1000000</f>
        <v>0</v>
      </c>
      <c r="L28" s="267">
        <f>$D28*EBT!L42/1000000</f>
        <v>0</v>
      </c>
      <c r="M28" s="267">
        <f>$D28*EBT!M42/1000000</f>
        <v>0</v>
      </c>
      <c r="N28" s="267">
        <f>$D28*EBT!N42/1000000</f>
        <v>0</v>
      </c>
      <c r="O28" s="267">
        <f>$D28*EBT!O42/1000000</f>
        <v>0</v>
      </c>
      <c r="P28" s="267">
        <f>$D28*EBT!P42/1000000</f>
        <v>0</v>
      </c>
      <c r="Q28" s="267">
        <f>$D28*EBT!Q42/1000000</f>
        <v>0</v>
      </c>
      <c r="R28" s="267">
        <f>$D28*EBT!R42/1000000</f>
        <v>0</v>
      </c>
      <c r="S28" s="267">
        <f>$D28*EBT!S42/1000000</f>
        <v>0</v>
      </c>
      <c r="T28" s="267">
        <f>$D28*EBT!T42/1000000</f>
        <v>0</v>
      </c>
      <c r="U28" s="267">
        <f>$D28*EBT!U42/1000000</f>
        <v>0</v>
      </c>
      <c r="V28" s="267">
        <f>$D28*EBT!V42/1000000</f>
        <v>0</v>
      </c>
      <c r="W28" s="267">
        <f>$D28*EBT!W42/1000000</f>
        <v>0</v>
      </c>
      <c r="X28" s="267">
        <f>$D28*EBT!X42/1000000</f>
        <v>0</v>
      </c>
      <c r="Y28" s="267">
        <f>$D28*EBT!Y42/1000000</f>
        <v>0</v>
      </c>
      <c r="Z28" s="267">
        <f>$D28*EBT!Z42/1000000</f>
        <v>0</v>
      </c>
      <c r="AA28" s="267">
        <f>$D28*EBT!AA42/1000000</f>
        <v>0</v>
      </c>
      <c r="AB28" s="267">
        <f>$D28*EBT!AB42/1000000</f>
        <v>0</v>
      </c>
    </row>
    <row r="29" spans="1:28">
      <c r="A29" s="91" t="s">
        <v>219</v>
      </c>
      <c r="B29" s="226" t="s">
        <v>352</v>
      </c>
      <c r="C29" s="136"/>
      <c r="D29" s="266">
        <v>0</v>
      </c>
      <c r="E29" s="267">
        <f>$D29*EBT!E43/1000000</f>
        <v>0</v>
      </c>
      <c r="F29" s="267">
        <f>$D29*EBT!F43/1000000</f>
        <v>0</v>
      </c>
      <c r="G29" s="267">
        <f>$D29*EBT!G43/1000000</f>
        <v>0</v>
      </c>
      <c r="H29" s="267">
        <f>$D29*EBT!H43/1000000</f>
        <v>0</v>
      </c>
      <c r="I29" s="267">
        <f>$D29*EBT!I43/1000000</f>
        <v>0</v>
      </c>
      <c r="J29" s="267">
        <f>$D29*EBT!J43/1000000</f>
        <v>0</v>
      </c>
      <c r="K29" s="267">
        <f>$D29*EBT!K43/1000000</f>
        <v>0</v>
      </c>
      <c r="L29" s="267">
        <f>$D29*EBT!L43/1000000</f>
        <v>0</v>
      </c>
      <c r="M29" s="267">
        <f>$D29*EBT!M43/1000000</f>
        <v>0</v>
      </c>
      <c r="N29" s="267">
        <f>$D29*EBT!N43/1000000</f>
        <v>0</v>
      </c>
      <c r="O29" s="267">
        <f>$D29*EBT!O43/1000000</f>
        <v>0</v>
      </c>
      <c r="P29" s="267">
        <f>$D29*EBT!P43/1000000</f>
        <v>0</v>
      </c>
      <c r="Q29" s="267">
        <f>$D29*EBT!Q43/1000000</f>
        <v>0</v>
      </c>
      <c r="R29" s="267">
        <f>$D29*EBT!R43/1000000</f>
        <v>0</v>
      </c>
      <c r="S29" s="267">
        <f>$D29*EBT!S43/1000000</f>
        <v>0</v>
      </c>
      <c r="T29" s="267">
        <f>$D29*EBT!T43/1000000</f>
        <v>0</v>
      </c>
      <c r="U29" s="267">
        <f>$D29*EBT!U43/1000000</f>
        <v>0</v>
      </c>
      <c r="V29" s="267">
        <f>$D29*EBT!V43/1000000</f>
        <v>0</v>
      </c>
      <c r="W29" s="267">
        <f>$D29*EBT!W43/1000000</f>
        <v>0</v>
      </c>
      <c r="X29" s="267">
        <f>$D29*EBT!X43/1000000</f>
        <v>0</v>
      </c>
      <c r="Y29" s="267">
        <f>$D29*EBT!Y43/1000000</f>
        <v>0</v>
      </c>
      <c r="Z29" s="267">
        <f>$D29*EBT!Z43/1000000</f>
        <v>0</v>
      </c>
      <c r="AA29" s="267">
        <f>$D29*EBT!AA43/1000000</f>
        <v>0</v>
      </c>
      <c r="AB29" s="267">
        <f>$D29*EBT!AB43/1000000</f>
        <v>0</v>
      </c>
    </row>
    <row r="30" spans="1:28">
      <c r="A30" s="91" t="s">
        <v>470</v>
      </c>
      <c r="B30" s="226" t="s">
        <v>353</v>
      </c>
      <c r="C30" s="136"/>
      <c r="D30" s="266">
        <v>0</v>
      </c>
      <c r="E30" s="267">
        <f>$D30*EBT!E44/1000000</f>
        <v>0</v>
      </c>
      <c r="F30" s="267">
        <f>$D30*EBT!F44/1000000</f>
        <v>0</v>
      </c>
      <c r="G30" s="267">
        <f>$D30*EBT!G44/1000000</f>
        <v>0</v>
      </c>
      <c r="H30" s="267">
        <f>$D30*EBT!H44/1000000</f>
        <v>0</v>
      </c>
      <c r="I30" s="267">
        <f>$D30*EBT!I44/1000000</f>
        <v>0</v>
      </c>
      <c r="J30" s="267">
        <f>$D30*EBT!J44/1000000</f>
        <v>0</v>
      </c>
      <c r="K30" s="267">
        <f>$D30*EBT!K44/1000000</f>
        <v>0</v>
      </c>
      <c r="L30" s="267">
        <f>$D30*EBT!L44/1000000</f>
        <v>0</v>
      </c>
      <c r="M30" s="267">
        <f>$D30*EBT!M44/1000000</f>
        <v>0</v>
      </c>
      <c r="N30" s="267">
        <f>$D30*EBT!N44/1000000</f>
        <v>0</v>
      </c>
      <c r="O30" s="267">
        <f>$D30*EBT!O44/1000000</f>
        <v>0</v>
      </c>
      <c r="P30" s="267">
        <f>$D30*EBT!P44/1000000</f>
        <v>0</v>
      </c>
      <c r="Q30" s="267">
        <f>$D30*EBT!Q44/1000000</f>
        <v>0</v>
      </c>
      <c r="R30" s="267">
        <f>$D30*EBT!R44/1000000</f>
        <v>0</v>
      </c>
      <c r="S30" s="267">
        <f>$D30*EBT!S44/1000000</f>
        <v>0</v>
      </c>
      <c r="T30" s="267">
        <f>$D30*EBT!T44/1000000</f>
        <v>0</v>
      </c>
      <c r="U30" s="267">
        <f>$D30*EBT!U44/1000000</f>
        <v>0</v>
      </c>
      <c r="V30" s="267">
        <f>$D30*EBT!V44/1000000</f>
        <v>0</v>
      </c>
      <c r="W30" s="267">
        <f>$D30*EBT!W44/1000000</f>
        <v>0</v>
      </c>
      <c r="X30" s="267">
        <f>$D30*EBT!X44/1000000</f>
        <v>0</v>
      </c>
      <c r="Y30" s="267">
        <f>$D30*EBT!Y44/1000000</f>
        <v>0</v>
      </c>
      <c r="Z30" s="267">
        <f>$D30*EBT!Z44/1000000</f>
        <v>0</v>
      </c>
      <c r="AA30" s="267">
        <f>$D30*EBT!AA44/1000000</f>
        <v>0</v>
      </c>
      <c r="AB30" s="267">
        <f>$D30*EBT!AB44/1000000</f>
        <v>0</v>
      </c>
    </row>
    <row r="31" spans="1:28">
      <c r="A31" s="91" t="s">
        <v>471</v>
      </c>
      <c r="B31" s="239" t="s">
        <v>398</v>
      </c>
      <c r="C31" s="264"/>
      <c r="D31" s="264">
        <v>0</v>
      </c>
      <c r="E31" s="267">
        <f>$D31*EBT!E45/1000000</f>
        <v>0</v>
      </c>
      <c r="F31" s="267">
        <f>$D31*EBT!F45/1000000</f>
        <v>0</v>
      </c>
      <c r="G31" s="267">
        <f>$D31*EBT!G45/1000000</f>
        <v>0</v>
      </c>
      <c r="H31" s="267">
        <f>$D31*EBT!H45/1000000</f>
        <v>0</v>
      </c>
      <c r="I31" s="267">
        <f>$D31*EBT!I45/1000000</f>
        <v>0</v>
      </c>
      <c r="J31" s="267">
        <f>$D31*EBT!J45/1000000</f>
        <v>0</v>
      </c>
      <c r="K31" s="267">
        <f>$D31*EBT!K45/1000000</f>
        <v>0</v>
      </c>
      <c r="L31" s="267">
        <f>$D31*EBT!L45/1000000</f>
        <v>0</v>
      </c>
      <c r="M31" s="267">
        <f>$D31*EBT!M45/1000000</f>
        <v>0</v>
      </c>
      <c r="N31" s="267">
        <f>$D31*EBT!N45/1000000</f>
        <v>0</v>
      </c>
      <c r="O31" s="267">
        <f>$D31*EBT!O45/1000000</f>
        <v>0</v>
      </c>
      <c r="P31" s="267">
        <f>$D31*EBT!P45/1000000</f>
        <v>0</v>
      </c>
      <c r="Q31" s="267">
        <f>$D31*EBT!Q45/1000000</f>
        <v>0</v>
      </c>
      <c r="R31" s="267">
        <f>$D31*EBT!R45/1000000</f>
        <v>0</v>
      </c>
      <c r="S31" s="267">
        <f>$D31*EBT!S45/1000000</f>
        <v>0</v>
      </c>
      <c r="T31" s="267">
        <f>$D31*EBT!T45/1000000</f>
        <v>0</v>
      </c>
      <c r="U31" s="267">
        <f>$D31*EBT!U45/1000000</f>
        <v>0</v>
      </c>
      <c r="V31" s="267">
        <f>$D31*EBT!V45/1000000</f>
        <v>0</v>
      </c>
      <c r="W31" s="267">
        <f>$D31*EBT!W45/1000000</f>
        <v>0</v>
      </c>
      <c r="X31" s="267">
        <f>$D31*EBT!X45/1000000</f>
        <v>0</v>
      </c>
      <c r="Y31" s="267">
        <f>$D31*EBT!Y45/1000000</f>
        <v>0</v>
      </c>
      <c r="Z31" s="267">
        <f>$D31*EBT!Z45/1000000</f>
        <v>0</v>
      </c>
      <c r="AA31" s="267">
        <f>$D31*EBT!AA45/1000000</f>
        <v>0</v>
      </c>
      <c r="AB31" s="267">
        <f>$D31*EBT!AB45/1000000</f>
        <v>0</v>
      </c>
    </row>
    <row r="32" spans="1:28">
      <c r="A32" s="45"/>
      <c r="B32" s="228"/>
      <c r="C32" s="215"/>
      <c r="D32" s="180"/>
      <c r="E32" s="181"/>
      <c r="F32" s="181"/>
      <c r="G32" s="181"/>
      <c r="H32" s="181"/>
      <c r="I32" s="181"/>
      <c r="J32" s="182"/>
      <c r="K32" s="182"/>
      <c r="L32" s="182"/>
      <c r="M32" s="182"/>
      <c r="N32" s="182"/>
      <c r="O32" s="182"/>
      <c r="P32" s="182"/>
      <c r="Q32" s="182"/>
      <c r="R32" s="182"/>
      <c r="S32" s="182"/>
      <c r="T32" s="182"/>
      <c r="U32" s="182"/>
      <c r="V32" s="182"/>
      <c r="W32" s="182"/>
      <c r="X32" s="182"/>
      <c r="Y32" s="182"/>
      <c r="Z32" s="182"/>
      <c r="AA32" s="182"/>
      <c r="AB32" s="182"/>
    </row>
    <row r="33" spans="1:28" ht="31">
      <c r="A33" s="91">
        <v>1</v>
      </c>
      <c r="B33" s="121" t="s">
        <v>472</v>
      </c>
      <c r="C33" s="177"/>
      <c r="D33" s="178"/>
      <c r="E33" s="251">
        <f>SUM(E13:E20,E24:E31)</f>
        <v>6.6731045018641062</v>
      </c>
      <c r="F33" s="251">
        <f t="shared" ref="F33:AB33" si="0">SUM(F13:F20,F24:F31)</f>
        <v>6.6352550372672319</v>
      </c>
      <c r="G33" s="251">
        <f t="shared" si="0"/>
        <v>5.9316804014198325</v>
      </c>
      <c r="H33" s="251">
        <f t="shared" si="0"/>
        <v>4.8846709502994967</v>
      </c>
      <c r="I33" s="251">
        <f t="shared" si="0"/>
        <v>3.9278200588727312</v>
      </c>
      <c r="J33" s="251">
        <f t="shared" si="0"/>
        <v>4.0878125559466225</v>
      </c>
      <c r="K33" s="251">
        <f t="shared" si="0"/>
        <v>4.1482665465109729</v>
      </c>
      <c r="L33" s="251">
        <f t="shared" si="0"/>
        <v>4.199615618478199</v>
      </c>
      <c r="M33" s="251">
        <f t="shared" si="0"/>
        <v>4.0676781730077831</v>
      </c>
      <c r="N33" s="251">
        <f t="shared" si="0"/>
        <v>3.813764170768116</v>
      </c>
      <c r="O33" s="251">
        <f t="shared" si="0"/>
        <v>3.894861416843403</v>
      </c>
      <c r="P33" s="251">
        <f t="shared" si="0"/>
        <v>3.7595671082373707</v>
      </c>
      <c r="Q33" s="251">
        <f t="shared" si="0"/>
        <v>3.7961835268042661</v>
      </c>
      <c r="R33" s="251">
        <f t="shared" si="0"/>
        <v>3.6319616627172531</v>
      </c>
      <c r="S33" s="251">
        <f t="shared" si="0"/>
        <v>3.5304629675621895</v>
      </c>
      <c r="T33" s="251">
        <f t="shared" si="0"/>
        <v>3.2803365978874064</v>
      </c>
      <c r="U33" s="251">
        <f t="shared" si="0"/>
        <v>3.0937377201328764</v>
      </c>
      <c r="V33" s="251">
        <f t="shared" si="0"/>
        <v>2.9037740364310394</v>
      </c>
      <c r="W33" s="251">
        <f t="shared" si="0"/>
        <v>2.7309307977093717</v>
      </c>
      <c r="X33" s="251">
        <f t="shared" si="0"/>
        <v>2.5206537984215247</v>
      </c>
      <c r="Y33" s="251">
        <f t="shared" si="0"/>
        <v>2.3065814848225856</v>
      </c>
      <c r="Z33" s="251">
        <f t="shared" si="0"/>
        <v>2.0996471773565464</v>
      </c>
      <c r="AA33" s="251">
        <f t="shared" si="0"/>
        <v>1.8922381402292088</v>
      </c>
      <c r="AB33" s="251">
        <f t="shared" si="0"/>
        <v>1.6534498960380297</v>
      </c>
    </row>
    <row r="34" spans="1:28">
      <c r="B34" s="20"/>
      <c r="C34" s="20"/>
      <c r="D34" s="260"/>
      <c r="E34" s="64"/>
      <c r="F34" s="64"/>
      <c r="G34" s="64"/>
      <c r="H34" s="64"/>
      <c r="I34" s="64"/>
      <c r="J34" s="64"/>
      <c r="K34" s="64"/>
      <c r="L34" s="64"/>
      <c r="M34" s="76"/>
      <c r="N34" s="64"/>
      <c r="O34" s="76"/>
      <c r="P34" s="64"/>
      <c r="Q34" s="76"/>
      <c r="R34" s="64"/>
      <c r="S34" s="64"/>
      <c r="T34" s="76"/>
      <c r="U34" s="64"/>
      <c r="V34" s="76"/>
      <c r="W34" s="64"/>
      <c r="X34" s="76"/>
      <c r="Y34" s="64"/>
      <c r="Z34" s="76"/>
      <c r="AA34" s="64"/>
      <c r="AB34" s="64"/>
    </row>
    <row r="35" spans="1:28">
      <c r="B35" s="20" t="s">
        <v>262</v>
      </c>
      <c r="C35" s="20"/>
      <c r="D35" s="130"/>
      <c r="E35" s="56"/>
      <c r="F35" s="56"/>
      <c r="G35" s="56"/>
      <c r="H35" s="56"/>
      <c r="I35" s="56"/>
      <c r="J35" s="57"/>
      <c r="K35" s="57"/>
      <c r="L35" s="57"/>
      <c r="M35" s="58"/>
      <c r="N35" s="57"/>
      <c r="O35" s="58"/>
      <c r="P35" s="57"/>
      <c r="Q35" s="58"/>
      <c r="R35" s="57"/>
      <c r="S35" s="57"/>
      <c r="T35" s="58"/>
      <c r="U35" s="57"/>
      <c r="V35" s="58"/>
      <c r="W35" s="57"/>
      <c r="X35" s="58"/>
      <c r="Y35" s="57"/>
      <c r="Z35" s="58"/>
      <c r="AA35" s="57"/>
      <c r="AB35" s="57"/>
    </row>
    <row r="36" spans="1:28">
      <c r="B36" s="14" t="s">
        <v>32</v>
      </c>
      <c r="D36" s="46" t="s">
        <v>95</v>
      </c>
      <c r="E36" s="59"/>
      <c r="F36" s="59"/>
      <c r="G36" s="59"/>
      <c r="H36" s="59"/>
      <c r="I36" s="59"/>
      <c r="J36" s="60"/>
      <c r="K36" s="60"/>
      <c r="L36" s="60"/>
      <c r="M36" s="61"/>
      <c r="N36" s="60"/>
      <c r="O36" s="61"/>
      <c r="P36" s="60"/>
      <c r="Q36" s="61"/>
      <c r="R36" s="60"/>
      <c r="S36" s="60"/>
      <c r="T36" s="61"/>
      <c r="U36" s="60"/>
      <c r="V36" s="61"/>
      <c r="W36" s="60"/>
      <c r="X36" s="61"/>
      <c r="Y36" s="60"/>
      <c r="Z36" s="61"/>
      <c r="AA36" s="60"/>
      <c r="AB36" s="60"/>
    </row>
    <row r="37" spans="1:28">
      <c r="A37" s="91" t="s">
        <v>102</v>
      </c>
      <c r="B37" s="25" t="s">
        <v>355</v>
      </c>
      <c r="C37" s="164"/>
      <c r="D37" s="216">
        <v>0</v>
      </c>
      <c r="E37" s="70">
        <v>0</v>
      </c>
      <c r="F37" s="70">
        <v>0</v>
      </c>
      <c r="G37" s="70">
        <v>0</v>
      </c>
      <c r="H37" s="70">
        <v>0</v>
      </c>
      <c r="I37" s="72">
        <v>0</v>
      </c>
      <c r="J37" s="71">
        <v>0</v>
      </c>
      <c r="K37" s="71">
        <v>0</v>
      </c>
      <c r="L37" s="71">
        <v>0</v>
      </c>
      <c r="M37" s="71">
        <v>0</v>
      </c>
      <c r="N37" s="71">
        <v>0</v>
      </c>
      <c r="O37" s="71">
        <v>0</v>
      </c>
      <c r="P37" s="71">
        <v>0</v>
      </c>
      <c r="Q37" s="71">
        <v>0</v>
      </c>
      <c r="R37" s="71">
        <v>0</v>
      </c>
      <c r="S37" s="71">
        <v>0</v>
      </c>
      <c r="T37" s="71">
        <v>0</v>
      </c>
      <c r="U37" s="71">
        <v>0</v>
      </c>
      <c r="V37" s="71">
        <v>0</v>
      </c>
      <c r="W37" s="71">
        <v>0</v>
      </c>
      <c r="X37" s="71">
        <v>0</v>
      </c>
      <c r="Y37" s="71">
        <v>0</v>
      </c>
      <c r="Z37" s="71">
        <v>0</v>
      </c>
      <c r="AA37" s="71">
        <v>0</v>
      </c>
      <c r="AB37" s="71">
        <v>0</v>
      </c>
    </row>
    <row r="38" spans="1:28">
      <c r="A38" s="91" t="s">
        <v>103</v>
      </c>
      <c r="B38" s="25" t="s">
        <v>356</v>
      </c>
      <c r="C38" s="164"/>
      <c r="D38" s="216">
        <v>0</v>
      </c>
      <c r="E38" s="66">
        <v>0</v>
      </c>
      <c r="F38" s="66">
        <v>0</v>
      </c>
      <c r="G38" s="66">
        <v>0</v>
      </c>
      <c r="H38" s="66">
        <v>0</v>
      </c>
      <c r="I38" s="73">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row>
    <row r="39" spans="1:28">
      <c r="A39" s="91" t="s">
        <v>104</v>
      </c>
      <c r="B39" s="25" t="s">
        <v>354</v>
      </c>
      <c r="C39" s="164"/>
      <c r="D39" s="216">
        <v>0</v>
      </c>
      <c r="E39" s="66">
        <v>0</v>
      </c>
      <c r="F39" s="66">
        <v>0</v>
      </c>
      <c r="G39" s="66">
        <v>0</v>
      </c>
      <c r="H39" s="66">
        <v>0</v>
      </c>
      <c r="I39" s="73">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0</v>
      </c>
    </row>
    <row r="40" spans="1:28">
      <c r="A40" s="91" t="s">
        <v>105</v>
      </c>
      <c r="B40" s="25" t="s">
        <v>358</v>
      </c>
      <c r="C40" s="164"/>
      <c r="D40" s="216">
        <v>0</v>
      </c>
      <c r="E40" s="66">
        <v>0</v>
      </c>
      <c r="F40" s="66">
        <v>0</v>
      </c>
      <c r="G40" s="66">
        <v>0</v>
      </c>
      <c r="H40" s="66">
        <v>0</v>
      </c>
      <c r="I40" s="73">
        <v>0</v>
      </c>
      <c r="J40" s="67">
        <v>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row>
    <row r="41" spans="1:28">
      <c r="A41" s="91" t="s">
        <v>220</v>
      </c>
      <c r="B41" s="25" t="s">
        <v>357</v>
      </c>
      <c r="C41" s="164"/>
      <c r="D41" s="216">
        <v>0</v>
      </c>
      <c r="E41" s="66">
        <v>0</v>
      </c>
      <c r="F41" s="66">
        <v>0</v>
      </c>
      <c r="G41" s="66">
        <v>0</v>
      </c>
      <c r="H41" s="66">
        <v>0</v>
      </c>
      <c r="I41" s="73">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row>
    <row r="42" spans="1:28">
      <c r="A42" s="91" t="s">
        <v>221</v>
      </c>
      <c r="B42" s="25" t="s">
        <v>360</v>
      </c>
      <c r="C42" s="164"/>
      <c r="D42" s="216">
        <v>0</v>
      </c>
      <c r="E42" s="66">
        <v>0</v>
      </c>
      <c r="F42" s="66">
        <v>0</v>
      </c>
      <c r="G42" s="66">
        <v>0</v>
      </c>
      <c r="H42" s="66">
        <v>0</v>
      </c>
      <c r="I42" s="73">
        <v>0</v>
      </c>
      <c r="J42" s="67">
        <v>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row>
    <row r="43" spans="1:28">
      <c r="A43" s="91" t="s">
        <v>222</v>
      </c>
      <c r="B43" s="25" t="s">
        <v>356</v>
      </c>
      <c r="C43" s="164"/>
      <c r="D43" s="216">
        <v>0</v>
      </c>
      <c r="E43" s="66">
        <v>0</v>
      </c>
      <c r="F43" s="66">
        <v>0</v>
      </c>
      <c r="G43" s="66">
        <v>0</v>
      </c>
      <c r="H43" s="66">
        <v>0</v>
      </c>
      <c r="I43" s="7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row>
    <row r="44" spans="1:28">
      <c r="A44" s="91" t="s">
        <v>223</v>
      </c>
      <c r="B44" s="25" t="s">
        <v>359</v>
      </c>
      <c r="C44" s="164"/>
      <c r="D44" s="216">
        <v>0</v>
      </c>
      <c r="E44" s="66">
        <v>0</v>
      </c>
      <c r="F44" s="66">
        <v>0</v>
      </c>
      <c r="G44" s="66">
        <v>0</v>
      </c>
      <c r="H44" s="66">
        <v>0</v>
      </c>
      <c r="I44" s="73">
        <v>0</v>
      </c>
      <c r="J44" s="67">
        <v>0</v>
      </c>
      <c r="K44" s="67">
        <v>0</v>
      </c>
      <c r="L44" s="67">
        <v>0</v>
      </c>
      <c r="M44" s="67">
        <v>0</v>
      </c>
      <c r="N44" s="67">
        <v>0</v>
      </c>
      <c r="O44" s="67">
        <v>0</v>
      </c>
      <c r="P44" s="67">
        <v>0</v>
      </c>
      <c r="Q44" s="67">
        <v>0</v>
      </c>
      <c r="R44" s="67">
        <v>0</v>
      </c>
      <c r="S44" s="67">
        <v>0</v>
      </c>
      <c r="T44" s="67">
        <v>0</v>
      </c>
      <c r="U44" s="67">
        <v>0</v>
      </c>
      <c r="V44" s="67">
        <v>0</v>
      </c>
      <c r="W44" s="67">
        <v>0</v>
      </c>
      <c r="X44" s="67">
        <v>0</v>
      </c>
      <c r="Y44" s="67">
        <v>0</v>
      </c>
      <c r="Z44" s="67">
        <v>0</v>
      </c>
      <c r="AA44" s="67">
        <v>0</v>
      </c>
      <c r="AB44" s="67">
        <v>0</v>
      </c>
    </row>
    <row r="45" spans="1:28">
      <c r="A45" s="45"/>
      <c r="E45" s="56"/>
      <c r="F45" s="56"/>
      <c r="G45" s="56"/>
      <c r="H45" s="56"/>
      <c r="I45" s="56"/>
      <c r="J45" s="57"/>
      <c r="K45" s="57"/>
      <c r="L45" s="57"/>
      <c r="M45" s="58"/>
      <c r="N45" s="57"/>
      <c r="O45" s="58"/>
      <c r="P45" s="57"/>
      <c r="Q45" s="58"/>
      <c r="R45" s="57"/>
      <c r="S45" s="57"/>
      <c r="T45" s="58"/>
      <c r="U45" s="57"/>
      <c r="V45" s="58"/>
      <c r="W45" s="57"/>
      <c r="X45" s="58"/>
      <c r="Y45" s="57"/>
      <c r="Z45" s="58"/>
      <c r="AA45" s="57"/>
      <c r="AB45" s="57"/>
    </row>
    <row r="46" spans="1:28">
      <c r="B46" s="20" t="s">
        <v>264</v>
      </c>
      <c r="D46" s="20"/>
      <c r="E46" s="62"/>
      <c r="F46" s="62"/>
      <c r="G46" s="62"/>
      <c r="H46" s="62"/>
      <c r="I46" s="62"/>
      <c r="J46" s="57"/>
      <c r="K46" s="57"/>
      <c r="L46" s="57"/>
      <c r="M46" s="58"/>
      <c r="N46" s="57"/>
      <c r="O46" s="58"/>
      <c r="P46" s="57"/>
      <c r="Q46" s="58"/>
      <c r="R46" s="57"/>
      <c r="S46" s="57"/>
      <c r="T46" s="58"/>
      <c r="U46" s="57"/>
      <c r="V46" s="58"/>
      <c r="W46" s="57"/>
      <c r="X46" s="58"/>
      <c r="Y46" s="57"/>
      <c r="Z46" s="58"/>
      <c r="AA46" s="57"/>
      <c r="AB46" s="57"/>
    </row>
    <row r="47" spans="1:28">
      <c r="B47" s="14" t="s">
        <v>33</v>
      </c>
      <c r="D47" s="46" t="s">
        <v>95</v>
      </c>
      <c r="E47" s="63"/>
      <c r="F47" s="63"/>
      <c r="G47" s="63"/>
      <c r="H47" s="63"/>
      <c r="I47" s="63"/>
      <c r="J47" s="60"/>
      <c r="K47" s="60"/>
      <c r="L47" s="60"/>
      <c r="M47" s="61"/>
      <c r="N47" s="60"/>
      <c r="O47" s="61"/>
      <c r="P47" s="60"/>
      <c r="Q47" s="61"/>
      <c r="R47" s="60"/>
      <c r="S47" s="60"/>
      <c r="T47" s="61"/>
      <c r="U47" s="60"/>
      <c r="V47" s="61"/>
      <c r="W47" s="60"/>
      <c r="X47" s="61"/>
      <c r="Y47" s="60"/>
      <c r="Z47" s="61"/>
      <c r="AA47" s="60"/>
      <c r="AB47" s="60"/>
    </row>
    <row r="48" spans="1:28">
      <c r="A48" s="91" t="s">
        <v>106</v>
      </c>
      <c r="B48" s="25" t="s">
        <v>368</v>
      </c>
      <c r="C48" s="164"/>
      <c r="D48" s="216">
        <v>0</v>
      </c>
      <c r="E48" s="70">
        <v>0</v>
      </c>
      <c r="F48" s="70">
        <v>0</v>
      </c>
      <c r="G48" s="70">
        <v>0</v>
      </c>
      <c r="H48" s="70">
        <v>0</v>
      </c>
      <c r="I48" s="72">
        <v>0</v>
      </c>
      <c r="J48" s="71">
        <v>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row>
    <row r="49" spans="1:28">
      <c r="A49" s="91" t="s">
        <v>107</v>
      </c>
      <c r="B49" s="25" t="s">
        <v>369</v>
      </c>
      <c r="C49" s="164"/>
      <c r="D49" s="216">
        <v>0</v>
      </c>
      <c r="E49" s="70">
        <v>0</v>
      </c>
      <c r="F49" s="70">
        <v>0</v>
      </c>
      <c r="G49" s="70">
        <v>0</v>
      </c>
      <c r="H49" s="70">
        <v>0</v>
      </c>
      <c r="I49" s="72">
        <v>0</v>
      </c>
      <c r="J49" s="71">
        <v>0</v>
      </c>
      <c r="K49" s="71">
        <v>0</v>
      </c>
      <c r="L49" s="71">
        <v>0</v>
      </c>
      <c r="M49" s="71">
        <v>0</v>
      </c>
      <c r="N49" s="71">
        <v>0</v>
      </c>
      <c r="O49" s="71">
        <v>0</v>
      </c>
      <c r="P49" s="71">
        <v>0</v>
      </c>
      <c r="Q49" s="71">
        <v>0</v>
      </c>
      <c r="R49" s="71">
        <v>0</v>
      </c>
      <c r="S49" s="71">
        <v>0</v>
      </c>
      <c r="T49" s="71">
        <v>0</v>
      </c>
      <c r="U49" s="71">
        <v>0</v>
      </c>
      <c r="V49" s="71">
        <v>0</v>
      </c>
      <c r="W49" s="71">
        <v>0</v>
      </c>
      <c r="X49" s="71">
        <v>0</v>
      </c>
      <c r="Y49" s="71">
        <v>0</v>
      </c>
      <c r="Z49" s="71">
        <v>0</v>
      </c>
      <c r="AA49" s="71">
        <v>0</v>
      </c>
      <c r="AB49" s="71">
        <v>0</v>
      </c>
    </row>
    <row r="50" spans="1:28">
      <c r="A50" s="91" t="s">
        <v>108</v>
      </c>
      <c r="B50" s="25" t="s">
        <v>370</v>
      </c>
      <c r="C50" s="164"/>
      <c r="D50" s="216">
        <v>0</v>
      </c>
      <c r="E50" s="70">
        <v>0</v>
      </c>
      <c r="F50" s="70">
        <v>0</v>
      </c>
      <c r="G50" s="70">
        <v>0</v>
      </c>
      <c r="H50" s="70">
        <v>0</v>
      </c>
      <c r="I50" s="72">
        <v>0</v>
      </c>
      <c r="J50" s="71">
        <v>0</v>
      </c>
      <c r="K50" s="71">
        <v>0</v>
      </c>
      <c r="L50" s="71">
        <v>0</v>
      </c>
      <c r="M50" s="71">
        <v>0</v>
      </c>
      <c r="N50" s="71">
        <v>0</v>
      </c>
      <c r="O50" s="71">
        <v>0</v>
      </c>
      <c r="P50" s="71">
        <v>0</v>
      </c>
      <c r="Q50" s="71">
        <v>0</v>
      </c>
      <c r="R50" s="71">
        <v>0</v>
      </c>
      <c r="S50" s="71">
        <v>0</v>
      </c>
      <c r="T50" s="71">
        <v>0</v>
      </c>
      <c r="U50" s="71">
        <v>0</v>
      </c>
      <c r="V50" s="71">
        <v>0</v>
      </c>
      <c r="W50" s="71">
        <v>0</v>
      </c>
      <c r="X50" s="71">
        <v>0</v>
      </c>
      <c r="Y50" s="71">
        <v>0</v>
      </c>
      <c r="Z50" s="71">
        <v>0</v>
      </c>
      <c r="AA50" s="71">
        <v>0</v>
      </c>
      <c r="AB50" s="71">
        <v>0</v>
      </c>
    </row>
    <row r="51" spans="1:28">
      <c r="A51" s="91" t="s">
        <v>109</v>
      </c>
      <c r="B51" s="25" t="s">
        <v>371</v>
      </c>
      <c r="C51" s="164"/>
      <c r="D51" s="216">
        <v>0</v>
      </c>
      <c r="E51" s="70">
        <v>0</v>
      </c>
      <c r="F51" s="70">
        <v>0</v>
      </c>
      <c r="G51" s="70">
        <v>0</v>
      </c>
      <c r="H51" s="70">
        <v>0</v>
      </c>
      <c r="I51" s="72">
        <v>0</v>
      </c>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row>
    <row r="52" spans="1:28">
      <c r="A52" s="91" t="s">
        <v>224</v>
      </c>
      <c r="B52" s="25" t="s">
        <v>372</v>
      </c>
      <c r="C52" s="164"/>
      <c r="D52" s="216">
        <v>0</v>
      </c>
      <c r="E52" s="70">
        <v>0</v>
      </c>
      <c r="F52" s="70">
        <v>0</v>
      </c>
      <c r="G52" s="70">
        <v>0</v>
      </c>
      <c r="H52" s="70">
        <v>0</v>
      </c>
      <c r="I52" s="72">
        <v>0</v>
      </c>
      <c r="J52" s="71">
        <v>0</v>
      </c>
      <c r="K52" s="71">
        <v>0</v>
      </c>
      <c r="L52" s="71">
        <v>0</v>
      </c>
      <c r="M52" s="71">
        <v>0</v>
      </c>
      <c r="N52" s="71">
        <v>0</v>
      </c>
      <c r="O52" s="71">
        <v>0</v>
      </c>
      <c r="P52" s="71">
        <v>0</v>
      </c>
      <c r="Q52" s="71">
        <v>0</v>
      </c>
      <c r="R52" s="71">
        <v>0</v>
      </c>
      <c r="S52" s="71">
        <v>0</v>
      </c>
      <c r="T52" s="71">
        <v>0</v>
      </c>
      <c r="U52" s="71">
        <v>0</v>
      </c>
      <c r="V52" s="71">
        <v>0</v>
      </c>
      <c r="W52" s="71">
        <v>0</v>
      </c>
      <c r="X52" s="71">
        <v>0</v>
      </c>
      <c r="Y52" s="71">
        <v>0</v>
      </c>
      <c r="Z52" s="71">
        <v>0</v>
      </c>
      <c r="AA52" s="71">
        <v>0</v>
      </c>
      <c r="AB52" s="71">
        <v>0</v>
      </c>
    </row>
    <row r="53" spans="1:28">
      <c r="A53" s="91" t="s">
        <v>225</v>
      </c>
      <c r="B53" s="25" t="s">
        <v>373</v>
      </c>
      <c r="C53" s="164"/>
      <c r="D53" s="216">
        <v>0</v>
      </c>
      <c r="E53" s="70">
        <v>0</v>
      </c>
      <c r="F53" s="70">
        <v>0</v>
      </c>
      <c r="G53" s="70">
        <v>0</v>
      </c>
      <c r="H53" s="70">
        <v>0</v>
      </c>
      <c r="I53" s="72">
        <v>0</v>
      </c>
      <c r="J53" s="71">
        <v>0</v>
      </c>
      <c r="K53" s="71">
        <v>0</v>
      </c>
      <c r="L53" s="71">
        <v>0</v>
      </c>
      <c r="M53" s="71">
        <v>0</v>
      </c>
      <c r="N53" s="71">
        <v>0</v>
      </c>
      <c r="O53" s="71">
        <v>0</v>
      </c>
      <c r="P53" s="71">
        <v>0</v>
      </c>
      <c r="Q53" s="71">
        <v>0</v>
      </c>
      <c r="R53" s="71">
        <v>0</v>
      </c>
      <c r="S53" s="71">
        <v>0</v>
      </c>
      <c r="T53" s="71">
        <v>0</v>
      </c>
      <c r="U53" s="71">
        <v>0</v>
      </c>
      <c r="V53" s="71">
        <v>0</v>
      </c>
      <c r="W53" s="71">
        <v>0</v>
      </c>
      <c r="X53" s="71">
        <v>0</v>
      </c>
      <c r="Y53" s="71">
        <v>0</v>
      </c>
      <c r="Z53" s="71">
        <v>0</v>
      </c>
      <c r="AA53" s="71">
        <v>0</v>
      </c>
      <c r="AB53" s="71">
        <v>0</v>
      </c>
    </row>
    <row r="54" spans="1:28">
      <c r="A54" s="91" t="s">
        <v>473</v>
      </c>
      <c r="B54" s="25" t="s">
        <v>374</v>
      </c>
      <c r="C54" s="164"/>
      <c r="D54" s="216">
        <v>0</v>
      </c>
      <c r="E54" s="70">
        <v>0</v>
      </c>
      <c r="F54" s="70">
        <v>0</v>
      </c>
      <c r="G54" s="70">
        <v>0</v>
      </c>
      <c r="H54" s="70">
        <v>0</v>
      </c>
      <c r="I54" s="72">
        <v>0</v>
      </c>
      <c r="J54" s="71">
        <v>0</v>
      </c>
      <c r="K54" s="71">
        <v>0</v>
      </c>
      <c r="L54" s="71">
        <v>0</v>
      </c>
      <c r="M54" s="71">
        <v>0</v>
      </c>
      <c r="N54" s="71">
        <v>0</v>
      </c>
      <c r="O54" s="71">
        <v>0</v>
      </c>
      <c r="P54" s="71">
        <v>0</v>
      </c>
      <c r="Q54" s="71">
        <v>0</v>
      </c>
      <c r="R54" s="71">
        <v>0</v>
      </c>
      <c r="S54" s="71">
        <v>0</v>
      </c>
      <c r="T54" s="71">
        <v>0</v>
      </c>
      <c r="U54" s="71">
        <v>0</v>
      </c>
      <c r="V54" s="71">
        <v>0</v>
      </c>
      <c r="W54" s="71">
        <v>0</v>
      </c>
      <c r="X54" s="71">
        <v>0</v>
      </c>
      <c r="Y54" s="71">
        <v>0</v>
      </c>
      <c r="Z54" s="71">
        <v>0</v>
      </c>
      <c r="AA54" s="71">
        <v>0</v>
      </c>
      <c r="AB54" s="71">
        <v>0</v>
      </c>
    </row>
    <row r="55" spans="1:28">
      <c r="A55" s="91" t="s">
        <v>474</v>
      </c>
      <c r="B55" s="25" t="s">
        <v>375</v>
      </c>
      <c r="C55" s="164"/>
      <c r="D55" s="216">
        <v>0</v>
      </c>
      <c r="E55" s="70">
        <v>0</v>
      </c>
      <c r="F55" s="70">
        <v>0</v>
      </c>
      <c r="G55" s="70">
        <v>0</v>
      </c>
      <c r="H55" s="70">
        <v>0</v>
      </c>
      <c r="I55" s="72">
        <v>0</v>
      </c>
      <c r="J55" s="71">
        <v>0</v>
      </c>
      <c r="K55" s="71">
        <v>0</v>
      </c>
      <c r="L55" s="71">
        <v>0</v>
      </c>
      <c r="M55" s="71">
        <v>0</v>
      </c>
      <c r="N55" s="71">
        <v>0</v>
      </c>
      <c r="O55" s="71">
        <v>0</v>
      </c>
      <c r="P55" s="71">
        <v>0</v>
      </c>
      <c r="Q55" s="71">
        <v>0</v>
      </c>
      <c r="R55" s="71">
        <v>0</v>
      </c>
      <c r="S55" s="71">
        <v>0</v>
      </c>
      <c r="T55" s="71">
        <v>0</v>
      </c>
      <c r="U55" s="71">
        <v>0</v>
      </c>
      <c r="V55" s="71">
        <v>0</v>
      </c>
      <c r="W55" s="71">
        <v>0</v>
      </c>
      <c r="X55" s="71">
        <v>0</v>
      </c>
      <c r="Y55" s="71">
        <v>0</v>
      </c>
      <c r="Z55" s="71">
        <v>0</v>
      </c>
      <c r="AA55" s="71">
        <v>0</v>
      </c>
      <c r="AB55" s="71">
        <v>0</v>
      </c>
    </row>
    <row r="56" spans="1:28">
      <c r="A56" s="91" t="s">
        <v>475</v>
      </c>
      <c r="B56" s="25" t="s">
        <v>376</v>
      </c>
      <c r="C56" s="164"/>
      <c r="D56" s="216">
        <v>0</v>
      </c>
      <c r="E56" s="70">
        <v>0</v>
      </c>
      <c r="F56" s="70">
        <v>0</v>
      </c>
      <c r="G56" s="70">
        <v>0</v>
      </c>
      <c r="H56" s="70">
        <v>0</v>
      </c>
      <c r="I56" s="72">
        <v>0</v>
      </c>
      <c r="J56" s="71">
        <v>0</v>
      </c>
      <c r="K56" s="71">
        <v>0</v>
      </c>
      <c r="L56" s="71">
        <v>0</v>
      </c>
      <c r="M56" s="71">
        <v>0</v>
      </c>
      <c r="N56" s="71">
        <v>0</v>
      </c>
      <c r="O56" s="71">
        <v>0</v>
      </c>
      <c r="P56" s="71">
        <v>0</v>
      </c>
      <c r="Q56" s="71">
        <v>0</v>
      </c>
      <c r="R56" s="71">
        <v>0</v>
      </c>
      <c r="S56" s="71">
        <v>0</v>
      </c>
      <c r="T56" s="71">
        <v>0</v>
      </c>
      <c r="U56" s="71">
        <v>0</v>
      </c>
      <c r="V56" s="71">
        <v>0</v>
      </c>
      <c r="W56" s="71">
        <v>0</v>
      </c>
      <c r="X56" s="71">
        <v>0</v>
      </c>
      <c r="Y56" s="71">
        <v>0</v>
      </c>
      <c r="Z56" s="71">
        <v>0</v>
      </c>
      <c r="AA56" s="71">
        <v>0</v>
      </c>
      <c r="AB56" s="71">
        <v>0</v>
      </c>
    </row>
    <row r="57" spans="1:28">
      <c r="A57" s="91" t="s">
        <v>476</v>
      </c>
      <c r="B57" s="25" t="s">
        <v>377</v>
      </c>
      <c r="C57" s="164"/>
      <c r="D57" s="216">
        <v>0</v>
      </c>
      <c r="E57" s="70">
        <v>0</v>
      </c>
      <c r="F57" s="70">
        <v>0</v>
      </c>
      <c r="G57" s="70">
        <v>0</v>
      </c>
      <c r="H57" s="70">
        <v>0</v>
      </c>
      <c r="I57" s="72">
        <v>0</v>
      </c>
      <c r="J57" s="71">
        <v>0</v>
      </c>
      <c r="K57" s="71">
        <v>0</v>
      </c>
      <c r="L57" s="71">
        <v>0</v>
      </c>
      <c r="M57" s="71">
        <v>0</v>
      </c>
      <c r="N57" s="71">
        <v>0</v>
      </c>
      <c r="O57" s="71">
        <v>0</v>
      </c>
      <c r="P57" s="71">
        <v>0</v>
      </c>
      <c r="Q57" s="71">
        <v>0</v>
      </c>
      <c r="R57" s="71">
        <v>0</v>
      </c>
      <c r="S57" s="71">
        <v>0</v>
      </c>
      <c r="T57" s="71">
        <v>0</v>
      </c>
      <c r="U57" s="71">
        <v>0</v>
      </c>
      <c r="V57" s="71">
        <v>0</v>
      </c>
      <c r="W57" s="71">
        <v>0</v>
      </c>
      <c r="X57" s="71">
        <v>0</v>
      </c>
      <c r="Y57" s="71">
        <v>0</v>
      </c>
      <c r="Z57" s="71">
        <v>0</v>
      </c>
      <c r="AA57" s="71">
        <v>0</v>
      </c>
      <c r="AB57" s="71">
        <v>0</v>
      </c>
    </row>
    <row r="58" spans="1:28">
      <c r="A58" s="91" t="s">
        <v>477</v>
      </c>
      <c r="B58" s="25" t="s">
        <v>378</v>
      </c>
      <c r="C58" s="164"/>
      <c r="D58" s="216">
        <v>0</v>
      </c>
      <c r="E58" s="70">
        <v>0</v>
      </c>
      <c r="F58" s="70">
        <v>0</v>
      </c>
      <c r="G58" s="70">
        <v>0</v>
      </c>
      <c r="H58" s="70">
        <v>0</v>
      </c>
      <c r="I58" s="72">
        <v>0</v>
      </c>
      <c r="J58" s="71">
        <v>0</v>
      </c>
      <c r="K58" s="71">
        <v>0</v>
      </c>
      <c r="L58" s="71">
        <v>0</v>
      </c>
      <c r="M58" s="71">
        <v>0</v>
      </c>
      <c r="N58" s="71">
        <v>0</v>
      </c>
      <c r="O58" s="71">
        <v>0</v>
      </c>
      <c r="P58" s="71">
        <v>0</v>
      </c>
      <c r="Q58" s="71">
        <v>0</v>
      </c>
      <c r="R58" s="71">
        <v>0</v>
      </c>
      <c r="S58" s="71">
        <v>0</v>
      </c>
      <c r="T58" s="71">
        <v>0</v>
      </c>
      <c r="U58" s="71">
        <v>0</v>
      </c>
      <c r="V58" s="71">
        <v>0</v>
      </c>
      <c r="W58" s="71">
        <v>0</v>
      </c>
      <c r="X58" s="71">
        <v>0</v>
      </c>
      <c r="Y58" s="71">
        <v>0</v>
      </c>
      <c r="Z58" s="71">
        <v>0</v>
      </c>
      <c r="AA58" s="71">
        <v>0</v>
      </c>
      <c r="AB58" s="71">
        <v>0</v>
      </c>
    </row>
    <row r="59" spans="1:28">
      <c r="A59" s="91" t="s">
        <v>478</v>
      </c>
      <c r="B59" s="25" t="s">
        <v>379</v>
      </c>
      <c r="C59" s="164"/>
      <c r="D59" s="216">
        <v>0</v>
      </c>
      <c r="E59" s="70">
        <v>0</v>
      </c>
      <c r="F59" s="70">
        <v>0</v>
      </c>
      <c r="G59" s="70">
        <v>0</v>
      </c>
      <c r="H59" s="70">
        <v>0</v>
      </c>
      <c r="I59" s="72">
        <v>0</v>
      </c>
      <c r="J59" s="71">
        <v>0</v>
      </c>
      <c r="K59" s="71">
        <v>0</v>
      </c>
      <c r="L59" s="71">
        <v>0</v>
      </c>
      <c r="M59" s="71">
        <v>0</v>
      </c>
      <c r="N59" s="71">
        <v>0</v>
      </c>
      <c r="O59" s="71">
        <v>0</v>
      </c>
      <c r="P59" s="71">
        <v>0</v>
      </c>
      <c r="Q59" s="71">
        <v>0</v>
      </c>
      <c r="R59" s="71">
        <v>0</v>
      </c>
      <c r="S59" s="71">
        <v>0</v>
      </c>
      <c r="T59" s="71">
        <v>0</v>
      </c>
      <c r="U59" s="71">
        <v>0</v>
      </c>
      <c r="V59" s="71">
        <v>0</v>
      </c>
      <c r="W59" s="71">
        <v>0</v>
      </c>
      <c r="X59" s="71">
        <v>0</v>
      </c>
      <c r="Y59" s="71">
        <v>0</v>
      </c>
      <c r="Z59" s="71">
        <v>0</v>
      </c>
      <c r="AA59" s="71">
        <v>0</v>
      </c>
      <c r="AB59" s="71">
        <v>0</v>
      </c>
    </row>
    <row r="60" spans="1:28">
      <c r="A60" s="91" t="s">
        <v>479</v>
      </c>
      <c r="B60" s="25" t="s">
        <v>380</v>
      </c>
      <c r="C60" s="164"/>
      <c r="D60" s="216">
        <v>0</v>
      </c>
      <c r="E60" s="70">
        <v>0</v>
      </c>
      <c r="F60" s="70">
        <v>0</v>
      </c>
      <c r="G60" s="70">
        <v>0</v>
      </c>
      <c r="H60" s="70">
        <v>0</v>
      </c>
      <c r="I60" s="72">
        <v>0</v>
      </c>
      <c r="J60" s="71">
        <v>0</v>
      </c>
      <c r="K60" s="71">
        <v>0</v>
      </c>
      <c r="L60" s="71">
        <v>0</v>
      </c>
      <c r="M60" s="71">
        <v>0</v>
      </c>
      <c r="N60" s="71">
        <v>0</v>
      </c>
      <c r="O60" s="71">
        <v>0</v>
      </c>
      <c r="P60" s="71">
        <v>0</v>
      </c>
      <c r="Q60" s="71">
        <v>0</v>
      </c>
      <c r="R60" s="71">
        <v>0</v>
      </c>
      <c r="S60" s="71">
        <v>0</v>
      </c>
      <c r="T60" s="71">
        <v>0</v>
      </c>
      <c r="U60" s="71">
        <v>0</v>
      </c>
      <c r="V60" s="71">
        <v>0</v>
      </c>
      <c r="W60" s="71">
        <v>0</v>
      </c>
      <c r="X60" s="71">
        <v>0</v>
      </c>
      <c r="Y60" s="71">
        <v>0</v>
      </c>
      <c r="Z60" s="71">
        <v>0</v>
      </c>
      <c r="AA60" s="71">
        <v>0</v>
      </c>
      <c r="AB60" s="71">
        <v>0</v>
      </c>
    </row>
    <row r="61" spans="1:28">
      <c r="A61" s="91" t="s">
        <v>480</v>
      </c>
      <c r="B61" s="25" t="s">
        <v>381</v>
      </c>
      <c r="C61" s="164"/>
      <c r="D61" s="216">
        <v>0</v>
      </c>
      <c r="E61" s="70">
        <v>0</v>
      </c>
      <c r="F61" s="70">
        <v>0</v>
      </c>
      <c r="G61" s="70">
        <v>0</v>
      </c>
      <c r="H61" s="70">
        <v>0</v>
      </c>
      <c r="I61" s="72">
        <v>0</v>
      </c>
      <c r="J61" s="71">
        <v>0</v>
      </c>
      <c r="K61" s="71">
        <v>0</v>
      </c>
      <c r="L61" s="71">
        <v>0</v>
      </c>
      <c r="M61" s="71">
        <v>0</v>
      </c>
      <c r="N61" s="71">
        <v>0</v>
      </c>
      <c r="O61" s="71">
        <v>0</v>
      </c>
      <c r="P61" s="71">
        <v>0</v>
      </c>
      <c r="Q61" s="71">
        <v>0</v>
      </c>
      <c r="R61" s="71">
        <v>0</v>
      </c>
      <c r="S61" s="71">
        <v>0</v>
      </c>
      <c r="T61" s="71">
        <v>0</v>
      </c>
      <c r="U61" s="71">
        <v>0</v>
      </c>
      <c r="V61" s="71">
        <v>0</v>
      </c>
      <c r="W61" s="71">
        <v>0</v>
      </c>
      <c r="X61" s="71">
        <v>0</v>
      </c>
      <c r="Y61" s="71">
        <v>0</v>
      </c>
      <c r="Z61" s="71">
        <v>0</v>
      </c>
      <c r="AA61" s="71">
        <v>0</v>
      </c>
      <c r="AB61" s="71">
        <v>0</v>
      </c>
    </row>
    <row r="62" spans="1:28">
      <c r="A62" s="91" t="s">
        <v>481</v>
      </c>
      <c r="B62" s="25" t="s">
        <v>382</v>
      </c>
      <c r="C62" s="164"/>
      <c r="D62" s="216">
        <v>0</v>
      </c>
      <c r="E62" s="70">
        <v>0</v>
      </c>
      <c r="F62" s="70">
        <v>0</v>
      </c>
      <c r="G62" s="70">
        <v>0</v>
      </c>
      <c r="H62" s="70">
        <v>0</v>
      </c>
      <c r="I62" s="72">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1">
        <v>0</v>
      </c>
      <c r="AB62" s="71">
        <v>0</v>
      </c>
    </row>
    <row r="63" spans="1:28">
      <c r="A63" s="91" t="s">
        <v>482</v>
      </c>
      <c r="B63" s="25" t="s">
        <v>383</v>
      </c>
      <c r="C63" s="164"/>
      <c r="D63" s="216">
        <v>0</v>
      </c>
      <c r="E63" s="70">
        <v>0</v>
      </c>
      <c r="F63" s="70">
        <v>0</v>
      </c>
      <c r="G63" s="70">
        <v>0</v>
      </c>
      <c r="H63" s="70">
        <v>0</v>
      </c>
      <c r="I63" s="72">
        <v>0</v>
      </c>
      <c r="J63" s="71">
        <v>0</v>
      </c>
      <c r="K63" s="71">
        <v>0</v>
      </c>
      <c r="L63" s="71">
        <v>0</v>
      </c>
      <c r="M63" s="71">
        <v>0</v>
      </c>
      <c r="N63" s="71">
        <v>0</v>
      </c>
      <c r="O63" s="71">
        <v>0</v>
      </c>
      <c r="P63" s="71">
        <v>0</v>
      </c>
      <c r="Q63" s="71">
        <v>0</v>
      </c>
      <c r="R63" s="71">
        <v>0</v>
      </c>
      <c r="S63" s="71">
        <v>0</v>
      </c>
      <c r="T63" s="71">
        <v>0</v>
      </c>
      <c r="U63" s="71">
        <v>0</v>
      </c>
      <c r="V63" s="71">
        <v>0</v>
      </c>
      <c r="W63" s="71">
        <v>0</v>
      </c>
      <c r="X63" s="71">
        <v>0</v>
      </c>
      <c r="Y63" s="71">
        <v>0</v>
      </c>
      <c r="Z63" s="71">
        <v>0</v>
      </c>
      <c r="AA63" s="71">
        <v>0</v>
      </c>
      <c r="AB63" s="71">
        <v>0</v>
      </c>
    </row>
    <row r="64" spans="1:28">
      <c r="A64" s="91" t="s">
        <v>483</v>
      </c>
      <c r="B64" s="25" t="s">
        <v>384</v>
      </c>
      <c r="C64" s="164"/>
      <c r="D64" s="216">
        <v>0</v>
      </c>
      <c r="E64" s="70">
        <v>0</v>
      </c>
      <c r="F64" s="70">
        <v>0</v>
      </c>
      <c r="G64" s="70">
        <v>0</v>
      </c>
      <c r="H64" s="70">
        <v>0</v>
      </c>
      <c r="I64" s="72">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row>
    <row r="65" spans="1:28">
      <c r="A65" s="91" t="s">
        <v>484</v>
      </c>
      <c r="B65" s="25" t="s">
        <v>385</v>
      </c>
      <c r="C65" s="164"/>
      <c r="D65" s="216">
        <v>0</v>
      </c>
      <c r="E65" s="70">
        <v>0</v>
      </c>
      <c r="F65" s="70">
        <v>0</v>
      </c>
      <c r="G65" s="70">
        <v>0</v>
      </c>
      <c r="H65" s="70">
        <v>0</v>
      </c>
      <c r="I65" s="72">
        <v>0</v>
      </c>
      <c r="J65" s="71">
        <v>0</v>
      </c>
      <c r="K65" s="71">
        <v>0</v>
      </c>
      <c r="L65" s="71">
        <v>0</v>
      </c>
      <c r="M65" s="71">
        <v>0</v>
      </c>
      <c r="N65" s="71">
        <v>0</v>
      </c>
      <c r="O65" s="71">
        <v>0</v>
      </c>
      <c r="P65" s="71">
        <v>0</v>
      </c>
      <c r="Q65" s="71">
        <v>0</v>
      </c>
      <c r="R65" s="71">
        <v>0</v>
      </c>
      <c r="S65" s="71">
        <v>0</v>
      </c>
      <c r="T65" s="71">
        <v>0</v>
      </c>
      <c r="U65" s="71">
        <v>0</v>
      </c>
      <c r="V65" s="71">
        <v>0</v>
      </c>
      <c r="W65" s="71">
        <v>0</v>
      </c>
      <c r="X65" s="71">
        <v>0</v>
      </c>
      <c r="Y65" s="71">
        <v>0</v>
      </c>
      <c r="Z65" s="71">
        <v>0</v>
      </c>
      <c r="AA65" s="71">
        <v>0</v>
      </c>
      <c r="AB65" s="71">
        <v>0</v>
      </c>
    </row>
    <row r="66" spans="1:28">
      <c r="A66" s="91" t="s">
        <v>485</v>
      </c>
      <c r="B66" s="25" t="s">
        <v>386</v>
      </c>
      <c r="C66" s="164"/>
      <c r="D66" s="216">
        <v>0</v>
      </c>
      <c r="E66" s="70">
        <v>0</v>
      </c>
      <c r="F66" s="70">
        <v>0</v>
      </c>
      <c r="G66" s="70">
        <v>0</v>
      </c>
      <c r="H66" s="70">
        <v>0</v>
      </c>
      <c r="I66" s="72">
        <v>0</v>
      </c>
      <c r="J66" s="71">
        <v>0</v>
      </c>
      <c r="K66" s="71">
        <v>0</v>
      </c>
      <c r="L66" s="71">
        <v>0</v>
      </c>
      <c r="M66" s="71">
        <v>0</v>
      </c>
      <c r="N66" s="71">
        <v>0</v>
      </c>
      <c r="O66" s="71">
        <v>0</v>
      </c>
      <c r="P66" s="71">
        <v>0</v>
      </c>
      <c r="Q66" s="71">
        <v>0</v>
      </c>
      <c r="R66" s="71">
        <v>0</v>
      </c>
      <c r="S66" s="71">
        <v>0</v>
      </c>
      <c r="T66" s="71">
        <v>0</v>
      </c>
      <c r="U66" s="71">
        <v>0</v>
      </c>
      <c r="V66" s="71">
        <v>0</v>
      </c>
      <c r="W66" s="71">
        <v>0</v>
      </c>
      <c r="X66" s="71">
        <v>0</v>
      </c>
      <c r="Y66" s="71">
        <v>0</v>
      </c>
      <c r="Z66" s="71">
        <v>0</v>
      </c>
      <c r="AA66" s="71">
        <v>0</v>
      </c>
      <c r="AB66" s="71">
        <v>0</v>
      </c>
    </row>
    <row r="67" spans="1:28">
      <c r="A67" s="91" t="s">
        <v>486</v>
      </c>
      <c r="B67" s="25" t="s">
        <v>387</v>
      </c>
      <c r="C67" s="164"/>
      <c r="D67" s="216">
        <v>0</v>
      </c>
      <c r="E67" s="70">
        <v>0</v>
      </c>
      <c r="F67" s="70">
        <v>0</v>
      </c>
      <c r="G67" s="70">
        <v>0</v>
      </c>
      <c r="H67" s="70">
        <v>0</v>
      </c>
      <c r="I67" s="72">
        <v>0</v>
      </c>
      <c r="J67" s="71">
        <v>0</v>
      </c>
      <c r="K67" s="71">
        <v>0</v>
      </c>
      <c r="L67" s="71">
        <v>0</v>
      </c>
      <c r="M67" s="71">
        <v>0</v>
      </c>
      <c r="N67" s="71">
        <v>0</v>
      </c>
      <c r="O67" s="71">
        <v>0</v>
      </c>
      <c r="P67" s="71">
        <v>0</v>
      </c>
      <c r="Q67" s="71">
        <v>0</v>
      </c>
      <c r="R67" s="71">
        <v>0</v>
      </c>
      <c r="S67" s="71">
        <v>0</v>
      </c>
      <c r="T67" s="71">
        <v>0</v>
      </c>
      <c r="U67" s="71">
        <v>0</v>
      </c>
      <c r="V67" s="71">
        <v>0</v>
      </c>
      <c r="W67" s="71">
        <v>0</v>
      </c>
      <c r="X67" s="71">
        <v>0</v>
      </c>
      <c r="Y67" s="71">
        <v>0</v>
      </c>
      <c r="Z67" s="71">
        <v>0</v>
      </c>
      <c r="AA67" s="71">
        <v>0</v>
      </c>
      <c r="AB67" s="71">
        <v>0</v>
      </c>
    </row>
    <row r="68" spans="1:28">
      <c r="A68" s="91" t="s">
        <v>487</v>
      </c>
      <c r="B68" s="25" t="s">
        <v>388</v>
      </c>
      <c r="C68" s="164"/>
      <c r="D68" s="216">
        <v>0</v>
      </c>
      <c r="E68" s="70">
        <v>0</v>
      </c>
      <c r="F68" s="70">
        <v>0</v>
      </c>
      <c r="G68" s="70">
        <v>0</v>
      </c>
      <c r="H68" s="70">
        <v>0</v>
      </c>
      <c r="I68" s="72">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row>
    <row r="69" spans="1:28">
      <c r="A69" s="91" t="s">
        <v>488</v>
      </c>
      <c r="B69" s="25" t="s">
        <v>389</v>
      </c>
      <c r="C69" s="164"/>
      <c r="D69" s="216">
        <v>0</v>
      </c>
      <c r="E69" s="70">
        <v>0</v>
      </c>
      <c r="F69" s="70">
        <v>0</v>
      </c>
      <c r="G69" s="70">
        <v>0</v>
      </c>
      <c r="H69" s="70">
        <v>0</v>
      </c>
      <c r="I69" s="72">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row>
    <row r="70" spans="1:28">
      <c r="A70" s="91" t="s">
        <v>489</v>
      </c>
      <c r="B70" s="25" t="s">
        <v>390</v>
      </c>
      <c r="C70" s="164"/>
      <c r="D70" s="216">
        <v>0</v>
      </c>
      <c r="E70" s="70">
        <v>0</v>
      </c>
      <c r="F70" s="70">
        <v>0</v>
      </c>
      <c r="G70" s="70">
        <v>0</v>
      </c>
      <c r="H70" s="70">
        <v>0</v>
      </c>
      <c r="I70" s="72">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row>
    <row r="71" spans="1:28">
      <c r="A71" s="91" t="s">
        <v>490</v>
      </c>
      <c r="B71" s="25" t="s">
        <v>391</v>
      </c>
      <c r="C71" s="164"/>
      <c r="D71" s="216">
        <v>0</v>
      </c>
      <c r="E71" s="70">
        <v>0</v>
      </c>
      <c r="F71" s="70">
        <v>0</v>
      </c>
      <c r="G71" s="70">
        <v>0</v>
      </c>
      <c r="H71" s="70">
        <v>0</v>
      </c>
      <c r="I71" s="72">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row>
    <row r="72" spans="1:28">
      <c r="A72" s="91" t="s">
        <v>491</v>
      </c>
      <c r="B72" s="25" t="s">
        <v>392</v>
      </c>
      <c r="C72" s="164"/>
      <c r="D72" s="216">
        <v>0</v>
      </c>
      <c r="E72" s="70">
        <v>0</v>
      </c>
      <c r="F72" s="70">
        <v>0</v>
      </c>
      <c r="G72" s="70">
        <v>0</v>
      </c>
      <c r="H72" s="70">
        <v>0</v>
      </c>
      <c r="I72" s="72">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row>
    <row r="73" spans="1:28">
      <c r="A73" s="91" t="s">
        <v>492</v>
      </c>
      <c r="B73" s="25" t="s">
        <v>393</v>
      </c>
      <c r="C73" s="164"/>
      <c r="D73" s="216">
        <v>0</v>
      </c>
      <c r="E73" s="70">
        <v>0</v>
      </c>
      <c r="F73" s="70">
        <v>0</v>
      </c>
      <c r="G73" s="70">
        <v>0</v>
      </c>
      <c r="H73" s="70">
        <v>0</v>
      </c>
      <c r="I73" s="72">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1">
        <v>0</v>
      </c>
      <c r="AB73" s="71">
        <v>0</v>
      </c>
    </row>
    <row r="74" spans="1:28">
      <c r="A74" s="91" t="s">
        <v>493</v>
      </c>
      <c r="B74" s="25" t="s">
        <v>394</v>
      </c>
      <c r="C74" s="164"/>
      <c r="D74" s="216">
        <v>0</v>
      </c>
      <c r="E74" s="70">
        <v>0</v>
      </c>
      <c r="F74" s="70">
        <v>0</v>
      </c>
      <c r="G74" s="70">
        <v>0</v>
      </c>
      <c r="H74" s="70">
        <v>0</v>
      </c>
      <c r="I74" s="72">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row>
    <row r="75" spans="1:28">
      <c r="A75" s="91" t="s">
        <v>494</v>
      </c>
      <c r="B75" s="25" t="s">
        <v>395</v>
      </c>
      <c r="C75" s="164"/>
      <c r="D75" s="216">
        <v>0</v>
      </c>
      <c r="E75" s="70">
        <v>0</v>
      </c>
      <c r="F75" s="70">
        <v>0</v>
      </c>
      <c r="G75" s="70">
        <v>0</v>
      </c>
      <c r="H75" s="70">
        <v>0</v>
      </c>
      <c r="I75" s="72">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row>
    <row r="76" spans="1:28">
      <c r="A76" s="91" t="s">
        <v>495</v>
      </c>
      <c r="B76" s="25" t="s">
        <v>396</v>
      </c>
      <c r="C76" s="164"/>
      <c r="D76" s="216">
        <v>0</v>
      </c>
      <c r="E76" s="70">
        <v>0</v>
      </c>
      <c r="F76" s="70">
        <v>0</v>
      </c>
      <c r="G76" s="70">
        <v>0</v>
      </c>
      <c r="H76" s="70">
        <v>0</v>
      </c>
      <c r="I76" s="72">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row>
    <row r="77" spans="1:28">
      <c r="A77" s="91" t="s">
        <v>496</v>
      </c>
      <c r="B77" s="25" t="s">
        <v>397</v>
      </c>
      <c r="C77" s="164"/>
      <c r="D77" s="216">
        <v>0</v>
      </c>
      <c r="E77" s="70">
        <v>0</v>
      </c>
      <c r="F77" s="70">
        <v>0</v>
      </c>
      <c r="G77" s="70">
        <v>0</v>
      </c>
      <c r="H77" s="70">
        <v>0</v>
      </c>
      <c r="I77" s="72">
        <v>0</v>
      </c>
      <c r="J77" s="71">
        <v>0</v>
      </c>
      <c r="K77" s="71">
        <v>0</v>
      </c>
      <c r="L77" s="71">
        <v>0</v>
      </c>
      <c r="M77" s="71">
        <v>0</v>
      </c>
      <c r="N77" s="71">
        <v>0</v>
      </c>
      <c r="O77" s="71">
        <v>0</v>
      </c>
      <c r="P77" s="71">
        <v>0</v>
      </c>
      <c r="Q77" s="71">
        <v>0</v>
      </c>
      <c r="R77" s="71">
        <v>0</v>
      </c>
      <c r="S77" s="71">
        <v>0</v>
      </c>
      <c r="T77" s="71">
        <v>0</v>
      </c>
      <c r="U77" s="71">
        <v>0</v>
      </c>
      <c r="V77" s="71">
        <v>0</v>
      </c>
      <c r="W77" s="71">
        <v>0</v>
      </c>
      <c r="X77" s="71">
        <v>0</v>
      </c>
      <c r="Y77" s="71">
        <v>0</v>
      </c>
      <c r="Z77" s="71">
        <v>0</v>
      </c>
      <c r="AA77" s="71">
        <v>0</v>
      </c>
      <c r="AB77" s="71">
        <v>0</v>
      </c>
    </row>
    <row r="78" spans="1:28">
      <c r="A78" s="91" t="s">
        <v>497</v>
      </c>
      <c r="B78" s="239" t="s">
        <v>399</v>
      </c>
      <c r="C78" s="240"/>
      <c r="D78" s="216">
        <v>0</v>
      </c>
      <c r="E78" s="70">
        <v>0</v>
      </c>
      <c r="F78" s="70">
        <v>0</v>
      </c>
      <c r="G78" s="70">
        <v>0</v>
      </c>
      <c r="H78" s="70">
        <v>0</v>
      </c>
      <c r="I78" s="72">
        <v>0</v>
      </c>
      <c r="J78" s="71">
        <v>0</v>
      </c>
      <c r="K78" s="71">
        <v>0</v>
      </c>
      <c r="L78" s="71">
        <v>0</v>
      </c>
      <c r="M78" s="71">
        <v>0</v>
      </c>
      <c r="N78" s="71">
        <v>0</v>
      </c>
      <c r="O78" s="71">
        <v>0</v>
      </c>
      <c r="P78" s="71">
        <v>0</v>
      </c>
      <c r="Q78" s="71">
        <v>0</v>
      </c>
      <c r="R78" s="71">
        <v>0</v>
      </c>
      <c r="S78" s="71">
        <v>0</v>
      </c>
      <c r="T78" s="71">
        <v>0</v>
      </c>
      <c r="U78" s="71">
        <v>0</v>
      </c>
      <c r="V78" s="71">
        <v>0</v>
      </c>
      <c r="W78" s="71">
        <v>0</v>
      </c>
      <c r="X78" s="71">
        <v>0</v>
      </c>
      <c r="Y78" s="71">
        <v>0</v>
      </c>
      <c r="Z78" s="71">
        <v>0</v>
      </c>
      <c r="AA78" s="71">
        <v>0</v>
      </c>
      <c r="AB78" s="71">
        <v>0</v>
      </c>
    </row>
    <row r="79" spans="1:28">
      <c r="A79" s="91" t="s">
        <v>498</v>
      </c>
      <c r="B79" s="239" t="s">
        <v>400</v>
      </c>
      <c r="C79" s="240"/>
      <c r="D79" s="216">
        <v>0</v>
      </c>
      <c r="E79" s="70">
        <v>0</v>
      </c>
      <c r="F79" s="70">
        <v>0</v>
      </c>
      <c r="G79" s="70">
        <v>0</v>
      </c>
      <c r="H79" s="70">
        <v>0</v>
      </c>
      <c r="I79" s="72">
        <v>0</v>
      </c>
      <c r="J79" s="71">
        <v>0</v>
      </c>
      <c r="K79" s="71">
        <v>0</v>
      </c>
      <c r="L79" s="71">
        <v>0</v>
      </c>
      <c r="M79" s="71">
        <v>0</v>
      </c>
      <c r="N79" s="71">
        <v>0</v>
      </c>
      <c r="O79" s="71">
        <v>0</v>
      </c>
      <c r="P79" s="71">
        <v>0</v>
      </c>
      <c r="Q79" s="71">
        <v>0</v>
      </c>
      <c r="R79" s="71">
        <v>0</v>
      </c>
      <c r="S79" s="71">
        <v>0</v>
      </c>
      <c r="T79" s="71">
        <v>0</v>
      </c>
      <c r="U79" s="71">
        <v>0</v>
      </c>
      <c r="V79" s="71">
        <v>0</v>
      </c>
      <c r="W79" s="71">
        <v>0</v>
      </c>
      <c r="X79" s="71">
        <v>0</v>
      </c>
      <c r="Y79" s="71">
        <v>0</v>
      </c>
      <c r="Z79" s="71">
        <v>0</v>
      </c>
      <c r="AA79" s="71">
        <v>0</v>
      </c>
      <c r="AB79" s="71">
        <v>0</v>
      </c>
    </row>
    <row r="80" spans="1:28">
      <c r="A80" s="91" t="s">
        <v>499</v>
      </c>
      <c r="B80" s="239" t="s">
        <v>401</v>
      </c>
      <c r="C80" s="240"/>
      <c r="D80" s="216">
        <v>0</v>
      </c>
      <c r="E80" s="70">
        <v>0</v>
      </c>
      <c r="F80" s="70">
        <v>0</v>
      </c>
      <c r="G80" s="70">
        <v>0</v>
      </c>
      <c r="H80" s="70">
        <v>0</v>
      </c>
      <c r="I80" s="72">
        <v>0</v>
      </c>
      <c r="J80" s="71">
        <v>0</v>
      </c>
      <c r="K80" s="71">
        <v>0</v>
      </c>
      <c r="L80" s="71">
        <v>0</v>
      </c>
      <c r="M80" s="71">
        <v>0</v>
      </c>
      <c r="N80" s="71">
        <v>0</v>
      </c>
      <c r="O80" s="71">
        <v>0</v>
      </c>
      <c r="P80" s="71">
        <v>0</v>
      </c>
      <c r="Q80" s="71">
        <v>0</v>
      </c>
      <c r="R80" s="71">
        <v>0</v>
      </c>
      <c r="S80" s="71">
        <v>0</v>
      </c>
      <c r="T80" s="71">
        <v>0</v>
      </c>
      <c r="U80" s="71">
        <v>0</v>
      </c>
      <c r="V80" s="71">
        <v>0</v>
      </c>
      <c r="W80" s="71">
        <v>0</v>
      </c>
      <c r="X80" s="71">
        <v>0</v>
      </c>
      <c r="Y80" s="71">
        <v>0</v>
      </c>
      <c r="Z80" s="71">
        <v>0</v>
      </c>
      <c r="AA80" s="71">
        <v>0</v>
      </c>
      <c r="AB80" s="71">
        <v>0</v>
      </c>
    </row>
    <row r="81" spans="1:28">
      <c r="A81" s="91">
        <v>2</v>
      </c>
      <c r="B81" s="137" t="s">
        <v>500</v>
      </c>
      <c r="C81" s="229"/>
      <c r="D81" s="138"/>
      <c r="E81" s="38">
        <f>SUM(E37:E44,E48:E80)</f>
        <v>0</v>
      </c>
      <c r="F81" s="38">
        <f t="shared" ref="F81:AB81" si="1">SUM(F37:F44,F48:F80)</f>
        <v>0</v>
      </c>
      <c r="G81" s="38">
        <f t="shared" si="1"/>
        <v>0</v>
      </c>
      <c r="H81" s="38">
        <f t="shared" si="1"/>
        <v>0</v>
      </c>
      <c r="I81" s="38">
        <f t="shared" si="1"/>
        <v>0</v>
      </c>
      <c r="J81" s="38">
        <f t="shared" si="1"/>
        <v>0</v>
      </c>
      <c r="K81" s="38">
        <f t="shared" si="1"/>
        <v>0</v>
      </c>
      <c r="L81" s="38">
        <f t="shared" si="1"/>
        <v>0</v>
      </c>
      <c r="M81" s="38">
        <f t="shared" si="1"/>
        <v>0</v>
      </c>
      <c r="N81" s="38">
        <f t="shared" si="1"/>
        <v>0</v>
      </c>
      <c r="O81" s="38">
        <f t="shared" si="1"/>
        <v>0</v>
      </c>
      <c r="P81" s="38">
        <f t="shared" si="1"/>
        <v>0</v>
      </c>
      <c r="Q81" s="38">
        <f t="shared" si="1"/>
        <v>0</v>
      </c>
      <c r="R81" s="38">
        <f t="shared" si="1"/>
        <v>0</v>
      </c>
      <c r="S81" s="38">
        <f t="shared" si="1"/>
        <v>0</v>
      </c>
      <c r="T81" s="38">
        <f t="shared" si="1"/>
        <v>0</v>
      </c>
      <c r="U81" s="38">
        <f t="shared" si="1"/>
        <v>0</v>
      </c>
      <c r="V81" s="38">
        <f t="shared" si="1"/>
        <v>0</v>
      </c>
      <c r="W81" s="38">
        <f t="shared" si="1"/>
        <v>0</v>
      </c>
      <c r="X81" s="38">
        <f t="shared" si="1"/>
        <v>0</v>
      </c>
      <c r="Y81" s="38">
        <f t="shared" si="1"/>
        <v>0</v>
      </c>
      <c r="Z81" s="38">
        <f t="shared" si="1"/>
        <v>0</v>
      </c>
      <c r="AA81" s="38">
        <f t="shared" si="1"/>
        <v>0</v>
      </c>
      <c r="AB81" s="38">
        <f t="shared" si="1"/>
        <v>0</v>
      </c>
    </row>
    <row r="82" spans="1:28">
      <c r="B82" s="124"/>
      <c r="C82" s="132"/>
      <c r="D82" s="132"/>
      <c r="E82" s="133"/>
      <c r="F82" s="133"/>
      <c r="G82" s="133"/>
      <c r="H82" s="133"/>
      <c r="I82" s="133"/>
      <c r="J82" s="133"/>
      <c r="K82" s="133"/>
      <c r="L82" s="133"/>
      <c r="M82" s="125"/>
      <c r="N82" s="133"/>
      <c r="O82" s="125"/>
      <c r="P82" s="133"/>
      <c r="Q82" s="125"/>
      <c r="R82" s="133"/>
      <c r="S82" s="133"/>
      <c r="T82" s="125"/>
      <c r="U82" s="133"/>
      <c r="V82" s="125"/>
      <c r="W82" s="133"/>
      <c r="X82" s="125"/>
      <c r="Y82" s="133"/>
      <c r="Z82" s="125"/>
      <c r="AA82" s="133"/>
      <c r="AB82" s="133"/>
    </row>
    <row r="83" spans="1:28" ht="15" customHeight="1">
      <c r="A83" s="91">
        <v>3</v>
      </c>
      <c r="B83" s="128" t="s">
        <v>112</v>
      </c>
      <c r="C83" s="129"/>
      <c r="D83" s="52"/>
      <c r="E83" s="252">
        <f t="shared" ref="E83:AB83" si="2">E33+E81</f>
        <v>6.6731045018641062</v>
      </c>
      <c r="F83" s="252">
        <f t="shared" si="2"/>
        <v>6.6352550372672319</v>
      </c>
      <c r="G83" s="252">
        <f t="shared" si="2"/>
        <v>5.9316804014198325</v>
      </c>
      <c r="H83" s="252">
        <f t="shared" si="2"/>
        <v>4.8846709502994967</v>
      </c>
      <c r="I83" s="252">
        <f t="shared" si="2"/>
        <v>3.9278200588727312</v>
      </c>
      <c r="J83" s="252">
        <f t="shared" si="2"/>
        <v>4.0878125559466225</v>
      </c>
      <c r="K83" s="252">
        <f t="shared" si="2"/>
        <v>4.1482665465109729</v>
      </c>
      <c r="L83" s="252">
        <f t="shared" si="2"/>
        <v>4.199615618478199</v>
      </c>
      <c r="M83" s="252">
        <f t="shared" si="2"/>
        <v>4.0676781730077831</v>
      </c>
      <c r="N83" s="252">
        <f t="shared" si="2"/>
        <v>3.813764170768116</v>
      </c>
      <c r="O83" s="252">
        <f t="shared" si="2"/>
        <v>3.894861416843403</v>
      </c>
      <c r="P83" s="252">
        <f t="shared" si="2"/>
        <v>3.7595671082373707</v>
      </c>
      <c r="Q83" s="252">
        <f t="shared" si="2"/>
        <v>3.7961835268042661</v>
      </c>
      <c r="R83" s="252">
        <f t="shared" si="2"/>
        <v>3.6319616627172531</v>
      </c>
      <c r="S83" s="252">
        <f t="shared" si="2"/>
        <v>3.5304629675621895</v>
      </c>
      <c r="T83" s="252">
        <f t="shared" si="2"/>
        <v>3.2803365978874064</v>
      </c>
      <c r="U83" s="252">
        <f t="shared" si="2"/>
        <v>3.0937377201328764</v>
      </c>
      <c r="V83" s="252">
        <f t="shared" si="2"/>
        <v>2.9037740364310394</v>
      </c>
      <c r="W83" s="252">
        <f t="shared" si="2"/>
        <v>2.7309307977093717</v>
      </c>
      <c r="X83" s="252">
        <f t="shared" si="2"/>
        <v>2.5206537984215247</v>
      </c>
      <c r="Y83" s="252">
        <f t="shared" si="2"/>
        <v>2.3065814848225856</v>
      </c>
      <c r="Z83" s="252">
        <f t="shared" si="2"/>
        <v>2.0996471773565464</v>
      </c>
      <c r="AA83" s="252">
        <f t="shared" si="2"/>
        <v>1.8922381402292088</v>
      </c>
      <c r="AB83" s="252">
        <f t="shared" si="2"/>
        <v>1.6534498960380297</v>
      </c>
    </row>
    <row r="84" spans="1:28">
      <c r="B84" s="20"/>
      <c r="C84" s="20"/>
      <c r="D84" s="20"/>
      <c r="E84" s="44"/>
      <c r="F84" s="44"/>
      <c r="G84" s="44"/>
      <c r="H84" s="44"/>
      <c r="I84" s="44"/>
      <c r="J84" s="44"/>
      <c r="K84" s="44"/>
      <c r="L84" s="44"/>
      <c r="M84" s="44"/>
      <c r="N84" s="44"/>
      <c r="O84" s="44"/>
      <c r="P84" s="44"/>
      <c r="Q84" s="44"/>
      <c r="R84" s="44"/>
      <c r="S84" s="44"/>
      <c r="T84" s="44"/>
      <c r="U84" s="44"/>
      <c r="V84" s="44"/>
      <c r="W84" s="44"/>
      <c r="X84" s="44"/>
      <c r="Y84" s="44"/>
      <c r="Z84" s="44"/>
      <c r="AA84" s="44"/>
      <c r="AB84" s="44"/>
    </row>
    <row r="85" spans="1:28" ht="15" customHeight="1">
      <c r="B85" s="74"/>
      <c r="C85" s="75"/>
      <c r="E85" s="44"/>
      <c r="F85" s="44"/>
      <c r="G85" s="44"/>
      <c r="H85" s="44"/>
      <c r="I85" s="44"/>
      <c r="J85" s="44"/>
      <c r="K85" s="44"/>
      <c r="L85" s="44"/>
      <c r="M85" s="44"/>
      <c r="N85" s="44"/>
      <c r="O85" s="44"/>
      <c r="P85" s="44"/>
      <c r="Q85" s="44"/>
      <c r="R85" s="44"/>
      <c r="S85" s="44"/>
      <c r="T85" s="44"/>
      <c r="U85" s="44"/>
      <c r="V85" s="44"/>
      <c r="W85" s="44"/>
      <c r="X85" s="44"/>
      <c r="Y85" s="44"/>
      <c r="Z85" s="44"/>
      <c r="AA85" s="44"/>
      <c r="AB85" s="44"/>
    </row>
    <row r="86" spans="1:28" ht="15" customHeight="1">
      <c r="B86" s="167" t="s">
        <v>126</v>
      </c>
      <c r="E86" s="50"/>
      <c r="F86" s="50"/>
      <c r="G86" s="50"/>
      <c r="H86" s="50"/>
      <c r="I86" s="50"/>
      <c r="J86" s="45"/>
      <c r="K86" s="45"/>
      <c r="L86" s="45"/>
      <c r="M86" s="45"/>
      <c r="N86" s="45"/>
      <c r="O86" s="45"/>
    </row>
    <row r="87" spans="1:28" ht="15" customHeight="1">
      <c r="B87" s="20" t="s">
        <v>265</v>
      </c>
      <c r="C87" s="20"/>
      <c r="E87" s="50"/>
      <c r="F87" s="50"/>
      <c r="G87" s="50"/>
      <c r="H87" s="50"/>
      <c r="I87" s="50"/>
      <c r="J87" s="45"/>
      <c r="K87" s="45"/>
      <c r="L87" s="45"/>
      <c r="M87" s="45"/>
      <c r="N87" s="45"/>
      <c r="O87" s="45"/>
    </row>
    <row r="88" spans="1:28">
      <c r="B88" s="14" t="s">
        <v>37</v>
      </c>
      <c r="C88" s="20"/>
      <c r="D88" s="46" t="s">
        <v>95</v>
      </c>
      <c r="E88" s="162" t="s">
        <v>16</v>
      </c>
      <c r="F88" s="162" t="s">
        <v>18</v>
      </c>
      <c r="G88" s="162" t="s">
        <v>19</v>
      </c>
      <c r="H88" s="162" t="s">
        <v>22</v>
      </c>
      <c r="I88" s="162" t="s">
        <v>23</v>
      </c>
      <c r="J88" s="162" t="s">
        <v>25</v>
      </c>
      <c r="K88" s="162" t="s">
        <v>26</v>
      </c>
      <c r="L88" s="162" t="s">
        <v>27</v>
      </c>
      <c r="M88" s="162" t="s">
        <v>28</v>
      </c>
      <c r="N88" s="162" t="s">
        <v>314</v>
      </c>
      <c r="O88" s="162" t="s">
        <v>315</v>
      </c>
      <c r="P88" s="162" t="s">
        <v>316</v>
      </c>
      <c r="Q88" s="162" t="s">
        <v>317</v>
      </c>
      <c r="R88" s="162" t="s">
        <v>318</v>
      </c>
      <c r="S88" s="162" t="s">
        <v>319</v>
      </c>
      <c r="T88" s="162" t="s">
        <v>320</v>
      </c>
      <c r="U88" s="162" t="s">
        <v>321</v>
      </c>
      <c r="V88" s="162" t="s">
        <v>322</v>
      </c>
      <c r="W88" s="162" t="s">
        <v>323</v>
      </c>
      <c r="X88" s="162" t="s">
        <v>324</v>
      </c>
      <c r="Y88" s="162" t="s">
        <v>325</v>
      </c>
      <c r="Z88" s="162" t="s">
        <v>326</v>
      </c>
      <c r="AA88" s="162" t="s">
        <v>327</v>
      </c>
      <c r="AB88" s="162" t="s">
        <v>328</v>
      </c>
    </row>
    <row r="89" spans="1:28">
      <c r="A89" s="91" t="s">
        <v>113</v>
      </c>
      <c r="B89" s="25"/>
      <c r="C89" s="230"/>
      <c r="D89" s="217"/>
      <c r="E89" s="66"/>
      <c r="F89" s="66"/>
      <c r="G89" s="66"/>
      <c r="H89" s="66"/>
      <c r="I89" s="73"/>
      <c r="J89" s="67"/>
      <c r="K89" s="67"/>
      <c r="L89" s="67"/>
      <c r="M89" s="67"/>
      <c r="N89" s="67"/>
      <c r="O89" s="67"/>
      <c r="P89" s="67"/>
      <c r="Q89" s="67"/>
      <c r="R89" s="67"/>
      <c r="S89" s="67"/>
      <c r="T89" s="67"/>
      <c r="U89" s="67"/>
      <c r="V89" s="67"/>
      <c r="W89" s="67"/>
      <c r="X89" s="67"/>
      <c r="Y89" s="67"/>
      <c r="Z89" s="67"/>
      <c r="AA89" s="67"/>
      <c r="AB89" s="67"/>
    </row>
    <row r="90" spans="1:28">
      <c r="A90" s="91" t="s">
        <v>114</v>
      </c>
      <c r="B90" s="25"/>
      <c r="C90" s="230"/>
      <c r="D90" s="217"/>
      <c r="E90" s="66"/>
      <c r="F90" s="66"/>
      <c r="G90" s="66"/>
      <c r="H90" s="66"/>
      <c r="I90" s="73"/>
      <c r="J90" s="67"/>
      <c r="K90" s="67"/>
      <c r="L90" s="67"/>
      <c r="M90" s="67"/>
      <c r="N90" s="67"/>
      <c r="O90" s="67"/>
      <c r="P90" s="67"/>
      <c r="Q90" s="67"/>
      <c r="R90" s="67"/>
      <c r="S90" s="67"/>
      <c r="T90" s="67"/>
      <c r="U90" s="67"/>
      <c r="V90" s="67"/>
      <c r="W90" s="67"/>
      <c r="X90" s="67"/>
      <c r="Y90" s="67"/>
      <c r="Z90" s="67"/>
      <c r="AA90" s="67"/>
      <c r="AB90" s="67"/>
    </row>
    <row r="91" spans="1:28">
      <c r="A91" s="91" t="s">
        <v>115</v>
      </c>
      <c r="B91" s="25"/>
      <c r="C91" s="230"/>
      <c r="D91" s="217"/>
      <c r="E91" s="66"/>
      <c r="F91" s="66"/>
      <c r="G91" s="66"/>
      <c r="H91" s="66"/>
      <c r="I91" s="73"/>
      <c r="J91" s="67"/>
      <c r="K91" s="67"/>
      <c r="L91" s="67"/>
      <c r="M91" s="67"/>
      <c r="N91" s="67"/>
      <c r="O91" s="67"/>
      <c r="P91" s="67"/>
      <c r="Q91" s="67"/>
      <c r="R91" s="67"/>
      <c r="S91" s="67"/>
      <c r="T91" s="67"/>
      <c r="U91" s="67"/>
      <c r="V91" s="67"/>
      <c r="W91" s="67"/>
      <c r="X91" s="67"/>
      <c r="Y91" s="67"/>
      <c r="Z91" s="67"/>
      <c r="AA91" s="67"/>
      <c r="AB91" s="67"/>
    </row>
    <row r="92" spans="1:28">
      <c r="A92" s="91" t="s">
        <v>116</v>
      </c>
      <c r="B92" s="25"/>
      <c r="C92" s="230"/>
      <c r="D92" s="217"/>
      <c r="E92" s="66"/>
      <c r="F92" s="66"/>
      <c r="G92" s="66"/>
      <c r="H92" s="66"/>
      <c r="I92" s="73"/>
      <c r="J92" s="67"/>
      <c r="K92" s="67"/>
      <c r="L92" s="67"/>
      <c r="M92" s="67"/>
      <c r="N92" s="67"/>
      <c r="O92" s="67"/>
      <c r="P92" s="67"/>
      <c r="Q92" s="67"/>
      <c r="R92" s="67"/>
      <c r="S92" s="67"/>
      <c r="T92" s="67"/>
      <c r="U92" s="67"/>
      <c r="V92" s="67"/>
      <c r="W92" s="67"/>
      <c r="X92" s="67"/>
      <c r="Y92" s="67"/>
      <c r="Z92" s="67"/>
      <c r="AA92" s="67"/>
      <c r="AB92" s="67"/>
    </row>
    <row r="93" spans="1:28">
      <c r="A93" s="91" t="s">
        <v>117</v>
      </c>
      <c r="B93" s="25"/>
      <c r="C93" s="230"/>
      <c r="D93" s="217"/>
      <c r="E93" s="66"/>
      <c r="F93" s="66"/>
      <c r="G93" s="66"/>
      <c r="H93" s="66"/>
      <c r="I93" s="73"/>
      <c r="J93" s="67"/>
      <c r="K93" s="67"/>
      <c r="L93" s="67"/>
      <c r="M93" s="67"/>
      <c r="N93" s="67"/>
      <c r="O93" s="67"/>
      <c r="P93" s="67"/>
      <c r="Q93" s="67"/>
      <c r="R93" s="67"/>
      <c r="S93" s="67"/>
      <c r="T93" s="67"/>
      <c r="U93" s="67"/>
      <c r="V93" s="67"/>
      <c r="W93" s="67"/>
      <c r="X93" s="67"/>
      <c r="Y93" s="67"/>
      <c r="Z93" s="67"/>
      <c r="AA93" s="67"/>
      <c r="AB93" s="67"/>
    </row>
    <row r="94" spans="1:28">
      <c r="A94" s="91" t="s">
        <v>226</v>
      </c>
      <c r="B94" s="25"/>
      <c r="C94" s="230"/>
      <c r="D94" s="217"/>
      <c r="E94" s="66"/>
      <c r="F94" s="66"/>
      <c r="G94" s="66"/>
      <c r="H94" s="66"/>
      <c r="I94" s="73"/>
      <c r="J94" s="67"/>
      <c r="K94" s="67"/>
      <c r="L94" s="67"/>
      <c r="M94" s="67"/>
      <c r="N94" s="67"/>
      <c r="O94" s="67"/>
      <c r="P94" s="67"/>
      <c r="Q94" s="67"/>
      <c r="R94" s="67"/>
      <c r="S94" s="67"/>
      <c r="T94" s="67"/>
      <c r="U94" s="67"/>
      <c r="V94" s="67"/>
      <c r="W94" s="67"/>
      <c r="X94" s="67"/>
      <c r="Y94" s="67"/>
      <c r="Z94" s="67"/>
      <c r="AA94" s="67"/>
      <c r="AB94" s="67"/>
    </row>
    <row r="95" spans="1:28">
      <c r="A95" s="91" t="s">
        <v>227</v>
      </c>
      <c r="B95" s="25"/>
      <c r="C95" s="230"/>
      <c r="D95" s="217"/>
      <c r="E95" s="66"/>
      <c r="F95" s="66"/>
      <c r="G95" s="66"/>
      <c r="H95" s="66"/>
      <c r="I95" s="73"/>
      <c r="J95" s="67"/>
      <c r="K95" s="67"/>
      <c r="L95" s="67"/>
      <c r="M95" s="67"/>
      <c r="N95" s="67"/>
      <c r="O95" s="67"/>
      <c r="P95" s="67"/>
      <c r="Q95" s="67"/>
      <c r="R95" s="67"/>
      <c r="S95" s="67"/>
      <c r="T95" s="67"/>
      <c r="U95" s="67"/>
      <c r="V95" s="67"/>
      <c r="W95" s="67"/>
      <c r="X95" s="67"/>
      <c r="Y95" s="67"/>
      <c r="Z95" s="67"/>
      <c r="AA95" s="67"/>
      <c r="AB95" s="67"/>
    </row>
    <row r="96" spans="1:28">
      <c r="A96" s="91" t="s">
        <v>228</v>
      </c>
      <c r="B96" s="25"/>
      <c r="C96" s="230"/>
      <c r="D96" s="217"/>
      <c r="E96" s="66"/>
      <c r="F96" s="66"/>
      <c r="G96" s="66"/>
      <c r="H96" s="66"/>
      <c r="I96" s="73"/>
      <c r="J96" s="67"/>
      <c r="K96" s="67"/>
      <c r="L96" s="67"/>
      <c r="M96" s="67"/>
      <c r="N96" s="67"/>
      <c r="O96" s="67"/>
      <c r="P96" s="67"/>
      <c r="Q96" s="67"/>
      <c r="R96" s="67"/>
      <c r="S96" s="67"/>
      <c r="T96" s="67"/>
      <c r="U96" s="67"/>
      <c r="V96" s="67"/>
      <c r="W96" s="67"/>
      <c r="X96" s="67"/>
      <c r="Y96" s="67"/>
      <c r="Z96" s="67"/>
      <c r="AA96" s="67"/>
      <c r="AB96" s="67"/>
    </row>
    <row r="97" spans="1:28">
      <c r="A97" s="91" t="s">
        <v>229</v>
      </c>
      <c r="B97" s="25"/>
      <c r="C97" s="230"/>
      <c r="D97" s="217"/>
      <c r="E97" s="66"/>
      <c r="F97" s="66"/>
      <c r="G97" s="66"/>
      <c r="H97" s="66"/>
      <c r="I97" s="73"/>
      <c r="J97" s="67"/>
      <c r="K97" s="67"/>
      <c r="L97" s="67"/>
      <c r="M97" s="67"/>
      <c r="N97" s="67"/>
      <c r="O97" s="67"/>
      <c r="P97" s="67"/>
      <c r="Q97" s="67"/>
      <c r="R97" s="67"/>
      <c r="S97" s="67"/>
      <c r="T97" s="67"/>
      <c r="U97" s="67"/>
      <c r="V97" s="67"/>
      <c r="W97" s="67"/>
      <c r="X97" s="67"/>
      <c r="Y97" s="67"/>
      <c r="Z97" s="67"/>
      <c r="AA97" s="67"/>
      <c r="AB97" s="67"/>
    </row>
    <row r="98" spans="1:28">
      <c r="A98" s="91" t="s">
        <v>230</v>
      </c>
      <c r="B98" s="25"/>
      <c r="C98" s="230"/>
      <c r="D98" s="217"/>
      <c r="E98" s="66"/>
      <c r="F98" s="66"/>
      <c r="G98" s="66"/>
      <c r="H98" s="66"/>
      <c r="I98" s="73"/>
      <c r="J98" s="67"/>
      <c r="K98" s="67"/>
      <c r="L98" s="67"/>
      <c r="M98" s="67"/>
      <c r="N98" s="67"/>
      <c r="O98" s="67"/>
      <c r="P98" s="67"/>
      <c r="Q98" s="67"/>
      <c r="R98" s="67"/>
      <c r="S98" s="67"/>
      <c r="T98" s="67"/>
      <c r="U98" s="67"/>
      <c r="V98" s="67"/>
      <c r="W98" s="67"/>
      <c r="X98" s="67"/>
      <c r="Y98" s="67"/>
      <c r="Z98" s="67"/>
      <c r="AA98" s="67"/>
      <c r="AB98" s="67"/>
    </row>
    <row r="99" spans="1:28">
      <c r="A99" s="91" t="s">
        <v>231</v>
      </c>
      <c r="B99" s="25"/>
      <c r="C99" s="230"/>
      <c r="D99" s="217"/>
      <c r="E99" s="66"/>
      <c r="F99" s="66"/>
      <c r="G99" s="66"/>
      <c r="H99" s="66"/>
      <c r="I99" s="73"/>
      <c r="J99" s="67"/>
      <c r="K99" s="67"/>
      <c r="L99" s="67"/>
      <c r="M99" s="67"/>
      <c r="N99" s="67"/>
      <c r="O99" s="67"/>
      <c r="P99" s="67"/>
      <c r="Q99" s="67"/>
      <c r="R99" s="67"/>
      <c r="S99" s="67"/>
      <c r="T99" s="67"/>
      <c r="U99" s="67"/>
      <c r="V99" s="67"/>
      <c r="W99" s="67"/>
      <c r="X99" s="67"/>
      <c r="Y99" s="67"/>
      <c r="Z99" s="67"/>
      <c r="AA99" s="67"/>
      <c r="AB99" s="67"/>
    </row>
    <row r="100" spans="1:28">
      <c r="A100" s="91" t="s">
        <v>232</v>
      </c>
      <c r="B100" s="25"/>
      <c r="C100" s="230"/>
      <c r="D100" s="217"/>
      <c r="E100" s="66"/>
      <c r="F100" s="66"/>
      <c r="G100" s="66"/>
      <c r="H100" s="66"/>
      <c r="I100" s="73"/>
      <c r="J100" s="67"/>
      <c r="K100" s="67"/>
      <c r="L100" s="67"/>
      <c r="M100" s="67"/>
      <c r="N100" s="67"/>
      <c r="O100" s="67"/>
      <c r="P100" s="67"/>
      <c r="Q100" s="67"/>
      <c r="R100" s="67"/>
      <c r="S100" s="67"/>
      <c r="T100" s="67"/>
      <c r="U100" s="67"/>
      <c r="V100" s="67"/>
      <c r="W100" s="67"/>
      <c r="X100" s="67"/>
      <c r="Y100" s="67"/>
      <c r="Z100" s="67"/>
      <c r="AA100" s="67"/>
      <c r="AB100" s="67"/>
    </row>
    <row r="101" spans="1:28">
      <c r="A101" s="91" t="s">
        <v>233</v>
      </c>
      <c r="B101" s="25"/>
      <c r="C101" s="230"/>
      <c r="D101" s="217"/>
      <c r="E101" s="66"/>
      <c r="F101" s="66"/>
      <c r="G101" s="66"/>
      <c r="H101" s="66"/>
      <c r="I101" s="73"/>
      <c r="J101" s="67"/>
      <c r="K101" s="67"/>
      <c r="L101" s="67"/>
      <c r="M101" s="67"/>
      <c r="N101" s="67"/>
      <c r="O101" s="67"/>
      <c r="P101" s="67"/>
      <c r="Q101" s="67"/>
      <c r="R101" s="67"/>
      <c r="S101" s="67"/>
      <c r="T101" s="67"/>
      <c r="U101" s="67"/>
      <c r="V101" s="67"/>
      <c r="W101" s="67"/>
      <c r="X101" s="67"/>
      <c r="Y101" s="67"/>
      <c r="Z101" s="67"/>
      <c r="AA101" s="67"/>
      <c r="AB101" s="67"/>
    </row>
    <row r="102" spans="1:28">
      <c r="A102" s="91" t="s">
        <v>234</v>
      </c>
      <c r="B102" s="25"/>
      <c r="C102" s="230"/>
      <c r="D102" s="217"/>
      <c r="E102" s="66"/>
      <c r="F102" s="66"/>
      <c r="G102" s="66"/>
      <c r="H102" s="66"/>
      <c r="I102" s="66"/>
      <c r="J102" s="67"/>
      <c r="K102" s="67"/>
      <c r="L102" s="67"/>
      <c r="M102" s="67"/>
      <c r="N102" s="67"/>
      <c r="O102" s="67"/>
      <c r="P102" s="67"/>
      <c r="Q102" s="67"/>
      <c r="R102" s="67"/>
      <c r="S102" s="67"/>
      <c r="T102" s="67"/>
      <c r="U102" s="67"/>
      <c r="V102" s="67"/>
      <c r="W102" s="67"/>
      <c r="X102" s="67"/>
      <c r="Y102" s="67"/>
      <c r="Z102" s="67"/>
      <c r="AA102" s="67"/>
      <c r="AB102" s="67"/>
    </row>
    <row r="103" spans="1:28">
      <c r="A103" s="91">
        <v>4</v>
      </c>
      <c r="B103" s="22" t="s">
        <v>110</v>
      </c>
      <c r="C103" s="231"/>
      <c r="D103" s="113"/>
      <c r="E103" s="37">
        <f t="shared" ref="E103:M103" si="3">SUM(E89:E102)</f>
        <v>0</v>
      </c>
      <c r="F103" s="37">
        <f t="shared" si="3"/>
        <v>0</v>
      </c>
      <c r="G103" s="37">
        <f t="shared" si="3"/>
        <v>0</v>
      </c>
      <c r="H103" s="37">
        <f t="shared" si="3"/>
        <v>0</v>
      </c>
      <c r="I103" s="37">
        <f t="shared" si="3"/>
        <v>0</v>
      </c>
      <c r="J103" s="37">
        <f t="shared" si="3"/>
        <v>0</v>
      </c>
      <c r="K103" s="37">
        <f t="shared" si="3"/>
        <v>0</v>
      </c>
      <c r="L103" s="37">
        <f t="shared" si="3"/>
        <v>0</v>
      </c>
      <c r="M103" s="37">
        <f t="shared" si="3"/>
        <v>0</v>
      </c>
      <c r="N103" s="37">
        <f t="shared" ref="N103:X103" si="4">SUM(N89:N102)</f>
        <v>0</v>
      </c>
      <c r="O103" s="37">
        <f t="shared" si="4"/>
        <v>0</v>
      </c>
      <c r="P103" s="37">
        <f t="shared" si="4"/>
        <v>0</v>
      </c>
      <c r="Q103" s="37">
        <f t="shared" si="4"/>
        <v>0</v>
      </c>
      <c r="R103" s="37">
        <f t="shared" si="4"/>
        <v>0</v>
      </c>
      <c r="S103" s="37">
        <f t="shared" si="4"/>
        <v>0</v>
      </c>
      <c r="T103" s="37">
        <f t="shared" si="4"/>
        <v>0</v>
      </c>
      <c r="U103" s="37">
        <f t="shared" si="4"/>
        <v>0</v>
      </c>
      <c r="V103" s="37">
        <f t="shared" si="4"/>
        <v>0</v>
      </c>
      <c r="W103" s="37">
        <f t="shared" si="4"/>
        <v>0</v>
      </c>
      <c r="X103" s="37">
        <f t="shared" si="4"/>
        <v>0</v>
      </c>
      <c r="Y103" s="37">
        <f>SUM(Y89:Y102)</f>
        <v>0</v>
      </c>
      <c r="Z103" s="37">
        <f>SUM(Z89:Z102)</f>
        <v>0</v>
      </c>
      <c r="AA103" s="37">
        <f>SUM(AA89:AA102)</f>
        <v>0</v>
      </c>
      <c r="AB103" s="37">
        <f>SUM(AB89:AB102)</f>
        <v>0</v>
      </c>
    </row>
    <row r="104" spans="1:28">
      <c r="C104" s="20"/>
      <c r="D104" s="271"/>
      <c r="E104" s="104"/>
      <c r="F104" s="104"/>
      <c r="G104" s="104"/>
      <c r="H104" s="104"/>
      <c r="I104" s="104"/>
      <c r="J104" s="105"/>
      <c r="K104" s="105"/>
      <c r="L104" s="105"/>
      <c r="M104" s="106"/>
      <c r="N104" s="105"/>
      <c r="O104" s="106"/>
      <c r="P104" s="105"/>
      <c r="Q104" s="106"/>
      <c r="R104" s="105"/>
      <c r="S104" s="105"/>
      <c r="T104" s="106"/>
      <c r="U104" s="105"/>
      <c r="V104" s="106"/>
      <c r="W104" s="105"/>
      <c r="X104" s="106"/>
      <c r="Y104" s="105"/>
      <c r="Z104" s="106"/>
      <c r="AA104" s="105"/>
      <c r="AB104" s="105"/>
    </row>
    <row r="105" spans="1:28">
      <c r="B105" s="20" t="s">
        <v>266</v>
      </c>
      <c r="D105" s="130"/>
      <c r="E105" s="62"/>
      <c r="F105" s="62"/>
      <c r="G105" s="62"/>
      <c r="H105" s="62"/>
      <c r="I105" s="62"/>
      <c r="J105" s="57"/>
      <c r="K105" s="57"/>
      <c r="L105" s="57"/>
      <c r="M105" s="58"/>
      <c r="N105" s="57"/>
      <c r="O105" s="58"/>
      <c r="P105" s="57"/>
      <c r="Q105" s="58"/>
      <c r="R105" s="57"/>
      <c r="S105" s="57"/>
      <c r="T105" s="58"/>
      <c r="U105" s="57"/>
      <c r="V105" s="58"/>
      <c r="W105" s="57"/>
      <c r="X105" s="58"/>
      <c r="Y105" s="57"/>
      <c r="Z105" s="58"/>
      <c r="AA105" s="57"/>
      <c r="AB105" s="57"/>
    </row>
    <row r="106" spans="1:28">
      <c r="B106" s="14" t="s">
        <v>37</v>
      </c>
      <c r="D106" s="46" t="s">
        <v>95</v>
      </c>
      <c r="E106" s="63"/>
      <c r="F106" s="63"/>
      <c r="G106" s="63"/>
      <c r="H106" s="63"/>
      <c r="I106" s="63"/>
      <c r="J106" s="60"/>
      <c r="K106" s="60"/>
      <c r="L106" s="60"/>
      <c r="M106" s="61"/>
      <c r="N106" s="60"/>
      <c r="O106" s="61"/>
      <c r="P106" s="60"/>
      <c r="Q106" s="61"/>
      <c r="R106" s="60"/>
      <c r="S106" s="60"/>
      <c r="T106" s="61"/>
      <c r="U106" s="60"/>
      <c r="V106" s="61"/>
      <c r="W106" s="60"/>
      <c r="X106" s="61"/>
      <c r="Y106" s="60"/>
      <c r="Z106" s="61"/>
      <c r="AA106" s="60"/>
      <c r="AB106" s="60"/>
    </row>
    <row r="107" spans="1:28">
      <c r="A107" s="91" t="s">
        <v>118</v>
      </c>
      <c r="B107" s="25"/>
      <c r="C107" s="164"/>
      <c r="D107" s="216"/>
      <c r="E107" s="66"/>
      <c r="F107" s="66"/>
      <c r="G107" s="66"/>
      <c r="H107" s="66"/>
      <c r="I107" s="66"/>
      <c r="J107" s="67"/>
      <c r="K107" s="67"/>
      <c r="L107" s="67"/>
      <c r="M107" s="67"/>
      <c r="N107" s="67"/>
      <c r="O107" s="67"/>
      <c r="P107" s="67"/>
      <c r="Q107" s="67"/>
      <c r="R107" s="67"/>
      <c r="S107" s="67"/>
      <c r="T107" s="67"/>
      <c r="U107" s="67"/>
      <c r="V107" s="67"/>
      <c r="W107" s="67"/>
      <c r="X107" s="67"/>
      <c r="Y107" s="67"/>
      <c r="Z107" s="67"/>
      <c r="AA107" s="67"/>
      <c r="AB107" s="67"/>
    </row>
    <row r="108" spans="1:28">
      <c r="A108" s="91" t="s">
        <v>119</v>
      </c>
      <c r="B108" s="25"/>
      <c r="C108" s="164"/>
      <c r="D108" s="216"/>
      <c r="E108" s="66"/>
      <c r="F108" s="66"/>
      <c r="G108" s="66"/>
      <c r="H108" s="66"/>
      <c r="I108" s="66"/>
      <c r="J108" s="67"/>
      <c r="K108" s="67"/>
      <c r="L108" s="67"/>
      <c r="M108" s="67"/>
      <c r="N108" s="67"/>
      <c r="O108" s="67"/>
      <c r="P108" s="67"/>
      <c r="Q108" s="67"/>
      <c r="R108" s="67"/>
      <c r="S108" s="67"/>
      <c r="T108" s="67"/>
      <c r="U108" s="67"/>
      <c r="V108" s="67"/>
      <c r="W108" s="67"/>
      <c r="X108" s="67"/>
      <c r="Y108" s="67"/>
      <c r="Z108" s="67"/>
      <c r="AA108" s="67"/>
      <c r="AB108" s="67"/>
    </row>
    <row r="109" spans="1:28">
      <c r="A109" s="91" t="s">
        <v>120</v>
      </c>
      <c r="B109" s="25"/>
      <c r="C109" s="164"/>
      <c r="D109" s="216"/>
      <c r="E109" s="66"/>
      <c r="F109" s="66"/>
      <c r="G109" s="66"/>
      <c r="H109" s="66"/>
      <c r="I109" s="66"/>
      <c r="J109" s="67"/>
      <c r="K109" s="67"/>
      <c r="L109" s="67"/>
      <c r="M109" s="67"/>
      <c r="N109" s="67"/>
      <c r="O109" s="67"/>
      <c r="P109" s="67"/>
      <c r="Q109" s="67"/>
      <c r="R109" s="67"/>
      <c r="S109" s="67"/>
      <c r="T109" s="67"/>
      <c r="U109" s="67"/>
      <c r="V109" s="67"/>
      <c r="W109" s="67"/>
      <c r="X109" s="67"/>
      <c r="Y109" s="67"/>
      <c r="Z109" s="67"/>
      <c r="AA109" s="67"/>
      <c r="AB109" s="67"/>
    </row>
    <row r="110" spans="1:28">
      <c r="A110" s="91" t="s">
        <v>121</v>
      </c>
      <c r="B110" s="25"/>
      <c r="C110" s="164"/>
      <c r="D110" s="52"/>
      <c r="E110" s="66"/>
      <c r="F110" s="66"/>
      <c r="G110" s="66"/>
      <c r="H110" s="66"/>
      <c r="I110" s="66"/>
      <c r="J110" s="67"/>
      <c r="K110" s="67"/>
      <c r="L110" s="67"/>
      <c r="M110" s="67"/>
      <c r="N110" s="67"/>
      <c r="O110" s="67"/>
      <c r="P110" s="67"/>
      <c r="Q110" s="67"/>
      <c r="R110" s="67"/>
      <c r="S110" s="67"/>
      <c r="T110" s="67"/>
      <c r="U110" s="67"/>
      <c r="V110" s="67"/>
      <c r="W110" s="67"/>
      <c r="X110" s="67"/>
      <c r="Y110" s="67"/>
      <c r="Z110" s="67"/>
      <c r="AA110" s="67"/>
      <c r="AB110" s="67"/>
    </row>
    <row r="111" spans="1:28">
      <c r="A111" s="91" t="s">
        <v>122</v>
      </c>
      <c r="B111" s="25"/>
      <c r="C111" s="164"/>
      <c r="D111" s="52"/>
      <c r="E111" s="66"/>
      <c r="F111" s="66"/>
      <c r="G111" s="66"/>
      <c r="H111" s="66"/>
      <c r="I111" s="66"/>
      <c r="J111" s="67"/>
      <c r="K111" s="67"/>
      <c r="L111" s="67"/>
      <c r="M111" s="67"/>
      <c r="N111" s="67"/>
      <c r="O111" s="67"/>
      <c r="P111" s="67"/>
      <c r="Q111" s="67"/>
      <c r="R111" s="67"/>
      <c r="S111" s="67"/>
      <c r="T111" s="67"/>
      <c r="U111" s="67"/>
      <c r="V111" s="67"/>
      <c r="W111" s="67"/>
      <c r="X111" s="67"/>
      <c r="Y111" s="67"/>
      <c r="Z111" s="67"/>
      <c r="AA111" s="67"/>
      <c r="AB111" s="67"/>
    </row>
    <row r="112" spans="1:28">
      <c r="A112" s="91" t="s">
        <v>235</v>
      </c>
      <c r="B112" s="25"/>
      <c r="C112" s="164"/>
      <c r="D112" s="52"/>
      <c r="E112" s="66"/>
      <c r="F112" s="66"/>
      <c r="G112" s="66"/>
      <c r="H112" s="66"/>
      <c r="I112" s="66"/>
      <c r="J112" s="67"/>
      <c r="K112" s="67"/>
      <c r="L112" s="67"/>
      <c r="M112" s="67"/>
      <c r="N112" s="67"/>
      <c r="O112" s="67"/>
      <c r="P112" s="67"/>
      <c r="Q112" s="67"/>
      <c r="R112" s="67"/>
      <c r="S112" s="67"/>
      <c r="T112" s="67"/>
      <c r="U112" s="67"/>
      <c r="V112" s="67"/>
      <c r="W112" s="67"/>
      <c r="X112" s="67"/>
      <c r="Y112" s="67"/>
      <c r="Z112" s="67"/>
      <c r="AA112" s="67"/>
      <c r="AB112" s="67"/>
    </row>
    <row r="113" spans="1:28">
      <c r="A113" s="91" t="s">
        <v>236</v>
      </c>
      <c r="B113" s="25"/>
      <c r="C113" s="164"/>
      <c r="D113" s="52"/>
      <c r="E113" s="66"/>
      <c r="F113" s="66"/>
      <c r="G113" s="66"/>
      <c r="H113" s="66"/>
      <c r="I113" s="66"/>
      <c r="J113" s="67"/>
      <c r="K113" s="67"/>
      <c r="L113" s="67"/>
      <c r="M113" s="67"/>
      <c r="N113" s="67"/>
      <c r="O113" s="67"/>
      <c r="P113" s="67"/>
      <c r="Q113" s="67"/>
      <c r="R113" s="67"/>
      <c r="S113" s="67"/>
      <c r="T113" s="67"/>
      <c r="U113" s="67"/>
      <c r="V113" s="67"/>
      <c r="W113" s="67"/>
      <c r="X113" s="67"/>
      <c r="Y113" s="67"/>
      <c r="Z113" s="67"/>
      <c r="AA113" s="67"/>
      <c r="AB113" s="67"/>
    </row>
    <row r="114" spans="1:28">
      <c r="A114" s="91" t="s">
        <v>237</v>
      </c>
      <c r="B114" s="25"/>
      <c r="C114" s="164"/>
      <c r="D114" s="52"/>
      <c r="E114" s="66"/>
      <c r="F114" s="66"/>
      <c r="G114" s="66"/>
      <c r="H114" s="66"/>
      <c r="I114" s="66"/>
      <c r="J114" s="67"/>
      <c r="K114" s="67"/>
      <c r="L114" s="67"/>
      <c r="M114" s="67"/>
      <c r="N114" s="67"/>
      <c r="O114" s="67"/>
      <c r="P114" s="67"/>
      <c r="Q114" s="67"/>
      <c r="R114" s="67"/>
      <c r="S114" s="67"/>
      <c r="T114" s="67"/>
      <c r="U114" s="67"/>
      <c r="V114" s="67"/>
      <c r="W114" s="67"/>
      <c r="X114" s="67"/>
      <c r="Y114" s="67"/>
      <c r="Z114" s="67"/>
      <c r="AA114" s="67"/>
      <c r="AB114" s="67"/>
    </row>
    <row r="115" spans="1:28">
      <c r="A115" s="91" t="s">
        <v>238</v>
      </c>
      <c r="B115" s="25"/>
      <c r="C115" s="164"/>
      <c r="D115" s="52"/>
      <c r="E115" s="66"/>
      <c r="F115" s="66"/>
      <c r="G115" s="66"/>
      <c r="H115" s="66"/>
      <c r="I115" s="66"/>
      <c r="J115" s="67"/>
      <c r="K115" s="67"/>
      <c r="L115" s="67"/>
      <c r="M115" s="67"/>
      <c r="N115" s="67"/>
      <c r="O115" s="67"/>
      <c r="P115" s="67"/>
      <c r="Q115" s="67"/>
      <c r="R115" s="67"/>
      <c r="S115" s="67"/>
      <c r="T115" s="67"/>
      <c r="U115" s="67"/>
      <c r="V115" s="67"/>
      <c r="W115" s="67"/>
      <c r="X115" s="67"/>
      <c r="Y115" s="67"/>
      <c r="Z115" s="67"/>
      <c r="AA115" s="67"/>
      <c r="AB115" s="67"/>
    </row>
    <row r="116" spans="1:28">
      <c r="A116" s="91" t="s">
        <v>239</v>
      </c>
      <c r="B116" s="25"/>
      <c r="C116" s="164"/>
      <c r="D116" s="52"/>
      <c r="E116" s="66"/>
      <c r="F116" s="66"/>
      <c r="G116" s="66"/>
      <c r="H116" s="66"/>
      <c r="I116" s="66"/>
      <c r="J116" s="67"/>
      <c r="K116" s="67"/>
      <c r="L116" s="67"/>
      <c r="M116" s="67"/>
      <c r="N116" s="67"/>
      <c r="O116" s="67"/>
      <c r="P116" s="67"/>
      <c r="Q116" s="67"/>
      <c r="R116" s="67"/>
      <c r="S116" s="67"/>
      <c r="T116" s="67"/>
      <c r="U116" s="67"/>
      <c r="V116" s="67"/>
      <c r="W116" s="67"/>
      <c r="X116" s="67"/>
      <c r="Y116" s="67"/>
      <c r="Z116" s="67"/>
      <c r="AA116" s="67"/>
      <c r="AB116" s="67"/>
    </row>
    <row r="117" spans="1:28">
      <c r="A117" s="91" t="s">
        <v>240</v>
      </c>
      <c r="B117" s="25"/>
      <c r="C117" s="164"/>
      <c r="D117" s="52"/>
      <c r="E117" s="66"/>
      <c r="F117" s="66"/>
      <c r="G117" s="66"/>
      <c r="H117" s="66"/>
      <c r="I117" s="66"/>
      <c r="J117" s="67"/>
      <c r="K117" s="67"/>
      <c r="L117" s="67"/>
      <c r="M117" s="67"/>
      <c r="N117" s="67"/>
      <c r="O117" s="67"/>
      <c r="P117" s="67"/>
      <c r="Q117" s="67"/>
      <c r="R117" s="67"/>
      <c r="S117" s="67"/>
      <c r="T117" s="67"/>
      <c r="U117" s="67"/>
      <c r="V117" s="67"/>
      <c r="W117" s="67"/>
      <c r="X117" s="67"/>
      <c r="Y117" s="67"/>
      <c r="Z117" s="67"/>
      <c r="AA117" s="67"/>
      <c r="AB117" s="67"/>
    </row>
    <row r="118" spans="1:28">
      <c r="A118" s="91" t="s">
        <v>241</v>
      </c>
      <c r="B118" s="25"/>
      <c r="C118" s="164"/>
      <c r="D118" s="52"/>
      <c r="E118" s="66"/>
      <c r="F118" s="66"/>
      <c r="G118" s="66"/>
      <c r="H118" s="66"/>
      <c r="I118" s="66"/>
      <c r="J118" s="67"/>
      <c r="K118" s="67"/>
      <c r="L118" s="67"/>
      <c r="M118" s="67"/>
      <c r="N118" s="67"/>
      <c r="O118" s="67"/>
      <c r="P118" s="67"/>
      <c r="Q118" s="67"/>
      <c r="R118" s="67"/>
      <c r="S118" s="67"/>
      <c r="T118" s="67"/>
      <c r="U118" s="67"/>
      <c r="V118" s="67"/>
      <c r="W118" s="67"/>
      <c r="X118" s="67"/>
      <c r="Y118" s="67"/>
      <c r="Z118" s="67"/>
      <c r="AA118" s="67"/>
      <c r="AB118" s="67"/>
    </row>
    <row r="119" spans="1:28">
      <c r="A119" s="91" t="s">
        <v>242</v>
      </c>
      <c r="B119" s="25"/>
      <c r="C119" s="164"/>
      <c r="D119" s="52"/>
      <c r="E119" s="66"/>
      <c r="F119" s="66"/>
      <c r="G119" s="66"/>
      <c r="H119" s="66"/>
      <c r="I119" s="66"/>
      <c r="J119" s="67"/>
      <c r="K119" s="67"/>
      <c r="L119" s="67"/>
      <c r="M119" s="67"/>
      <c r="N119" s="67"/>
      <c r="O119" s="67"/>
      <c r="P119" s="67"/>
      <c r="Q119" s="67"/>
      <c r="R119" s="67"/>
      <c r="S119" s="67"/>
      <c r="T119" s="67"/>
      <c r="U119" s="67"/>
      <c r="V119" s="67"/>
      <c r="W119" s="67"/>
      <c r="X119" s="67"/>
      <c r="Y119" s="67"/>
      <c r="Z119" s="67"/>
      <c r="AA119" s="67"/>
      <c r="AB119" s="67"/>
    </row>
    <row r="120" spans="1:28">
      <c r="A120" s="91" t="s">
        <v>243</v>
      </c>
      <c r="B120" s="25"/>
      <c r="C120" s="164"/>
      <c r="D120" s="52"/>
      <c r="E120" s="66"/>
      <c r="F120" s="66"/>
      <c r="G120" s="66"/>
      <c r="H120" s="66"/>
      <c r="I120" s="66"/>
      <c r="J120" s="67"/>
      <c r="K120" s="67"/>
      <c r="L120" s="67"/>
      <c r="M120" s="67"/>
      <c r="N120" s="67"/>
      <c r="O120" s="67"/>
      <c r="P120" s="67"/>
      <c r="Q120" s="67"/>
      <c r="R120" s="67"/>
      <c r="S120" s="67"/>
      <c r="T120" s="67"/>
      <c r="U120" s="67"/>
      <c r="V120" s="67"/>
      <c r="W120" s="67"/>
      <c r="X120" s="67"/>
      <c r="Y120" s="67"/>
      <c r="Z120" s="67"/>
      <c r="AA120" s="67"/>
      <c r="AB120" s="67"/>
    </row>
    <row r="121" spans="1:28">
      <c r="A121" s="91">
        <v>5</v>
      </c>
      <c r="B121" s="22" t="s">
        <v>111</v>
      </c>
      <c r="C121" s="231"/>
      <c r="D121" s="138"/>
      <c r="E121" s="37">
        <f t="shared" ref="E121:M121" si="5">SUM(E107:E120)</f>
        <v>0</v>
      </c>
      <c r="F121" s="37">
        <f t="shared" si="5"/>
        <v>0</v>
      </c>
      <c r="G121" s="37">
        <f t="shared" si="5"/>
        <v>0</v>
      </c>
      <c r="H121" s="37">
        <f t="shared" si="5"/>
        <v>0</v>
      </c>
      <c r="I121" s="37">
        <f t="shared" si="5"/>
        <v>0</v>
      </c>
      <c r="J121" s="37">
        <f t="shared" si="5"/>
        <v>0</v>
      </c>
      <c r="K121" s="37">
        <f t="shared" si="5"/>
        <v>0</v>
      </c>
      <c r="L121" s="37">
        <f t="shared" si="5"/>
        <v>0</v>
      </c>
      <c r="M121" s="37">
        <f t="shared" si="5"/>
        <v>0</v>
      </c>
      <c r="N121" s="37">
        <f t="shared" ref="N121:X121" si="6">SUM(N107:N120)</f>
        <v>0</v>
      </c>
      <c r="O121" s="37">
        <f t="shared" si="6"/>
        <v>0</v>
      </c>
      <c r="P121" s="37">
        <f t="shared" si="6"/>
        <v>0</v>
      </c>
      <c r="Q121" s="37">
        <f t="shared" si="6"/>
        <v>0</v>
      </c>
      <c r="R121" s="37">
        <f t="shared" si="6"/>
        <v>0</v>
      </c>
      <c r="S121" s="37">
        <f t="shared" si="6"/>
        <v>0</v>
      </c>
      <c r="T121" s="37">
        <f t="shared" si="6"/>
        <v>0</v>
      </c>
      <c r="U121" s="37">
        <f t="shared" si="6"/>
        <v>0</v>
      </c>
      <c r="V121" s="37">
        <f t="shared" si="6"/>
        <v>0</v>
      </c>
      <c r="W121" s="37">
        <f t="shared" si="6"/>
        <v>0</v>
      </c>
      <c r="X121" s="37">
        <f t="shared" si="6"/>
        <v>0</v>
      </c>
      <c r="Y121" s="37">
        <f>SUM(Y107:Y120)</f>
        <v>0</v>
      </c>
      <c r="Z121" s="37">
        <f>SUM(Z107:Z120)</f>
        <v>0</v>
      </c>
      <c r="AA121" s="37">
        <f>SUM(AA107:AA120)</f>
        <v>0</v>
      </c>
      <c r="AB121" s="37">
        <f>SUM(AB107:AB120)</f>
        <v>0</v>
      </c>
    </row>
    <row r="122" spans="1:28">
      <c r="B122" s="109"/>
      <c r="C122" s="108"/>
      <c r="D122" s="108"/>
      <c r="E122" s="62"/>
      <c r="F122" s="62"/>
      <c r="G122" s="62"/>
      <c r="H122" s="62"/>
      <c r="I122" s="62"/>
      <c r="J122" s="62"/>
      <c r="K122" s="62"/>
      <c r="L122" s="62"/>
      <c r="M122" s="110"/>
      <c r="N122" s="62"/>
      <c r="O122" s="110"/>
      <c r="P122" s="62"/>
      <c r="Q122" s="110"/>
      <c r="R122" s="62"/>
      <c r="S122" s="62"/>
      <c r="T122" s="110"/>
      <c r="U122" s="62"/>
      <c r="V122" s="110"/>
      <c r="W122" s="62"/>
      <c r="X122" s="110"/>
      <c r="Y122" s="62"/>
      <c r="Z122" s="110"/>
      <c r="AA122" s="62"/>
      <c r="AB122" s="62"/>
    </row>
    <row r="123" spans="1:28" ht="15" customHeight="1">
      <c r="A123" s="91">
        <v>6</v>
      </c>
      <c r="B123" s="23" t="s">
        <v>162</v>
      </c>
      <c r="C123" s="24"/>
      <c r="D123" s="47"/>
      <c r="E123" s="163">
        <f t="shared" ref="E123:M123" si="7">E121+E103</f>
        <v>0</v>
      </c>
      <c r="F123" s="163">
        <f t="shared" si="7"/>
        <v>0</v>
      </c>
      <c r="G123" s="163">
        <f t="shared" si="7"/>
        <v>0</v>
      </c>
      <c r="H123" s="163">
        <f t="shared" si="7"/>
        <v>0</v>
      </c>
      <c r="I123" s="163">
        <f t="shared" si="7"/>
        <v>0</v>
      </c>
      <c r="J123" s="163">
        <f t="shared" si="7"/>
        <v>0</v>
      </c>
      <c r="K123" s="163">
        <f t="shared" si="7"/>
        <v>0</v>
      </c>
      <c r="L123" s="163">
        <f t="shared" si="7"/>
        <v>0</v>
      </c>
      <c r="M123" s="163">
        <f t="shared" si="7"/>
        <v>0</v>
      </c>
      <c r="N123" s="163">
        <f t="shared" ref="N123:X123" si="8">N121+N103</f>
        <v>0</v>
      </c>
      <c r="O123" s="163">
        <f t="shared" si="8"/>
        <v>0</v>
      </c>
      <c r="P123" s="163">
        <f t="shared" si="8"/>
        <v>0</v>
      </c>
      <c r="Q123" s="163">
        <f t="shared" si="8"/>
        <v>0</v>
      </c>
      <c r="R123" s="163">
        <f t="shared" si="8"/>
        <v>0</v>
      </c>
      <c r="S123" s="163">
        <f t="shared" si="8"/>
        <v>0</v>
      </c>
      <c r="T123" s="163">
        <f t="shared" si="8"/>
        <v>0</v>
      </c>
      <c r="U123" s="163">
        <f t="shared" si="8"/>
        <v>0</v>
      </c>
      <c r="V123" s="163">
        <f t="shared" si="8"/>
        <v>0</v>
      </c>
      <c r="W123" s="163">
        <f t="shared" si="8"/>
        <v>0</v>
      </c>
      <c r="X123" s="163">
        <f t="shared" si="8"/>
        <v>0</v>
      </c>
      <c r="Y123" s="163">
        <f>Y121+Y103</f>
        <v>0</v>
      </c>
      <c r="Z123" s="163">
        <f>Z121+Z103</f>
        <v>0</v>
      </c>
      <c r="AA123" s="163">
        <f>AA121+AA103</f>
        <v>0</v>
      </c>
      <c r="AB123" s="163">
        <f>AB121+AB103</f>
        <v>0</v>
      </c>
    </row>
    <row r="124" spans="1:28">
      <c r="B124" s="20"/>
      <c r="C124" s="20"/>
      <c r="D124" s="20"/>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row>
    <row r="125" spans="1:28" ht="18.5">
      <c r="B125" s="167" t="s">
        <v>42</v>
      </c>
      <c r="E125" s="50"/>
      <c r="F125" s="50"/>
      <c r="G125" s="50"/>
      <c r="H125" s="50"/>
      <c r="I125" s="50"/>
      <c r="J125" s="45"/>
      <c r="K125" s="45"/>
      <c r="L125" s="45"/>
      <c r="M125" s="45"/>
      <c r="N125" s="45"/>
      <c r="O125" s="45"/>
    </row>
    <row r="126" spans="1:28">
      <c r="B126" s="20"/>
      <c r="C126" s="20"/>
      <c r="D126" s="20"/>
      <c r="K126" s="45"/>
      <c r="L126" s="45"/>
      <c r="M126" s="45"/>
      <c r="N126" s="45"/>
      <c r="O126" s="45"/>
    </row>
    <row r="127" spans="1:28">
      <c r="B127" s="21"/>
      <c r="C127" s="15"/>
      <c r="D127" s="46" t="s">
        <v>94</v>
      </c>
      <c r="E127" s="162" t="s">
        <v>16</v>
      </c>
      <c r="F127" s="162" t="s">
        <v>18</v>
      </c>
      <c r="G127" s="162" t="s">
        <v>19</v>
      </c>
      <c r="H127" s="162" t="s">
        <v>22</v>
      </c>
      <c r="I127" s="162" t="s">
        <v>23</v>
      </c>
      <c r="J127" s="162" t="s">
        <v>25</v>
      </c>
      <c r="K127" s="162" t="s">
        <v>26</v>
      </c>
      <c r="L127" s="162" t="s">
        <v>27</v>
      </c>
      <c r="M127" s="162" t="s">
        <v>28</v>
      </c>
      <c r="N127" s="162" t="s">
        <v>314</v>
      </c>
      <c r="O127" s="162" t="s">
        <v>315</v>
      </c>
      <c r="P127" s="162" t="s">
        <v>316</v>
      </c>
      <c r="Q127" s="162" t="s">
        <v>317</v>
      </c>
      <c r="R127" s="162" t="s">
        <v>318</v>
      </c>
      <c r="S127" s="162" t="s">
        <v>319</v>
      </c>
      <c r="T127" s="162" t="s">
        <v>320</v>
      </c>
      <c r="U127" s="162" t="s">
        <v>321</v>
      </c>
      <c r="V127" s="162" t="s">
        <v>322</v>
      </c>
      <c r="W127" s="162" t="s">
        <v>323</v>
      </c>
      <c r="X127" s="162" t="s">
        <v>324</v>
      </c>
      <c r="Y127" s="162" t="s">
        <v>325</v>
      </c>
      <c r="Z127" s="162" t="s">
        <v>326</v>
      </c>
      <c r="AA127" s="162" t="s">
        <v>327</v>
      </c>
      <c r="AB127" s="162" t="s">
        <v>328</v>
      </c>
    </row>
    <row r="128" spans="1:28">
      <c r="A128" s="91">
        <v>7</v>
      </c>
      <c r="B128" s="22" t="s">
        <v>268</v>
      </c>
      <c r="C128" s="161"/>
      <c r="D128" s="112">
        <v>0.42799999999999999</v>
      </c>
      <c r="E128" s="269">
        <f>EBT!E150*$D$128/1000000</f>
        <v>0.27392</v>
      </c>
      <c r="F128" s="269">
        <f>EBT!F150*$D$128/1000000</f>
        <v>0.24823999999999999</v>
      </c>
      <c r="G128" s="269">
        <f>EBT!G150*$D$128/1000000</f>
        <v>0.13267999999999999</v>
      </c>
      <c r="H128" s="270">
        <f>EBT!H150*$D$128/1000000</f>
        <v>0</v>
      </c>
      <c r="I128" s="270">
        <f>EBT!I150*$D$128/1000000</f>
        <v>0</v>
      </c>
      <c r="J128" s="270">
        <f>EBT!J150*$D$128/1000000</f>
        <v>0</v>
      </c>
      <c r="K128" s="270">
        <f>EBT!K150*$D$128/1000000</f>
        <v>0</v>
      </c>
      <c r="L128" s="270">
        <f>EBT!L150*$D$128/1000000</f>
        <v>0</v>
      </c>
      <c r="M128" s="270">
        <f>EBT!M150*$D$128/1000000</f>
        <v>0</v>
      </c>
      <c r="N128" s="270">
        <f>EBT!N150*$D$128/1000000</f>
        <v>0</v>
      </c>
      <c r="O128" s="270">
        <f>EBT!O150*$D$128/1000000</f>
        <v>0</v>
      </c>
      <c r="P128" s="270">
        <f>EBT!P150*$D$128/1000000</f>
        <v>0</v>
      </c>
      <c r="Q128" s="270">
        <f>EBT!Q150*$D$128/1000000</f>
        <v>0</v>
      </c>
      <c r="R128" s="270">
        <f>EBT!R150*$D$128/1000000</f>
        <v>0</v>
      </c>
      <c r="S128" s="270">
        <f>EBT!S150*$D$128/1000000</f>
        <v>0</v>
      </c>
      <c r="T128" s="270">
        <f>EBT!T150*$D$128/1000000</f>
        <v>0</v>
      </c>
      <c r="U128" s="270">
        <f>EBT!U150*$D$128/1000000</f>
        <v>0</v>
      </c>
      <c r="V128" s="270">
        <f>EBT!V150*$D$128/1000000</f>
        <v>0</v>
      </c>
      <c r="W128" s="270">
        <f>EBT!W150*$D$128/1000000</f>
        <v>0</v>
      </c>
      <c r="X128" s="270">
        <f>EBT!X150*$D$128/1000000</f>
        <v>0</v>
      </c>
      <c r="Y128" s="270">
        <f>EBT!Y150*$D$128/1000000</f>
        <v>0</v>
      </c>
      <c r="Z128" s="270">
        <f>EBT!Z150*$D$128/1000000</f>
        <v>0</v>
      </c>
      <c r="AA128" s="270">
        <f>EBT!AA150*$D$128/1000000</f>
        <v>0</v>
      </c>
      <c r="AB128" s="270">
        <f>EBT!AB150*$D$128/1000000</f>
        <v>0</v>
      </c>
    </row>
    <row r="129" spans="1:28" ht="18.5">
      <c r="B129" s="167" t="s">
        <v>96</v>
      </c>
      <c r="E129" s="44"/>
      <c r="F129" s="44"/>
      <c r="G129" s="44"/>
      <c r="H129" s="44"/>
      <c r="I129" s="44"/>
      <c r="J129" s="45"/>
      <c r="K129" s="45"/>
      <c r="L129" s="45"/>
      <c r="M129" s="45"/>
      <c r="N129" s="45"/>
      <c r="O129" s="45"/>
    </row>
    <row r="130" spans="1:28">
      <c r="E130" s="162" t="s">
        <v>16</v>
      </c>
      <c r="F130" s="162" t="s">
        <v>18</v>
      </c>
      <c r="G130" s="162" t="s">
        <v>19</v>
      </c>
      <c r="H130" s="162" t="s">
        <v>22</v>
      </c>
      <c r="I130" s="162" t="s">
        <v>23</v>
      </c>
      <c r="J130" s="162" t="s">
        <v>25</v>
      </c>
      <c r="K130" s="162" t="s">
        <v>26</v>
      </c>
      <c r="L130" s="162" t="s">
        <v>27</v>
      </c>
      <c r="M130" s="162" t="s">
        <v>28</v>
      </c>
      <c r="N130" s="162" t="s">
        <v>314</v>
      </c>
      <c r="O130" s="162" t="s">
        <v>315</v>
      </c>
      <c r="P130" s="162" t="s">
        <v>316</v>
      </c>
      <c r="Q130" s="162" t="s">
        <v>317</v>
      </c>
      <c r="R130" s="162" t="s">
        <v>318</v>
      </c>
      <c r="S130" s="162" t="s">
        <v>319</v>
      </c>
      <c r="T130" s="162" t="s">
        <v>320</v>
      </c>
      <c r="U130" s="162" t="s">
        <v>321</v>
      </c>
      <c r="V130" s="162" t="s">
        <v>322</v>
      </c>
      <c r="W130" s="162" t="s">
        <v>323</v>
      </c>
      <c r="X130" s="162" t="s">
        <v>324</v>
      </c>
      <c r="Y130" s="162" t="s">
        <v>325</v>
      </c>
      <c r="Z130" s="162" t="s">
        <v>326</v>
      </c>
      <c r="AA130" s="162" t="s">
        <v>327</v>
      </c>
      <c r="AB130" s="162" t="s">
        <v>328</v>
      </c>
    </row>
    <row r="131" spans="1:28">
      <c r="A131" s="91">
        <v>8</v>
      </c>
      <c r="B131" s="22" t="s">
        <v>307</v>
      </c>
      <c r="C131" s="164"/>
      <c r="D131" s="164"/>
      <c r="E131" s="253">
        <f t="shared" ref="E131:M131" si="9">E83+E128+E123</f>
        <v>6.9470245018641066</v>
      </c>
      <c r="F131" s="253">
        <f t="shared" si="9"/>
        <v>6.8834950372672319</v>
      </c>
      <c r="G131" s="253">
        <f t="shared" si="9"/>
        <v>6.0643604014198322</v>
      </c>
      <c r="H131" s="253">
        <f t="shared" si="9"/>
        <v>4.8846709502994967</v>
      </c>
      <c r="I131" s="253">
        <f t="shared" si="9"/>
        <v>3.9278200588727312</v>
      </c>
      <c r="J131" s="253">
        <f t="shared" si="9"/>
        <v>4.0878125559466225</v>
      </c>
      <c r="K131" s="253">
        <f t="shared" si="9"/>
        <v>4.1482665465109729</v>
      </c>
      <c r="L131" s="253">
        <f t="shared" si="9"/>
        <v>4.199615618478199</v>
      </c>
      <c r="M131" s="253">
        <f t="shared" si="9"/>
        <v>4.0676781730077831</v>
      </c>
      <c r="N131" s="253">
        <f t="shared" ref="N131:X131" si="10">N83+N128+N123</f>
        <v>3.813764170768116</v>
      </c>
      <c r="O131" s="253">
        <f t="shared" si="10"/>
        <v>3.894861416843403</v>
      </c>
      <c r="P131" s="253">
        <f t="shared" si="10"/>
        <v>3.7595671082373707</v>
      </c>
      <c r="Q131" s="253">
        <f t="shared" si="10"/>
        <v>3.7961835268042661</v>
      </c>
      <c r="R131" s="253">
        <f t="shared" si="10"/>
        <v>3.6319616627172531</v>
      </c>
      <c r="S131" s="253">
        <f t="shared" si="10"/>
        <v>3.5304629675621895</v>
      </c>
      <c r="T131" s="253">
        <f t="shared" si="10"/>
        <v>3.2803365978874064</v>
      </c>
      <c r="U131" s="253">
        <f t="shared" si="10"/>
        <v>3.0937377201328764</v>
      </c>
      <c r="V131" s="253">
        <f t="shared" si="10"/>
        <v>2.9037740364310394</v>
      </c>
      <c r="W131" s="253">
        <f t="shared" si="10"/>
        <v>2.7309307977093717</v>
      </c>
      <c r="X131" s="253">
        <f t="shared" si="10"/>
        <v>2.5206537984215247</v>
      </c>
      <c r="Y131" s="253">
        <f>Y83+Y128+Y123</f>
        <v>2.3065814848225856</v>
      </c>
      <c r="Z131" s="253">
        <f>Z83+Z128+Z123</f>
        <v>2.0996471773565464</v>
      </c>
      <c r="AA131" s="253">
        <f>AA83+AA128+AA123</f>
        <v>1.8922381402292088</v>
      </c>
      <c r="AB131" s="253">
        <f>AB83+AB128+AB123</f>
        <v>1.6534498960380297</v>
      </c>
    </row>
    <row r="132" spans="1:28" ht="15" customHeight="1">
      <c r="E132" s="232"/>
      <c r="F132" s="232"/>
      <c r="G132" s="232"/>
      <c r="H132" s="232"/>
      <c r="I132" s="45"/>
      <c r="J132" s="45"/>
      <c r="K132" s="45"/>
      <c r="L132" s="45"/>
      <c r="M132" s="45"/>
      <c r="N132" s="45"/>
      <c r="O132" s="45"/>
    </row>
    <row r="133" spans="1:28" ht="18.5">
      <c r="B133" s="167" t="s">
        <v>302</v>
      </c>
      <c r="K133" s="45"/>
      <c r="L133" s="45"/>
      <c r="M133" s="45"/>
      <c r="N133" s="45"/>
      <c r="O133" s="45"/>
    </row>
    <row r="134" spans="1:28">
      <c r="K134" s="45"/>
      <c r="L134" s="45"/>
      <c r="M134" s="45"/>
      <c r="N134" s="45"/>
      <c r="O134" s="45"/>
    </row>
    <row r="135" spans="1:28">
      <c r="A135" s="91" t="s">
        <v>290</v>
      </c>
      <c r="B135" s="138" t="s">
        <v>312</v>
      </c>
      <c r="E135" s="218">
        <f>EBT!E96</f>
        <v>135501</v>
      </c>
      <c r="F135" s="218">
        <f>EBT!F96</f>
        <v>62688.856164383556</v>
      </c>
      <c r="G135" s="218">
        <f>EBT!G96</f>
        <v>0</v>
      </c>
      <c r="H135" s="218">
        <f>EBT!H96</f>
        <v>0</v>
      </c>
      <c r="I135" s="218">
        <f>EBT!I96</f>
        <v>0</v>
      </c>
      <c r="J135" s="218">
        <f>EBT!J96</f>
        <v>0</v>
      </c>
      <c r="K135" s="218">
        <f>EBT!K96</f>
        <v>0</v>
      </c>
      <c r="L135" s="218">
        <f>EBT!L96</f>
        <v>0</v>
      </c>
      <c r="M135" s="218">
        <f>EBT!M96</f>
        <v>0</v>
      </c>
      <c r="N135" s="218">
        <f>EBT!N96</f>
        <v>0</v>
      </c>
      <c r="O135" s="218">
        <f>EBT!O96</f>
        <v>0</v>
      </c>
      <c r="P135" s="218">
        <f>EBT!P96</f>
        <v>0</v>
      </c>
      <c r="Q135" s="218">
        <f>EBT!Q96</f>
        <v>0</v>
      </c>
      <c r="R135" s="218">
        <f>EBT!R96</f>
        <v>0</v>
      </c>
      <c r="S135" s="218">
        <f>EBT!S96</f>
        <v>0</v>
      </c>
      <c r="T135" s="218">
        <f>EBT!T96</f>
        <v>0</v>
      </c>
      <c r="U135" s="218">
        <f>EBT!U96</f>
        <v>0</v>
      </c>
      <c r="V135" s="218">
        <f>EBT!V96</f>
        <v>0</v>
      </c>
      <c r="W135" s="218">
        <f>EBT!W96</f>
        <v>0</v>
      </c>
      <c r="X135" s="218">
        <f>EBT!X96</f>
        <v>0</v>
      </c>
      <c r="Y135" s="218">
        <f>EBT!Y96</f>
        <v>0</v>
      </c>
      <c r="Z135" s="218">
        <f>EBT!Z96</f>
        <v>0</v>
      </c>
      <c r="AA135" s="218">
        <f>EBT!AA96</f>
        <v>0</v>
      </c>
      <c r="AB135" s="218">
        <f>EBT!AB96</f>
        <v>0</v>
      </c>
    </row>
    <row r="136" spans="1:28">
      <c r="A136" s="91" t="s">
        <v>291</v>
      </c>
      <c r="B136" s="138" t="s">
        <v>295</v>
      </c>
      <c r="E136" s="218">
        <f>EBT!E16</f>
        <v>0</v>
      </c>
      <c r="F136" s="218">
        <f>EBT!F16</f>
        <v>0</v>
      </c>
      <c r="G136" s="218">
        <f>EBT!G16</f>
        <v>0</v>
      </c>
      <c r="H136" s="218">
        <f>EBT!H16</f>
        <v>0</v>
      </c>
      <c r="I136" s="218">
        <f>EBT!I16</f>
        <v>0</v>
      </c>
      <c r="J136" s="218">
        <f>EBT!J16</f>
        <v>0</v>
      </c>
      <c r="K136" s="218">
        <f>EBT!K16</f>
        <v>0</v>
      </c>
      <c r="L136" s="218">
        <f>EBT!L16</f>
        <v>0</v>
      </c>
      <c r="M136" s="218">
        <f>EBT!M16</f>
        <v>0</v>
      </c>
      <c r="N136" s="218">
        <f>EBT!N16</f>
        <v>0</v>
      </c>
      <c r="O136" s="218">
        <f>EBT!O16</f>
        <v>0</v>
      </c>
      <c r="P136" s="218">
        <f>EBT!P16</f>
        <v>0</v>
      </c>
      <c r="Q136" s="218">
        <f>EBT!Q16</f>
        <v>0</v>
      </c>
      <c r="R136" s="218">
        <f>EBT!R16</f>
        <v>0</v>
      </c>
      <c r="S136" s="218">
        <f>EBT!S16</f>
        <v>0</v>
      </c>
      <c r="T136" s="218">
        <f>EBT!T16</f>
        <v>0</v>
      </c>
      <c r="U136" s="218">
        <f>EBT!U16</f>
        <v>0</v>
      </c>
      <c r="V136" s="218">
        <f>EBT!V16</f>
        <v>0</v>
      </c>
      <c r="W136" s="218">
        <f>EBT!W16</f>
        <v>0</v>
      </c>
      <c r="X136" s="218">
        <f>EBT!X16</f>
        <v>0</v>
      </c>
      <c r="Y136" s="218">
        <f>EBT!Y16</f>
        <v>0</v>
      </c>
      <c r="Z136" s="218">
        <f>EBT!Z16</f>
        <v>0</v>
      </c>
      <c r="AA136" s="218">
        <f>EBT!AA16</f>
        <v>0</v>
      </c>
      <c r="AB136" s="218">
        <f>EBT!AB16</f>
        <v>0</v>
      </c>
    </row>
    <row r="137" spans="1:28">
      <c r="A137" s="91" t="s">
        <v>292</v>
      </c>
      <c r="B137" s="138" t="s">
        <v>303</v>
      </c>
      <c r="E137" s="218">
        <f>E135+E136</f>
        <v>135501</v>
      </c>
      <c r="F137" s="218">
        <f t="shared" ref="F137:M137" si="11">F135+F136</f>
        <v>62688.856164383556</v>
      </c>
      <c r="G137" s="218">
        <f t="shared" si="11"/>
        <v>0</v>
      </c>
      <c r="H137" s="218">
        <f t="shared" si="11"/>
        <v>0</v>
      </c>
      <c r="I137" s="218">
        <f t="shared" si="11"/>
        <v>0</v>
      </c>
      <c r="J137" s="218">
        <f t="shared" si="11"/>
        <v>0</v>
      </c>
      <c r="K137" s="218">
        <f t="shared" si="11"/>
        <v>0</v>
      </c>
      <c r="L137" s="218">
        <f t="shared" si="11"/>
        <v>0</v>
      </c>
      <c r="M137" s="218">
        <f t="shared" si="11"/>
        <v>0</v>
      </c>
      <c r="N137" s="218">
        <f t="shared" ref="N137:X137" si="12">N135+N136</f>
        <v>0</v>
      </c>
      <c r="O137" s="218">
        <f t="shared" si="12"/>
        <v>0</v>
      </c>
      <c r="P137" s="218">
        <f t="shared" si="12"/>
        <v>0</v>
      </c>
      <c r="Q137" s="218">
        <f t="shared" si="12"/>
        <v>0</v>
      </c>
      <c r="R137" s="218">
        <f t="shared" si="12"/>
        <v>0</v>
      </c>
      <c r="S137" s="218">
        <f t="shared" si="12"/>
        <v>0</v>
      </c>
      <c r="T137" s="218">
        <f t="shared" si="12"/>
        <v>0</v>
      </c>
      <c r="U137" s="218">
        <f t="shared" si="12"/>
        <v>0</v>
      </c>
      <c r="V137" s="218">
        <f t="shared" si="12"/>
        <v>0</v>
      </c>
      <c r="W137" s="218">
        <f t="shared" si="12"/>
        <v>0</v>
      </c>
      <c r="X137" s="218">
        <f t="shared" si="12"/>
        <v>0</v>
      </c>
      <c r="Y137" s="218">
        <f>Y135+Y136</f>
        <v>0</v>
      </c>
      <c r="Z137" s="218">
        <f>Z135+Z136</f>
        <v>0</v>
      </c>
      <c r="AA137" s="218">
        <f>AA135+AA136</f>
        <v>0</v>
      </c>
      <c r="AB137" s="218">
        <f>AB135+AB136</f>
        <v>0</v>
      </c>
    </row>
    <row r="138" spans="1:28">
      <c r="A138" s="91" t="s">
        <v>293</v>
      </c>
      <c r="B138" s="138" t="s">
        <v>289</v>
      </c>
      <c r="E138" s="218"/>
      <c r="F138" s="218"/>
      <c r="G138" s="218"/>
      <c r="H138" s="218"/>
      <c r="I138" s="218"/>
      <c r="J138" s="218"/>
      <c r="K138" s="217"/>
      <c r="L138" s="217"/>
      <c r="M138" s="217"/>
      <c r="N138" s="217"/>
      <c r="O138" s="217"/>
      <c r="P138" s="217"/>
      <c r="Q138" s="217"/>
      <c r="R138" s="217"/>
      <c r="S138" s="217"/>
      <c r="T138" s="217"/>
      <c r="U138" s="217"/>
      <c r="V138" s="217"/>
      <c r="W138" s="217"/>
      <c r="X138" s="217"/>
      <c r="Y138" s="217"/>
      <c r="Z138" s="217"/>
      <c r="AA138" s="217"/>
      <c r="AB138" s="217"/>
    </row>
    <row r="139" spans="1:28">
      <c r="A139" s="91" t="s">
        <v>296</v>
      </c>
      <c r="B139" s="138" t="s">
        <v>297</v>
      </c>
      <c r="E139" s="218">
        <f>E137*E138</f>
        <v>0</v>
      </c>
      <c r="F139" s="218">
        <f t="shared" ref="F139:M139" si="13">F137*F138</f>
        <v>0</v>
      </c>
      <c r="G139" s="218">
        <f t="shared" si="13"/>
        <v>0</v>
      </c>
      <c r="H139" s="218">
        <f t="shared" si="13"/>
        <v>0</v>
      </c>
      <c r="I139" s="218">
        <f t="shared" si="13"/>
        <v>0</v>
      </c>
      <c r="J139" s="218">
        <f t="shared" si="13"/>
        <v>0</v>
      </c>
      <c r="K139" s="218">
        <f t="shared" si="13"/>
        <v>0</v>
      </c>
      <c r="L139" s="218">
        <f t="shared" si="13"/>
        <v>0</v>
      </c>
      <c r="M139" s="218">
        <f t="shared" si="13"/>
        <v>0</v>
      </c>
      <c r="N139" s="218">
        <f t="shared" ref="N139:X139" si="14">N137*N138</f>
        <v>0</v>
      </c>
      <c r="O139" s="218">
        <f t="shared" si="14"/>
        <v>0</v>
      </c>
      <c r="P139" s="218">
        <f t="shared" si="14"/>
        <v>0</v>
      </c>
      <c r="Q139" s="218">
        <f t="shared" si="14"/>
        <v>0</v>
      </c>
      <c r="R139" s="218">
        <f t="shared" si="14"/>
        <v>0</v>
      </c>
      <c r="S139" s="218">
        <f t="shared" si="14"/>
        <v>0</v>
      </c>
      <c r="T139" s="218">
        <f t="shared" si="14"/>
        <v>0</v>
      </c>
      <c r="U139" s="218">
        <f t="shared" si="14"/>
        <v>0</v>
      </c>
      <c r="V139" s="218">
        <f t="shared" si="14"/>
        <v>0</v>
      </c>
      <c r="W139" s="218">
        <f t="shared" si="14"/>
        <v>0</v>
      </c>
      <c r="X139" s="218">
        <f t="shared" si="14"/>
        <v>0</v>
      </c>
      <c r="Y139" s="218">
        <f>Y137*Y138</f>
        <v>0</v>
      </c>
      <c r="Z139" s="218">
        <f>Z137*Z138</f>
        <v>0</v>
      </c>
      <c r="AA139" s="218">
        <f>AA137*AA138</f>
        <v>0</v>
      </c>
      <c r="AB139" s="218">
        <f>AB137*AB138</f>
        <v>0</v>
      </c>
    </row>
    <row r="140" spans="1:28">
      <c r="K140" s="45"/>
      <c r="L140" s="45"/>
      <c r="M140" s="45"/>
      <c r="N140" s="45"/>
      <c r="O140" s="45"/>
    </row>
    <row r="141" spans="1:28" ht="18.5">
      <c r="B141" s="167" t="s">
        <v>294</v>
      </c>
      <c r="K141" s="45"/>
      <c r="L141" s="45"/>
      <c r="M141" s="45"/>
      <c r="N141" s="45"/>
      <c r="O141" s="45"/>
    </row>
    <row r="142" spans="1:28">
      <c r="K142" s="45"/>
      <c r="L142" s="45"/>
      <c r="M142" s="45"/>
      <c r="N142" s="45"/>
      <c r="O142" s="45"/>
    </row>
    <row r="143" spans="1:28">
      <c r="A143" s="91" t="s">
        <v>298</v>
      </c>
      <c r="B143" s="138" t="s">
        <v>299</v>
      </c>
      <c r="E143" s="254">
        <f>E131-E139</f>
        <v>6.9470245018641066</v>
      </c>
      <c r="F143" s="254">
        <f>F131-F139</f>
        <v>6.8834950372672319</v>
      </c>
      <c r="G143" s="254">
        <f t="shared" ref="G143:M143" si="15">G131-G139</f>
        <v>6.0643604014198322</v>
      </c>
      <c r="H143" s="254">
        <f t="shared" si="15"/>
        <v>4.8846709502994967</v>
      </c>
      <c r="I143" s="254">
        <f t="shared" si="15"/>
        <v>3.9278200588727312</v>
      </c>
      <c r="J143" s="254">
        <f t="shared" si="15"/>
        <v>4.0878125559466225</v>
      </c>
      <c r="K143" s="254">
        <f t="shared" si="15"/>
        <v>4.1482665465109729</v>
      </c>
      <c r="L143" s="254">
        <f t="shared" si="15"/>
        <v>4.199615618478199</v>
      </c>
      <c r="M143" s="254">
        <f t="shared" si="15"/>
        <v>4.0676781730077831</v>
      </c>
      <c r="N143" s="254">
        <f t="shared" ref="N143:X143" si="16">N131-N139</f>
        <v>3.813764170768116</v>
      </c>
      <c r="O143" s="254">
        <f t="shared" si="16"/>
        <v>3.894861416843403</v>
      </c>
      <c r="P143" s="254">
        <f t="shared" si="16"/>
        <v>3.7595671082373707</v>
      </c>
      <c r="Q143" s="254">
        <f t="shared" si="16"/>
        <v>3.7961835268042661</v>
      </c>
      <c r="R143" s="254">
        <f t="shared" si="16"/>
        <v>3.6319616627172531</v>
      </c>
      <c r="S143" s="254">
        <f t="shared" si="16"/>
        <v>3.5304629675621895</v>
      </c>
      <c r="T143" s="254">
        <f t="shared" si="16"/>
        <v>3.2803365978874064</v>
      </c>
      <c r="U143" s="254">
        <f t="shared" si="16"/>
        <v>3.0937377201328764</v>
      </c>
      <c r="V143" s="254">
        <f t="shared" si="16"/>
        <v>2.9037740364310394</v>
      </c>
      <c r="W143" s="254">
        <f t="shared" si="16"/>
        <v>2.7309307977093717</v>
      </c>
      <c r="X143" s="254">
        <f t="shared" si="16"/>
        <v>2.5206537984215247</v>
      </c>
      <c r="Y143" s="254">
        <f>Y131-Y139</f>
        <v>2.3065814848225856</v>
      </c>
      <c r="Z143" s="254">
        <f>Z131-Z139</f>
        <v>2.0996471773565464</v>
      </c>
      <c r="AA143" s="254">
        <f>AA131-AA139</f>
        <v>1.8922381402292088</v>
      </c>
      <c r="AB143" s="254">
        <f>AB131-AB139</f>
        <v>1.6534498960380297</v>
      </c>
    </row>
    <row r="144" spans="1:28">
      <c r="K144" s="45"/>
      <c r="L144" s="45"/>
      <c r="M144" s="45"/>
      <c r="N144" s="45"/>
      <c r="O144" s="45"/>
    </row>
    <row r="145" spans="1:28" ht="18.5">
      <c r="B145" s="167" t="s">
        <v>170</v>
      </c>
      <c r="K145" s="45"/>
      <c r="L145" s="45"/>
      <c r="M145" s="45"/>
      <c r="N145" s="45"/>
      <c r="O145" s="45"/>
    </row>
    <row r="146" spans="1:28">
      <c r="K146" s="45"/>
      <c r="L146" s="45"/>
      <c r="M146" s="45"/>
      <c r="N146" s="45"/>
      <c r="O146" s="45"/>
    </row>
    <row r="147" spans="1:28">
      <c r="E147" s="162" t="s">
        <v>16</v>
      </c>
      <c r="F147" s="162" t="s">
        <v>18</v>
      </c>
      <c r="G147" s="162" t="s">
        <v>19</v>
      </c>
      <c r="H147" s="162" t="s">
        <v>22</v>
      </c>
      <c r="I147" s="162" t="s">
        <v>23</v>
      </c>
      <c r="J147" s="162" t="s">
        <v>25</v>
      </c>
      <c r="K147" s="162" t="s">
        <v>26</v>
      </c>
      <c r="L147" s="162" t="s">
        <v>27</v>
      </c>
      <c r="M147" s="162" t="s">
        <v>28</v>
      </c>
      <c r="N147" s="162" t="s">
        <v>314</v>
      </c>
      <c r="O147" s="162" t="s">
        <v>315</v>
      </c>
      <c r="P147" s="162" t="s">
        <v>316</v>
      </c>
      <c r="Q147" s="162" t="s">
        <v>317</v>
      </c>
      <c r="R147" s="162" t="s">
        <v>318</v>
      </c>
      <c r="S147" s="162" t="s">
        <v>319</v>
      </c>
      <c r="T147" s="162" t="s">
        <v>320</v>
      </c>
      <c r="U147" s="162" t="s">
        <v>321</v>
      </c>
      <c r="V147" s="162" t="s">
        <v>322</v>
      </c>
      <c r="W147" s="162" t="s">
        <v>323</v>
      </c>
      <c r="X147" s="162" t="s">
        <v>324</v>
      </c>
      <c r="Y147" s="162" t="s">
        <v>325</v>
      </c>
      <c r="Z147" s="162" t="s">
        <v>326</v>
      </c>
      <c r="AA147" s="162" t="s">
        <v>327</v>
      </c>
      <c r="AB147" s="162" t="s">
        <v>328</v>
      </c>
    </row>
    <row r="148" spans="1:28">
      <c r="A148" s="91">
        <v>9</v>
      </c>
      <c r="B148" s="22" t="s">
        <v>254</v>
      </c>
      <c r="C148" s="164"/>
      <c r="D148" s="164"/>
      <c r="E148" s="253">
        <v>0.12187274061283292</v>
      </c>
      <c r="F148" s="253">
        <v>0.14556174089662813</v>
      </c>
      <c r="G148" s="253">
        <v>0.18993501166000448</v>
      </c>
      <c r="H148" s="253">
        <v>0.22213508675567989</v>
      </c>
      <c r="I148" s="253">
        <v>0.26658156938451377</v>
      </c>
      <c r="J148" s="253">
        <v>0.31471722500587018</v>
      </c>
      <c r="K148" s="253">
        <v>0.37308706637828093</v>
      </c>
      <c r="L148" s="253">
        <v>0.42878067762296568</v>
      </c>
      <c r="M148" s="253">
        <v>0.49727746117598581</v>
      </c>
      <c r="N148" s="253">
        <v>0.55021839160971697</v>
      </c>
      <c r="O148" s="253">
        <v>0.60680867734446309</v>
      </c>
      <c r="P148" s="253">
        <v>0.65907729099305457</v>
      </c>
      <c r="Q148" s="253">
        <v>0.71500270409916145</v>
      </c>
      <c r="R148" s="253">
        <v>0.76783390227967829</v>
      </c>
      <c r="S148" s="253">
        <v>0.82328328232031056</v>
      </c>
      <c r="T148" s="253">
        <v>0.87651727771007515</v>
      </c>
      <c r="U148" s="253">
        <v>0.93162582934288163</v>
      </c>
      <c r="V148" s="253">
        <v>0.98514821800080676</v>
      </c>
      <c r="W148" s="253">
        <v>1.0403416770845251</v>
      </c>
      <c r="X148" s="253">
        <v>1.0958128064806865</v>
      </c>
      <c r="Y148" s="253">
        <v>1.1512839358768472</v>
      </c>
      <c r="Z148" s="253">
        <v>1.2067550652730088</v>
      </c>
      <c r="AA148" s="253">
        <v>1.26222619466917</v>
      </c>
      <c r="AB148" s="253">
        <v>1.3176973240653311</v>
      </c>
    </row>
    <row r="149" spans="1:28" ht="31.5" customHeight="1">
      <c r="A149" s="91">
        <v>10</v>
      </c>
      <c r="B149" s="22" t="s">
        <v>255</v>
      </c>
      <c r="C149" s="164"/>
      <c r="D149" s="164"/>
      <c r="E149" s="253">
        <v>0.1330964120011531</v>
      </c>
      <c r="F149" s="253">
        <v>0.15792783711897559</v>
      </c>
      <c r="G149" s="253">
        <v>0.17902805143901274</v>
      </c>
      <c r="H149" s="253">
        <v>0.16675917820363956</v>
      </c>
      <c r="I149" s="253">
        <v>0.15418953546248526</v>
      </c>
      <c r="J149" s="253">
        <v>0.19000785880204343</v>
      </c>
      <c r="K149" s="253">
        <v>0.22766564787684554</v>
      </c>
      <c r="L149" s="253">
        <v>0.25410372051587388</v>
      </c>
      <c r="M149" s="253">
        <v>0.28753782019297536</v>
      </c>
      <c r="N149" s="253">
        <v>0.29528180023208256</v>
      </c>
      <c r="O149" s="253">
        <v>0.32324138264628638</v>
      </c>
      <c r="P149" s="253">
        <v>0.31641296441033967</v>
      </c>
      <c r="Q149" s="253">
        <v>0.33933700988915916</v>
      </c>
      <c r="R149" s="253">
        <v>0.37250032940581568</v>
      </c>
      <c r="S149" s="253">
        <v>0.46379980046880509</v>
      </c>
      <c r="T149" s="253">
        <v>0.44387769714624914</v>
      </c>
      <c r="U149" s="253">
        <v>0.46693200251859002</v>
      </c>
      <c r="V149" s="253">
        <v>0.49627089573634653</v>
      </c>
      <c r="W149" s="253">
        <v>0.53335926735735584</v>
      </c>
      <c r="X149" s="253">
        <v>0.56178108575682428</v>
      </c>
      <c r="Y149" s="253">
        <v>0.58517785246963649</v>
      </c>
      <c r="Z149" s="253">
        <v>0.62387592610230791</v>
      </c>
      <c r="AA149" s="253">
        <v>0.68509701479244667</v>
      </c>
      <c r="AB149" s="253">
        <v>0.6693502255345013</v>
      </c>
    </row>
    <row r="150" spans="1:28">
      <c r="B150" s="233"/>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c r="AA150" s="233"/>
      <c r="AB150" s="233"/>
    </row>
    <row r="151" spans="1:28" ht="31">
      <c r="A151" s="91">
        <v>11</v>
      </c>
      <c r="B151" s="176" t="s">
        <v>310</v>
      </c>
      <c r="C151" s="164"/>
      <c r="D151" s="164"/>
      <c r="E151" s="163">
        <v>0</v>
      </c>
      <c r="F151" s="163">
        <v>0</v>
      </c>
      <c r="G151" s="163">
        <v>0</v>
      </c>
      <c r="H151" s="163">
        <v>0</v>
      </c>
      <c r="I151" s="163">
        <v>0</v>
      </c>
      <c r="J151" s="163">
        <v>0</v>
      </c>
      <c r="K151" s="163">
        <v>0</v>
      </c>
      <c r="L151" s="163">
        <v>0</v>
      </c>
      <c r="M151" s="163">
        <v>0</v>
      </c>
      <c r="N151" s="163">
        <v>0</v>
      </c>
      <c r="O151" s="163">
        <v>0</v>
      </c>
      <c r="P151" s="163">
        <v>0</v>
      </c>
      <c r="Q151" s="163">
        <v>0</v>
      </c>
      <c r="R151" s="163">
        <v>0</v>
      </c>
      <c r="S151" s="163">
        <v>0</v>
      </c>
      <c r="T151" s="163">
        <v>0</v>
      </c>
      <c r="U151" s="163">
        <v>0</v>
      </c>
      <c r="V151" s="163">
        <v>0</v>
      </c>
      <c r="W151" s="163">
        <v>0</v>
      </c>
      <c r="X151" s="163">
        <v>0</v>
      </c>
      <c r="Y151" s="163">
        <v>0</v>
      </c>
      <c r="Z151" s="163">
        <v>0</v>
      </c>
      <c r="AA151" s="163">
        <v>0</v>
      </c>
      <c r="AB151" s="163">
        <v>0</v>
      </c>
    </row>
    <row r="152" spans="1:28" ht="31">
      <c r="A152" s="91">
        <v>12</v>
      </c>
      <c r="B152" s="176" t="s">
        <v>311</v>
      </c>
      <c r="C152" s="164"/>
      <c r="D152" s="164"/>
      <c r="E152" s="163">
        <v>0</v>
      </c>
      <c r="F152" s="163">
        <v>0</v>
      </c>
      <c r="G152" s="163">
        <v>0</v>
      </c>
      <c r="H152" s="163">
        <v>0</v>
      </c>
      <c r="I152" s="163">
        <v>0</v>
      </c>
      <c r="J152" s="163">
        <v>0</v>
      </c>
      <c r="K152" s="163">
        <v>0</v>
      </c>
      <c r="L152" s="163">
        <v>0</v>
      </c>
      <c r="M152" s="163">
        <v>0</v>
      </c>
      <c r="N152" s="163">
        <v>0</v>
      </c>
      <c r="O152" s="163">
        <v>0</v>
      </c>
      <c r="P152" s="163">
        <v>0</v>
      </c>
      <c r="Q152" s="163">
        <v>0</v>
      </c>
      <c r="R152" s="163">
        <v>0</v>
      </c>
      <c r="S152" s="163">
        <v>0</v>
      </c>
      <c r="T152" s="163">
        <v>0</v>
      </c>
      <c r="U152" s="163">
        <v>0</v>
      </c>
      <c r="V152" s="163">
        <v>0</v>
      </c>
      <c r="W152" s="163">
        <v>0</v>
      </c>
      <c r="X152" s="163">
        <v>0</v>
      </c>
      <c r="Y152" s="163">
        <v>0</v>
      </c>
      <c r="Z152" s="163">
        <v>0</v>
      </c>
      <c r="AA152" s="163">
        <v>0</v>
      </c>
      <c r="AB152" s="163">
        <v>0</v>
      </c>
    </row>
    <row r="154" spans="1:28">
      <c r="B154" s="14" t="s">
        <v>405</v>
      </c>
    </row>
    <row r="155" spans="1:28">
      <c r="B155" s="14" t="s">
        <v>406</v>
      </c>
    </row>
  </sheetData>
  <dataConsolidate/>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pageSetUpPr fitToPage="1"/>
  </sheetPr>
  <dimension ref="A1:S36"/>
  <sheetViews>
    <sheetView showGridLines="0" zoomScaleNormal="100" zoomScaleSheetLayoutView="70" workbookViewId="0"/>
  </sheetViews>
  <sheetFormatPr defaultColWidth="9" defaultRowHeight="15.5"/>
  <cols>
    <col min="1" max="1" width="9" style="95"/>
    <col min="2" max="2" width="59.75" style="7" customWidth="1"/>
    <col min="3" max="3" width="9.75" style="7" customWidth="1"/>
    <col min="4" max="4" width="12.58203125" style="7" bestFit="1" customWidth="1"/>
    <col min="5" max="7" width="12.58203125" style="3" bestFit="1" customWidth="1"/>
    <col min="8" max="8" width="11" style="3" bestFit="1" customWidth="1"/>
    <col min="9" max="11" width="12.33203125" style="3" bestFit="1" customWidth="1"/>
    <col min="12" max="12" width="11" style="3" bestFit="1" customWidth="1"/>
    <col min="13" max="14" width="12.58203125" style="3" bestFit="1" customWidth="1"/>
    <col min="15" max="15" width="12.33203125" style="3" bestFit="1" customWidth="1"/>
    <col min="16" max="16" width="10.25" style="3" bestFit="1" customWidth="1"/>
    <col min="17" max="19" width="9.25" style="1" customWidth="1"/>
    <col min="20" max="132" width="7.08203125" style="1" customWidth="1"/>
    <col min="133" max="16384" width="9" style="1"/>
  </cols>
  <sheetData>
    <row r="1" spans="1:19">
      <c r="B1" s="14" t="s">
        <v>20</v>
      </c>
      <c r="O1" s="1"/>
      <c r="P1" s="1"/>
    </row>
    <row r="2" spans="1:19">
      <c r="B2" s="14" t="s">
        <v>21</v>
      </c>
      <c r="O2" s="1"/>
      <c r="P2" s="1"/>
    </row>
    <row r="3" spans="1:19" s="2" customFormat="1">
      <c r="A3" s="95"/>
      <c r="B3" s="74" t="s">
        <v>247</v>
      </c>
      <c r="C3" s="11"/>
      <c r="D3" s="11"/>
    </row>
    <row r="4" spans="1:19" s="2" customFormat="1">
      <c r="A4" s="95"/>
      <c r="B4" s="19" t="s">
        <v>180</v>
      </c>
      <c r="C4" s="10"/>
      <c r="D4" s="10"/>
    </row>
    <row r="5" spans="1:19" s="2" customFormat="1">
      <c r="A5" s="95"/>
      <c r="B5" s="165" t="s">
        <v>179</v>
      </c>
      <c r="C5" s="10"/>
      <c r="D5" s="10"/>
    </row>
    <row r="6" spans="1:19" s="2" customFormat="1">
      <c r="A6" s="95"/>
      <c r="B6" s="10"/>
      <c r="C6" s="10"/>
      <c r="D6" s="10"/>
    </row>
    <row r="7" spans="1:19" s="2" customFormat="1" ht="15.75" customHeight="1">
      <c r="A7" s="95"/>
      <c r="B7" s="94" t="s">
        <v>97</v>
      </c>
      <c r="C7" s="7"/>
      <c r="D7" s="7"/>
      <c r="E7" s="6"/>
      <c r="H7" s="4"/>
      <c r="I7" s="4"/>
      <c r="J7" s="4"/>
      <c r="K7" s="4"/>
      <c r="L7" s="4"/>
      <c r="M7" s="4"/>
      <c r="N7" s="4"/>
      <c r="O7" s="4"/>
      <c r="P7" s="4"/>
    </row>
    <row r="8" spans="1:19" s="2" customFormat="1">
      <c r="A8" s="95"/>
      <c r="B8" s="14"/>
      <c r="C8" s="74" t="s">
        <v>78</v>
      </c>
      <c r="D8" s="14"/>
      <c r="E8" s="27"/>
      <c r="F8" s="27"/>
      <c r="G8" s="27"/>
      <c r="H8" s="27"/>
      <c r="I8" s="31"/>
      <c r="J8" s="30"/>
      <c r="K8" s="30"/>
      <c r="L8" s="30"/>
      <c r="M8" s="30"/>
      <c r="N8" s="30"/>
      <c r="O8" s="30"/>
      <c r="P8" s="30"/>
      <c r="Q8" s="31"/>
      <c r="R8" s="31"/>
      <c r="S8" s="31"/>
    </row>
    <row r="9" spans="1:19" s="2" customFormat="1">
      <c r="A9" s="95"/>
      <c r="B9" s="8"/>
      <c r="C9" s="19"/>
      <c r="D9" s="303" t="s">
        <v>123</v>
      </c>
      <c r="E9" s="303"/>
      <c r="F9" s="303"/>
      <c r="G9" s="303"/>
      <c r="H9" s="209"/>
      <c r="I9" s="288" t="s">
        <v>124</v>
      </c>
      <c r="J9" s="288"/>
      <c r="K9" s="288"/>
      <c r="L9" s="139"/>
      <c r="M9" s="293" t="s">
        <v>125</v>
      </c>
      <c r="N9" s="293"/>
      <c r="O9" s="293"/>
      <c r="P9" s="30"/>
      <c r="Q9" s="295"/>
      <c r="R9" s="296"/>
      <c r="S9" s="296"/>
    </row>
    <row r="10" spans="1:19" s="5" customFormat="1" ht="18.5">
      <c r="A10" s="96"/>
      <c r="B10" s="167" t="s">
        <v>88</v>
      </c>
      <c r="C10" s="283"/>
      <c r="D10" s="273" t="s">
        <v>15</v>
      </c>
      <c r="E10" s="162" t="s">
        <v>16</v>
      </c>
      <c r="F10" s="162" t="s">
        <v>18</v>
      </c>
      <c r="G10" s="274" t="s">
        <v>19</v>
      </c>
      <c r="H10" s="272"/>
      <c r="I10" s="273" t="s">
        <v>22</v>
      </c>
      <c r="J10" s="162" t="s">
        <v>23</v>
      </c>
      <c r="K10" s="274" t="s">
        <v>25</v>
      </c>
      <c r="L10" s="272"/>
      <c r="M10" s="273" t="s">
        <v>26</v>
      </c>
      <c r="N10" s="162" t="s">
        <v>27</v>
      </c>
      <c r="O10" s="162" t="s">
        <v>28</v>
      </c>
    </row>
    <row r="11" spans="1:19">
      <c r="A11" s="15">
        <v>1</v>
      </c>
      <c r="B11" s="14" t="s">
        <v>277</v>
      </c>
      <c r="C11" s="268"/>
      <c r="D11" s="148">
        <v>20658433</v>
      </c>
      <c r="E11" s="148">
        <f>EBT!E14</f>
        <v>21046719.149421904</v>
      </c>
      <c r="F11" s="148">
        <f>EBT!F14</f>
        <v>20931777.087177254</v>
      </c>
      <c r="G11" s="148">
        <f>EBT!G14</f>
        <v>21389561.859602697</v>
      </c>
      <c r="H11" s="141"/>
      <c r="I11" s="275">
        <f>EBT!H14</f>
        <v>21375616.764441811</v>
      </c>
      <c r="J11" s="275">
        <f>EBT!I14</f>
        <v>21570300.552382238</v>
      </c>
      <c r="K11" s="275">
        <f>EBT!J14</f>
        <v>21732102.843569368</v>
      </c>
      <c r="L11" s="152"/>
      <c r="M11" s="275">
        <f>EBT!K14</f>
        <v>22107714.38977769</v>
      </c>
      <c r="N11" s="275">
        <f>EBT!L14</f>
        <v>22307498.606704328</v>
      </c>
      <c r="O11" s="275">
        <f>EBT!M14</f>
        <v>22637821.905947059</v>
      </c>
      <c r="P11" s="1"/>
    </row>
    <row r="12" spans="1:19">
      <c r="A12" s="15">
        <v>2</v>
      </c>
      <c r="B12" s="14" t="s">
        <v>409</v>
      </c>
      <c r="C12" s="284"/>
      <c r="D12" s="202">
        <v>38196</v>
      </c>
      <c r="E12" s="66">
        <v>42017</v>
      </c>
      <c r="F12" s="66">
        <v>42017</v>
      </c>
      <c r="G12" s="276">
        <v>42017</v>
      </c>
      <c r="H12" s="140"/>
      <c r="I12" s="202">
        <v>42017</v>
      </c>
      <c r="J12" s="66">
        <v>42017</v>
      </c>
      <c r="K12" s="276">
        <v>42017</v>
      </c>
      <c r="L12" s="140"/>
      <c r="M12" s="277">
        <v>42017</v>
      </c>
      <c r="N12" s="66">
        <v>42017</v>
      </c>
      <c r="O12" s="66">
        <v>42017</v>
      </c>
      <c r="P12" s="1"/>
    </row>
    <row r="13" spans="1:19">
      <c r="A13" s="15">
        <v>3</v>
      </c>
      <c r="B13" s="14" t="s">
        <v>129</v>
      </c>
      <c r="C13" s="284"/>
      <c r="D13" s="207">
        <v>0.35750000000000004</v>
      </c>
      <c r="E13" s="153">
        <v>0.38500000000000001</v>
      </c>
      <c r="F13" s="153">
        <v>0.41249999999999998</v>
      </c>
      <c r="G13" s="208">
        <v>0.44</v>
      </c>
      <c r="H13" s="140"/>
      <c r="I13" s="207">
        <v>0.46</v>
      </c>
      <c r="J13" s="153">
        <v>0.5</v>
      </c>
      <c r="K13" s="208">
        <v>0.52</v>
      </c>
      <c r="L13" s="140"/>
      <c r="M13" s="207">
        <v>0.54666666666666663</v>
      </c>
      <c r="N13" s="153">
        <v>0.57333333333333325</v>
      </c>
      <c r="O13" s="153">
        <v>0.6</v>
      </c>
      <c r="P13" s="1"/>
    </row>
    <row r="14" spans="1:19">
      <c r="A14" s="15">
        <v>4</v>
      </c>
      <c r="B14" s="14" t="s">
        <v>130</v>
      </c>
      <c r="C14" s="127"/>
      <c r="D14" s="290">
        <f>((D11-D12)*D13)+((E11-E12)*E13)+((F11-F12)*F13)+((G11-G12)*G13)</f>
        <v>33468490.829213239</v>
      </c>
      <c r="E14" s="291"/>
      <c r="F14" s="291"/>
      <c r="G14" s="292"/>
      <c r="H14" s="142"/>
      <c r="I14" s="297">
        <f>(((I11-I12)*I13)+((J11-J12)*J13)+((K11-K12)*K13))</f>
        <v>31856442.306490425</v>
      </c>
      <c r="J14" s="298"/>
      <c r="K14" s="298"/>
      <c r="L14" s="142"/>
      <c r="M14" s="298">
        <f>(((M11-M12)*M13)+((N11-N12)*N13)+((O11-O12)*O13))</f>
        <v>38385606.971157186</v>
      </c>
      <c r="N14" s="298"/>
      <c r="O14" s="299"/>
      <c r="P14" s="1"/>
    </row>
    <row r="15" spans="1:19">
      <c r="A15" s="15"/>
      <c r="B15" s="14"/>
      <c r="C15" s="44"/>
      <c r="D15" s="285"/>
      <c r="E15" s="221"/>
      <c r="F15" s="221"/>
      <c r="G15" s="221"/>
      <c r="H15" s="144"/>
      <c r="I15" s="221"/>
      <c r="J15" s="221"/>
      <c r="K15" s="221"/>
      <c r="L15" s="144"/>
      <c r="M15" s="221"/>
      <c r="N15" s="221"/>
      <c r="O15" s="279"/>
      <c r="P15" s="1"/>
    </row>
    <row r="16" spans="1:19">
      <c r="A16" s="15"/>
      <c r="B16" s="168" t="s">
        <v>165</v>
      </c>
      <c r="C16" s="44"/>
      <c r="D16" s="278"/>
      <c r="E16" s="144"/>
      <c r="F16" s="144"/>
      <c r="G16" s="144"/>
      <c r="H16" s="144"/>
      <c r="I16" s="144"/>
      <c r="J16" s="144"/>
      <c r="K16" s="144"/>
      <c r="L16" s="144"/>
      <c r="M16" s="144"/>
      <c r="N16" s="144"/>
      <c r="O16" s="143"/>
      <c r="P16" s="1"/>
    </row>
    <row r="17" spans="1:16" ht="31">
      <c r="A17" s="15">
        <v>5</v>
      </c>
      <c r="B17" s="14" t="s">
        <v>411</v>
      </c>
      <c r="C17" s="25">
        <v>0</v>
      </c>
      <c r="D17" s="286"/>
      <c r="E17" s="146"/>
      <c r="F17" s="146"/>
      <c r="G17" s="146"/>
      <c r="H17" s="154">
        <f>C17+SUM(D22:G22)</f>
        <v>2949683.7073377799</v>
      </c>
      <c r="I17" s="146"/>
      <c r="J17" s="146"/>
      <c r="K17" s="146"/>
      <c r="L17" s="154">
        <f>H17+SUM(I22:K22)</f>
        <v>6076438.6923541687</v>
      </c>
      <c r="M17" s="146"/>
      <c r="N17" s="146"/>
      <c r="O17" s="145"/>
      <c r="P17" s="154">
        <f>L17+SUM(M22:O22)</f>
        <v>5774490.9150879197</v>
      </c>
    </row>
    <row r="18" spans="1:16">
      <c r="A18" s="15">
        <v>6</v>
      </c>
      <c r="B18" s="14" t="s">
        <v>275</v>
      </c>
      <c r="C18" s="127"/>
      <c r="D18" s="150">
        <v>7462571</v>
      </c>
      <c r="E18" s="150">
        <f>EBT!E94+EBT!E141</f>
        <v>9263872.1788190007</v>
      </c>
      <c r="F18" s="150">
        <f>EBT!F94+EBT!F141</f>
        <v>9040041.1319091916</v>
      </c>
      <c r="G18" s="150">
        <f>EBT!G94+EBT!G141</f>
        <v>10717341.333322827</v>
      </c>
      <c r="H18" s="142"/>
      <c r="I18" s="151">
        <f>EBT!H94+EBT!H141</f>
        <v>11303257.176160613</v>
      </c>
      <c r="J18" s="150">
        <f>EBT!I94+EBT!I141</f>
        <v>11932999.228234278</v>
      </c>
      <c r="K18" s="150">
        <f>EBT!J94+EBT!J141</f>
        <v>11809126.047111923</v>
      </c>
      <c r="L18" s="142"/>
      <c r="M18" s="151">
        <f>EBT!K94+EBT!K141</f>
        <v>11818364.777360825</v>
      </c>
      <c r="N18" s="150">
        <f>EBT!L94+EBT!L141</f>
        <v>11851589.477479825</v>
      </c>
      <c r="O18" s="147">
        <f>EBT!M94+EBT!M141</f>
        <v>14485974.179050285</v>
      </c>
      <c r="P18" s="1"/>
    </row>
    <row r="19" spans="1:16">
      <c r="A19" s="15" t="s">
        <v>272</v>
      </c>
      <c r="B19" s="14" t="s">
        <v>278</v>
      </c>
      <c r="C19" s="127"/>
      <c r="D19" s="170">
        <f>D11*D13</f>
        <v>7385389.7975000013</v>
      </c>
      <c r="E19" s="170">
        <f>E11*E13</f>
        <v>8102986.8725274336</v>
      </c>
      <c r="F19" s="170">
        <f>F11*F13</f>
        <v>8634358.0484606177</v>
      </c>
      <c r="G19" s="170">
        <f>G11*G13</f>
        <v>9411407.2182251867</v>
      </c>
      <c r="H19" s="142"/>
      <c r="I19" s="170">
        <f>I11*I13</f>
        <v>9832783.7116432339</v>
      </c>
      <c r="J19" s="170">
        <f>J11*J13</f>
        <v>10785150.276191119</v>
      </c>
      <c r="K19" s="170">
        <f>K11*K13</f>
        <v>11300693.478656072</v>
      </c>
      <c r="L19" s="142"/>
      <c r="M19" s="170">
        <f>M11*M13</f>
        <v>12085550.533078469</v>
      </c>
      <c r="N19" s="170">
        <f>N11*N13</f>
        <v>12789632.53451048</v>
      </c>
      <c r="O19" s="170">
        <f>O11*O13</f>
        <v>13582693.143568235</v>
      </c>
      <c r="P19" s="1"/>
    </row>
    <row r="20" spans="1:16">
      <c r="A20" s="15">
        <v>7</v>
      </c>
      <c r="B20" s="14" t="s">
        <v>274</v>
      </c>
      <c r="C20" s="127"/>
      <c r="D20" s="170">
        <v>0</v>
      </c>
      <c r="E20" s="170">
        <v>0</v>
      </c>
      <c r="F20" s="170">
        <v>0</v>
      </c>
      <c r="G20" s="170">
        <v>0</v>
      </c>
      <c r="H20" s="142"/>
      <c r="I20" s="170">
        <f>EBT!H150</f>
        <v>0</v>
      </c>
      <c r="J20" s="170">
        <f>EBT!I150</f>
        <v>0</v>
      </c>
      <c r="K20" s="170">
        <f>EBT!J150</f>
        <v>0</v>
      </c>
      <c r="L20" s="142"/>
      <c r="M20" s="170">
        <f>EBT!K150</f>
        <v>0</v>
      </c>
      <c r="N20" s="170">
        <f>EBT!L150</f>
        <v>0</v>
      </c>
      <c r="O20" s="170">
        <f>EBT!M150</f>
        <v>0</v>
      </c>
      <c r="P20" s="1"/>
    </row>
    <row r="21" spans="1:16">
      <c r="A21" s="15" t="s">
        <v>281</v>
      </c>
      <c r="B21" s="14" t="s">
        <v>279</v>
      </c>
      <c r="C21" s="127"/>
      <c r="D21" s="170">
        <v>0</v>
      </c>
      <c r="E21" s="170">
        <v>0</v>
      </c>
      <c r="F21" s="170">
        <v>0</v>
      </c>
      <c r="G21" s="170">
        <v>0</v>
      </c>
      <c r="H21" s="142"/>
      <c r="I21" s="170">
        <v>0</v>
      </c>
      <c r="J21" s="170">
        <v>0</v>
      </c>
      <c r="K21" s="170">
        <v>0</v>
      </c>
      <c r="L21" s="142"/>
      <c r="M21" s="170">
        <v>0</v>
      </c>
      <c r="N21" s="170">
        <v>0</v>
      </c>
      <c r="O21" s="170">
        <v>0</v>
      </c>
      <c r="P21" s="1"/>
    </row>
    <row r="22" spans="1:16">
      <c r="A22" s="15">
        <v>8</v>
      </c>
      <c r="B22" s="14" t="s">
        <v>282</v>
      </c>
      <c r="C22" s="127"/>
      <c r="D22" s="150">
        <f>D20-D21+D18-D19</f>
        <v>77181.202499998733</v>
      </c>
      <c r="E22" s="150">
        <f>E20-E21+E18-E19</f>
        <v>1160885.3062915672</v>
      </c>
      <c r="F22" s="150">
        <f>F20-F21+F18-F19</f>
        <v>405683.08344857395</v>
      </c>
      <c r="G22" s="150">
        <f>G20-G21+G18-G19</f>
        <v>1305934.1150976401</v>
      </c>
      <c r="H22" s="142"/>
      <c r="I22" s="150">
        <f>I20-I21+I18-I19</f>
        <v>1470473.4645173792</v>
      </c>
      <c r="J22" s="150">
        <f>J20-J21+J18-J19</f>
        <v>1147848.9520431589</v>
      </c>
      <c r="K22" s="150">
        <f>K20-K21+K18-K19</f>
        <v>508432.56845585071</v>
      </c>
      <c r="L22" s="142"/>
      <c r="M22" s="150">
        <f>M20-M21+M18-M19</f>
        <v>-267185.75571764447</v>
      </c>
      <c r="N22" s="150">
        <f>N20-N21+N18-N19</f>
        <v>-938043.05703065544</v>
      </c>
      <c r="O22" s="147">
        <f>O20-O21+O18-O19</f>
        <v>903281.03548205085</v>
      </c>
      <c r="P22" s="1"/>
    </row>
    <row r="23" spans="1:16">
      <c r="A23" s="15"/>
      <c r="B23" s="14"/>
      <c r="C23" s="44"/>
      <c r="D23" s="285"/>
      <c r="E23" s="221"/>
      <c r="F23" s="221"/>
      <c r="G23" s="221"/>
      <c r="H23" s="144"/>
      <c r="I23" s="221"/>
      <c r="J23" s="221"/>
      <c r="K23" s="221"/>
      <c r="L23" s="144"/>
      <c r="M23" s="221"/>
      <c r="N23" s="221"/>
      <c r="O23" s="279"/>
      <c r="P23" s="1"/>
    </row>
    <row r="24" spans="1:16">
      <c r="A24" s="15"/>
      <c r="B24" s="168" t="s">
        <v>131</v>
      </c>
      <c r="C24" s="44"/>
      <c r="D24" s="278"/>
      <c r="E24" s="144"/>
      <c r="F24" s="144"/>
      <c r="G24" s="144"/>
      <c r="H24" s="144"/>
      <c r="I24" s="144"/>
      <c r="J24" s="144"/>
      <c r="K24" s="144"/>
      <c r="L24" s="144"/>
      <c r="M24" s="144"/>
      <c r="N24" s="144"/>
      <c r="O24" s="143"/>
      <c r="P24" s="1"/>
    </row>
    <row r="25" spans="1:16" ht="31">
      <c r="A25" s="15">
        <v>9</v>
      </c>
      <c r="B25" s="14" t="s">
        <v>411</v>
      </c>
      <c r="C25" s="227">
        <v>0</v>
      </c>
      <c r="D25" s="286"/>
      <c r="E25" s="146"/>
      <c r="F25" s="146"/>
      <c r="G25" s="146"/>
      <c r="H25" s="154">
        <f>C25+SUM(D28:G28)</f>
        <v>0</v>
      </c>
      <c r="I25" s="146"/>
      <c r="J25" s="146"/>
      <c r="K25" s="146"/>
      <c r="L25" s="154">
        <f>H25+SUM(I28:K28)</f>
        <v>0</v>
      </c>
      <c r="M25" s="146"/>
      <c r="N25" s="146"/>
      <c r="O25" s="145"/>
      <c r="P25" s="154">
        <f>L25+SUM(M28:O28)</f>
        <v>0</v>
      </c>
    </row>
    <row r="26" spans="1:16">
      <c r="A26" s="15">
        <v>10</v>
      </c>
      <c r="B26" s="14" t="s">
        <v>273</v>
      </c>
      <c r="C26" s="44"/>
      <c r="D26" s="210">
        <v>0</v>
      </c>
      <c r="E26" s="210">
        <v>0</v>
      </c>
      <c r="F26" s="210">
        <v>0</v>
      </c>
      <c r="G26" s="210">
        <v>0</v>
      </c>
      <c r="H26" s="144"/>
      <c r="I26" s="210">
        <v>0</v>
      </c>
      <c r="J26" s="210">
        <v>0</v>
      </c>
      <c r="K26" s="210">
        <v>0</v>
      </c>
      <c r="L26" s="144"/>
      <c r="M26" s="210">
        <v>0</v>
      </c>
      <c r="N26" s="210">
        <v>0</v>
      </c>
      <c r="O26" s="210">
        <v>0</v>
      </c>
      <c r="P26" s="1"/>
    </row>
    <row r="27" spans="1:16">
      <c r="A27" s="15">
        <v>11</v>
      </c>
      <c r="B27" s="14" t="s">
        <v>280</v>
      </c>
      <c r="C27" s="44"/>
      <c r="D27" s="210">
        <v>0</v>
      </c>
      <c r="E27" s="210">
        <v>0</v>
      </c>
      <c r="F27" s="210">
        <v>0</v>
      </c>
      <c r="G27" s="210">
        <v>0</v>
      </c>
      <c r="H27" s="144"/>
      <c r="I27" s="210">
        <v>0</v>
      </c>
      <c r="J27" s="210">
        <v>0</v>
      </c>
      <c r="K27" s="210">
        <v>0</v>
      </c>
      <c r="L27" s="144"/>
      <c r="M27" s="210">
        <v>0</v>
      </c>
      <c r="N27" s="210">
        <v>0</v>
      </c>
      <c r="O27" s="210">
        <v>0</v>
      </c>
      <c r="P27" s="1"/>
    </row>
    <row r="28" spans="1:16">
      <c r="A28" s="15">
        <v>12</v>
      </c>
      <c r="B28" s="14" t="s">
        <v>283</v>
      </c>
      <c r="C28" s="44"/>
      <c r="D28" s="150">
        <f>D26-D27</f>
        <v>0</v>
      </c>
      <c r="E28" s="150">
        <f>E26-E27</f>
        <v>0</v>
      </c>
      <c r="F28" s="150">
        <f>F26-F27</f>
        <v>0</v>
      </c>
      <c r="G28" s="148">
        <f>G26-G27</f>
        <v>0</v>
      </c>
      <c r="H28" s="144"/>
      <c r="I28" s="150">
        <f>I26-I27</f>
        <v>0</v>
      </c>
      <c r="J28" s="150">
        <f>J26-J27</f>
        <v>0</v>
      </c>
      <c r="K28" s="148">
        <f>K26-K27</f>
        <v>0</v>
      </c>
      <c r="L28" s="144"/>
      <c r="M28" s="150">
        <f>M26-M27</f>
        <v>0</v>
      </c>
      <c r="N28" s="150">
        <f>N26-N27</f>
        <v>0</v>
      </c>
      <c r="O28" s="148">
        <f>O26-O27</f>
        <v>0</v>
      </c>
      <c r="P28" s="1"/>
    </row>
    <row r="29" spans="1:16">
      <c r="A29" s="15"/>
      <c r="B29" s="14"/>
      <c r="C29" s="44"/>
      <c r="D29" s="280"/>
      <c r="E29" s="280"/>
      <c r="F29" s="280"/>
      <c r="G29" s="280"/>
      <c r="H29" s="144"/>
      <c r="I29" s="280"/>
      <c r="J29" s="280"/>
      <c r="K29" s="280"/>
      <c r="L29" s="144"/>
      <c r="M29" s="280"/>
      <c r="N29" s="280"/>
      <c r="O29" s="281"/>
      <c r="P29" s="1"/>
    </row>
    <row r="30" spans="1:16" ht="31">
      <c r="A30" s="15">
        <v>13</v>
      </c>
      <c r="B30" s="14" t="s">
        <v>304</v>
      </c>
      <c r="C30" s="127"/>
      <c r="D30" s="300">
        <f>SUM(D19:G19)+SUM(D21:G21)+SUM(D27:G27)</f>
        <v>33534141.936713241</v>
      </c>
      <c r="E30" s="301"/>
      <c r="F30" s="301"/>
      <c r="G30" s="301"/>
      <c r="H30" s="142"/>
      <c r="I30" s="302">
        <f>SUM(I19:K19)+SUM(I21:K21)+SUM(I27:K27)</f>
        <v>31918627.466490425</v>
      </c>
      <c r="J30" s="302"/>
      <c r="K30" s="302"/>
      <c r="L30" s="144"/>
      <c r="M30" s="290">
        <f>SUM(M19:O19)+SUM(M21:O21)+SUM(M27:O27)</f>
        <v>38457876.21115718</v>
      </c>
      <c r="N30" s="291"/>
      <c r="O30" s="292"/>
      <c r="P30" s="1"/>
    </row>
    <row r="31" spans="1:16">
      <c r="A31" s="15"/>
      <c r="B31" s="14"/>
      <c r="C31" s="44"/>
      <c r="D31" s="280"/>
      <c r="E31" s="280"/>
      <c r="F31" s="280"/>
      <c r="G31" s="280"/>
      <c r="H31" s="144"/>
      <c r="I31" s="280"/>
      <c r="J31" s="280"/>
      <c r="K31" s="280"/>
      <c r="L31" s="144"/>
      <c r="M31" s="280"/>
      <c r="N31" s="280"/>
      <c r="O31" s="281"/>
      <c r="P31" s="1"/>
    </row>
    <row r="32" spans="1:16">
      <c r="A32" s="15">
        <v>14</v>
      </c>
      <c r="B32" s="14" t="s">
        <v>256</v>
      </c>
      <c r="C32" s="127"/>
      <c r="D32" s="290">
        <f>D30-D14</f>
        <v>65651.107500001788</v>
      </c>
      <c r="E32" s="291"/>
      <c r="F32" s="291"/>
      <c r="G32" s="292"/>
      <c r="H32" s="282"/>
      <c r="I32" s="294">
        <f>I30-I14</f>
        <v>62185.160000000149</v>
      </c>
      <c r="J32" s="294"/>
      <c r="K32" s="294"/>
      <c r="L32" s="282"/>
      <c r="M32" s="290">
        <f>M30-M14</f>
        <v>72269.239999994636</v>
      </c>
      <c r="N32" s="291"/>
      <c r="O32" s="292"/>
      <c r="P32" s="1"/>
    </row>
    <row r="33" spans="1:19" s="7" customFormat="1">
      <c r="A33" s="91"/>
      <c r="E33" s="3"/>
      <c r="F33" s="3"/>
      <c r="G33" s="3"/>
      <c r="H33" s="3"/>
      <c r="I33" s="3"/>
      <c r="J33" s="3"/>
      <c r="K33" s="3"/>
      <c r="L33" s="3"/>
      <c r="M33" s="3"/>
      <c r="N33" s="3"/>
      <c r="O33" s="3"/>
      <c r="P33" s="3"/>
      <c r="Q33" s="1"/>
      <c r="R33" s="1"/>
      <c r="S33" s="1"/>
    </row>
    <row r="34" spans="1:19" s="7" customFormat="1">
      <c r="A34" s="91"/>
      <c r="B34" s="14" t="s">
        <v>405</v>
      </c>
      <c r="E34" s="3"/>
      <c r="F34" s="3"/>
      <c r="G34" s="3"/>
      <c r="H34" s="3"/>
      <c r="I34" s="3"/>
      <c r="J34" s="3"/>
      <c r="K34" s="3"/>
      <c r="L34" s="3"/>
      <c r="M34" s="3"/>
      <c r="N34" s="3"/>
      <c r="O34" s="3"/>
      <c r="P34" s="3"/>
      <c r="Q34" s="1"/>
      <c r="R34" s="1"/>
      <c r="S34" s="1"/>
    </row>
    <row r="35" spans="1:19" s="7" customFormat="1">
      <c r="A35" s="91"/>
      <c r="B35" s="14" t="s">
        <v>410</v>
      </c>
      <c r="E35" s="3"/>
      <c r="F35" s="3"/>
      <c r="G35" s="3"/>
      <c r="H35" s="3"/>
      <c r="I35" s="3"/>
      <c r="J35" s="3"/>
      <c r="K35" s="3"/>
      <c r="L35" s="3"/>
      <c r="M35" s="3"/>
      <c r="N35" s="3"/>
      <c r="O35" s="3"/>
      <c r="P35" s="3"/>
      <c r="Q35" s="1"/>
      <c r="R35" s="1"/>
      <c r="S35" s="1"/>
    </row>
    <row r="36" spans="1:19" ht="50.25" customHeight="1">
      <c r="B36" s="14" t="s">
        <v>412</v>
      </c>
    </row>
  </sheetData>
  <dataConsolidate/>
  <mergeCells count="13">
    <mergeCell ref="M32:O32"/>
    <mergeCell ref="M9:O9"/>
    <mergeCell ref="D32:G32"/>
    <mergeCell ref="I32:K32"/>
    <mergeCell ref="Q9:S9"/>
    <mergeCell ref="D14:G14"/>
    <mergeCell ref="I14:K14"/>
    <mergeCell ref="M14:O14"/>
    <mergeCell ref="D30:G30"/>
    <mergeCell ref="I30:K30"/>
    <mergeCell ref="M30:O30"/>
    <mergeCell ref="D9:G9"/>
    <mergeCell ref="I9:K9"/>
  </mergeCells>
  <printOptions horizontalCentered="1"/>
  <pageMargins left="0.25" right="0.25" top="0.75" bottom="0.75" header="0.3" footer="0.3"/>
  <pageSetup scale="44"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A49C8AB93C7642B3EDF6127421CD99" ma:contentTypeVersion="3" ma:contentTypeDescription="Create a new document." ma:contentTypeScope="" ma:versionID="a8091d66e98237b24b7127cf0dde74f3">
  <xsd:schema xmlns:xsd="http://www.w3.org/2001/XMLSchema" xmlns:xs="http://www.w3.org/2001/XMLSchema" xmlns:p="http://schemas.microsoft.com/office/2006/metadata/properties" xmlns:ns3="d6587c4b-779f-484a-bd88-51413e3c9bfa" targetNamespace="http://schemas.microsoft.com/office/2006/metadata/properties" ma:root="true" ma:fieldsID="5def4053fea34228cd8335871b543eab" ns3:_="">
    <xsd:import namespace="d6587c4b-779f-484a-bd88-51413e3c9bfa"/>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87c4b-779f-484a-bd88-51413e3c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d6587c4b-779f-484a-bd88-51413e3c9bfa"/>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9C22020C-755F-4F13-8A89-FFD990CB2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87c4b-779f-484a-bd88-51413e3c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Burbano, Jordi</cp:lastModifiedBy>
  <cp:lastPrinted>2017-06-21T17:36:51Z</cp:lastPrinted>
  <dcterms:created xsi:type="dcterms:W3CDTF">2004-11-07T17:37:25Z</dcterms:created>
  <dcterms:modified xsi:type="dcterms:W3CDTF">2024-08-29T00:16:23Z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0x01010003A49C8AB93C7642B3EDF6127421CD99</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