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epartment\RP\IRP\2024 TID IRP\Final Draft\Filed with CEC\"/>
    </mc:Choice>
  </mc:AlternateContent>
  <bookViews>
    <workbookView xWindow="0" yWindow="0" windowWidth="4780" windowHeight="0" firstSheet="1" activeTab="2"/>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0" i="10" l="1"/>
  <c r="N100" i="10"/>
  <c r="O100" i="10"/>
  <c r="P100" i="10"/>
  <c r="Q100" i="10"/>
  <c r="R100" i="10"/>
  <c r="L100" i="10"/>
  <c r="L65" i="9" l="1"/>
  <c r="M65" i="9"/>
  <c r="N65" i="9"/>
  <c r="O65" i="9"/>
  <c r="P65" i="9"/>
  <c r="Q65" i="9"/>
  <c r="R65" i="9"/>
  <c r="M15" i="9" l="1"/>
  <c r="N15" i="9"/>
  <c r="O15" i="9"/>
  <c r="P15" i="9"/>
  <c r="Q15" i="9"/>
  <c r="R15" i="9"/>
  <c r="L15" i="9"/>
  <c r="L17" i="9" s="1"/>
  <c r="R79" i="2" l="1"/>
  <c r="Q79" i="2"/>
  <c r="P79" i="2"/>
  <c r="O79" i="2"/>
  <c r="N79" i="2"/>
  <c r="M79" i="2"/>
  <c r="L79" i="2"/>
  <c r="K79" i="2"/>
  <c r="K93" i="2" s="1"/>
  <c r="K113" i="2" s="1"/>
  <c r="K120" i="2" s="1"/>
  <c r="K18" i="2"/>
  <c r="K19" i="2" s="1"/>
  <c r="F107" i="10" l="1"/>
  <c r="G107" i="10"/>
  <c r="H107" i="10"/>
  <c r="I107" i="10"/>
  <c r="J107" i="10"/>
  <c r="K107" i="10"/>
  <c r="E107" i="10"/>
  <c r="F108" i="10" l="1"/>
  <c r="G108" i="10"/>
  <c r="H108" i="10"/>
  <c r="I108" i="10"/>
  <c r="J108" i="10"/>
  <c r="K108" i="10"/>
  <c r="L108" i="10"/>
  <c r="M108" i="10"/>
  <c r="N108" i="10"/>
  <c r="O108" i="10"/>
  <c r="P108" i="10"/>
  <c r="Q108" i="10"/>
  <c r="R108" i="10"/>
  <c r="E108" i="10"/>
  <c r="K100" i="10" l="1"/>
  <c r="J100" i="10"/>
  <c r="I100" i="10"/>
  <c r="H100" i="10"/>
  <c r="G100" i="10"/>
  <c r="F100" i="10"/>
  <c r="E100" i="10"/>
  <c r="H128" i="9" l="1"/>
  <c r="I128" i="9"/>
  <c r="J128" i="9"/>
  <c r="K128" i="9"/>
  <c r="L128" i="9"/>
  <c r="M128" i="9"/>
  <c r="N128" i="9"/>
  <c r="O128" i="9"/>
  <c r="P128" i="9"/>
  <c r="Q128" i="9"/>
  <c r="R128" i="9"/>
  <c r="G128" i="9"/>
  <c r="F128" i="9"/>
  <c r="E128" i="9"/>
  <c r="H127" i="9"/>
  <c r="I127" i="9"/>
  <c r="J127" i="9"/>
  <c r="K127" i="9"/>
  <c r="F127" i="9"/>
  <c r="G127" i="9"/>
  <c r="E127" i="9"/>
  <c r="F65" i="9"/>
  <c r="G65" i="9"/>
  <c r="H65" i="9"/>
  <c r="I65" i="9"/>
  <c r="J65" i="9"/>
  <c r="K65" i="9"/>
  <c r="E65" i="9"/>
  <c r="J109" i="10" l="1"/>
  <c r="J111" i="10" s="1"/>
  <c r="K109" i="10"/>
  <c r="K111" i="10" s="1"/>
  <c r="I109" i="10"/>
  <c r="I111" i="10" s="1"/>
  <c r="F109" i="10"/>
  <c r="F111" i="10" s="1"/>
  <c r="H109" i="10"/>
  <c r="H111" i="10" s="1"/>
  <c r="E109" i="10"/>
  <c r="E111" i="10" s="1"/>
  <c r="G109" i="10"/>
  <c r="G111" i="10" s="1"/>
  <c r="T11" i="18" l="1"/>
  <c r="S11" i="18"/>
  <c r="R11" i="18"/>
  <c r="P11" i="18"/>
  <c r="O11" i="18"/>
  <c r="N11" i="18"/>
  <c r="L11" i="18"/>
  <c r="K11" i="18"/>
  <c r="J11" i="18"/>
  <c r="I11" i="18"/>
  <c r="G11" i="18"/>
  <c r="E11" i="18"/>
  <c r="F11" i="18"/>
  <c r="D11" i="18"/>
  <c r="R30" i="18"/>
  <c r="D30" i="18"/>
  <c r="T28" i="18"/>
  <c r="S28" i="18"/>
  <c r="R28" i="18"/>
  <c r="O28" i="18"/>
  <c r="P28" i="18"/>
  <c r="N28" i="18"/>
  <c r="J28" i="18"/>
  <c r="I28" i="18"/>
  <c r="E28" i="18"/>
  <c r="F28" i="18"/>
  <c r="G28" i="18"/>
  <c r="D28" i="18"/>
  <c r="H25" i="18" l="1"/>
  <c r="G31" i="10"/>
  <c r="L28" i="18" l="1"/>
  <c r="K28" i="18"/>
  <c r="M25" i="18" s="1"/>
  <c r="Q25" i="18" s="1"/>
  <c r="U25" i="18" s="1"/>
  <c r="E31" i="10"/>
  <c r="E53" i="10"/>
  <c r="E17" i="9"/>
  <c r="E130" i="9" s="1"/>
  <c r="E44" i="9"/>
  <c r="E18" i="2"/>
  <c r="E21" i="2" s="1"/>
  <c r="E117" i="2" s="1"/>
  <c r="E44" i="2"/>
  <c r="E72" i="2"/>
  <c r="E74" i="2" s="1"/>
  <c r="E118" i="2" s="1"/>
  <c r="E70" i="9" l="1"/>
  <c r="E55" i="10"/>
  <c r="D14" i="18"/>
  <c r="R14" i="18"/>
  <c r="E119" i="2"/>
  <c r="E121" i="2" s="1"/>
  <c r="I14" i="18"/>
  <c r="N14" i="18"/>
  <c r="D22" i="18"/>
  <c r="E103" i="10" l="1"/>
  <c r="E115" i="10" s="1"/>
  <c r="E126" i="9"/>
  <c r="E129" i="9" s="1"/>
  <c r="E131" i="9" s="1"/>
  <c r="R93" i="10"/>
  <c r="Q93" i="10"/>
  <c r="P93" i="10"/>
  <c r="O93" i="10"/>
  <c r="N93" i="10"/>
  <c r="M93" i="10"/>
  <c r="L93" i="10"/>
  <c r="R75" i="10"/>
  <c r="Q75" i="10"/>
  <c r="P75" i="10"/>
  <c r="O75" i="10"/>
  <c r="N75" i="10"/>
  <c r="M75" i="10"/>
  <c r="L75" i="10"/>
  <c r="R53" i="10"/>
  <c r="Q53" i="10"/>
  <c r="P53" i="10"/>
  <c r="O53" i="10"/>
  <c r="N53" i="10"/>
  <c r="M53" i="10"/>
  <c r="L53" i="10"/>
  <c r="K53" i="10"/>
  <c r="J53" i="10"/>
  <c r="I53" i="10"/>
  <c r="H53" i="10"/>
  <c r="G53" i="10"/>
  <c r="G55" i="10" s="1"/>
  <c r="F53" i="10"/>
  <c r="F17" i="9"/>
  <c r="F130" i="9" s="1"/>
  <c r="O95" i="10" l="1"/>
  <c r="G103" i="10"/>
  <c r="G115" i="10" s="1"/>
  <c r="M95" i="10"/>
  <c r="Q95" i="10"/>
  <c r="L95" i="10"/>
  <c r="N95" i="10"/>
  <c r="P95" i="10"/>
  <c r="R95" i="10"/>
  <c r="R112" i="9"/>
  <c r="Q112" i="9"/>
  <c r="P112" i="9"/>
  <c r="O112" i="9"/>
  <c r="N112" i="9"/>
  <c r="M112" i="9"/>
  <c r="L112" i="9"/>
  <c r="R94" i="9"/>
  <c r="Q94" i="9"/>
  <c r="P94" i="9"/>
  <c r="O94" i="9"/>
  <c r="N94" i="9"/>
  <c r="M94" i="9"/>
  <c r="L94" i="9"/>
  <c r="G44" i="9"/>
  <c r="G17" i="9"/>
  <c r="G130" i="9" s="1"/>
  <c r="F22" i="18" l="1"/>
  <c r="M114" i="9"/>
  <c r="G70" i="9"/>
  <c r="O114" i="9"/>
  <c r="Q114" i="9"/>
  <c r="L114" i="9"/>
  <c r="N114" i="9"/>
  <c r="P114" i="9"/>
  <c r="R114" i="9"/>
  <c r="L93" i="2"/>
  <c r="M93" i="2"/>
  <c r="N93" i="2"/>
  <c r="O93" i="2"/>
  <c r="P93" i="2"/>
  <c r="Q93" i="2"/>
  <c r="R93" i="2"/>
  <c r="L111" i="2"/>
  <c r="M111" i="2"/>
  <c r="N111" i="2"/>
  <c r="O111" i="2"/>
  <c r="O113" i="2" s="1"/>
  <c r="O120" i="2" s="1"/>
  <c r="P111" i="2"/>
  <c r="Q111" i="2"/>
  <c r="R111" i="2"/>
  <c r="P113" i="2" l="1"/>
  <c r="P120" i="2" s="1"/>
  <c r="N113" i="2"/>
  <c r="N120" i="2" s="1"/>
  <c r="M113" i="2"/>
  <c r="M120" i="2" s="1"/>
  <c r="L113" i="2"/>
  <c r="L120" i="2" s="1"/>
  <c r="R113" i="2"/>
  <c r="R120" i="2" s="1"/>
  <c r="G126" i="9"/>
  <c r="G129" i="9" s="1"/>
  <c r="G131" i="9" s="1"/>
  <c r="Q113" i="2"/>
  <c r="Q120" i="2" s="1"/>
  <c r="F72" i="2"/>
  <c r="F44" i="2"/>
  <c r="F18" i="2"/>
  <c r="F21" i="2" s="1"/>
  <c r="F117" i="2" s="1"/>
  <c r="F74" i="2" l="1"/>
  <c r="F118" i="2" s="1"/>
  <c r="F119" i="2" s="1"/>
  <c r="F121" i="2" s="1"/>
  <c r="H18" i="2" l="1"/>
  <c r="R31" i="10" l="1"/>
  <c r="R55" i="10" s="1"/>
  <c r="Q31" i="10"/>
  <c r="Q55" i="10" s="1"/>
  <c r="P31" i="10"/>
  <c r="P55" i="10" s="1"/>
  <c r="O31" i="10"/>
  <c r="O55" i="10" s="1"/>
  <c r="N31" i="10"/>
  <c r="N55" i="10" s="1"/>
  <c r="M31" i="10"/>
  <c r="M55" i="10" s="1"/>
  <c r="L31" i="10"/>
  <c r="L55" i="10" s="1"/>
  <c r="K31" i="10"/>
  <c r="K55" i="10" s="1"/>
  <c r="J31" i="10"/>
  <c r="J55" i="10" s="1"/>
  <c r="I31" i="10"/>
  <c r="I55" i="10" s="1"/>
  <c r="H31" i="10"/>
  <c r="H55" i="10" s="1"/>
  <c r="F31" i="10"/>
  <c r="F55" i="10" s="1"/>
  <c r="K22" i="18"/>
  <c r="J22" i="18"/>
  <c r="G22" i="18"/>
  <c r="E22" i="18"/>
  <c r="R44" i="9"/>
  <c r="Q44" i="9"/>
  <c r="P44" i="9"/>
  <c r="O44" i="9"/>
  <c r="N44" i="9"/>
  <c r="M44" i="9"/>
  <c r="L44" i="9"/>
  <c r="K44" i="9"/>
  <c r="J44" i="9"/>
  <c r="I44" i="9"/>
  <c r="H44" i="9"/>
  <c r="F44" i="9"/>
  <c r="R17" i="9"/>
  <c r="R130" i="9" s="1"/>
  <c r="Q17" i="9"/>
  <c r="Q130" i="9" s="1"/>
  <c r="P17" i="9"/>
  <c r="P130" i="9" s="1"/>
  <c r="O17" i="9"/>
  <c r="O130" i="9" s="1"/>
  <c r="N17" i="9"/>
  <c r="N130" i="9" s="1"/>
  <c r="M17" i="9"/>
  <c r="M130" i="9" s="1"/>
  <c r="L130" i="9"/>
  <c r="K17" i="9"/>
  <c r="K130" i="9" s="1"/>
  <c r="J17" i="9"/>
  <c r="J130" i="9" s="1"/>
  <c r="I17" i="9"/>
  <c r="I130" i="9" s="1"/>
  <c r="H17" i="9"/>
  <c r="H130" i="9" s="1"/>
  <c r="J103" i="10" l="1"/>
  <c r="J115" i="10" s="1"/>
  <c r="M103" i="10"/>
  <c r="K103" i="10"/>
  <c r="K115" i="10" s="1"/>
  <c r="L103" i="10"/>
  <c r="N103" i="10"/>
  <c r="I103" i="10"/>
  <c r="I115" i="10" s="1"/>
  <c r="F103" i="10"/>
  <c r="F115" i="10" s="1"/>
  <c r="O103" i="10"/>
  <c r="Q103" i="10"/>
  <c r="H103" i="10"/>
  <c r="H115" i="10" s="1"/>
  <c r="P103" i="10"/>
  <c r="R103" i="10"/>
  <c r="H17" i="18"/>
  <c r="D32" i="18"/>
  <c r="H70" i="9"/>
  <c r="H126" i="9" s="1"/>
  <c r="J70" i="9"/>
  <c r="J126" i="9" s="1"/>
  <c r="F70" i="9"/>
  <c r="F126" i="9" s="1"/>
  <c r="I70" i="9"/>
  <c r="I126" i="9" s="1"/>
  <c r="K70" i="9"/>
  <c r="K126" i="9" s="1"/>
  <c r="H72" i="2"/>
  <c r="I72" i="2"/>
  <c r="J72" i="2"/>
  <c r="K72" i="2"/>
  <c r="L72" i="2"/>
  <c r="M72" i="2"/>
  <c r="N72" i="2"/>
  <c r="O72" i="2"/>
  <c r="P72" i="2"/>
  <c r="Q72" i="2"/>
  <c r="R72" i="2"/>
  <c r="G72" i="2"/>
  <c r="J129" i="9" l="1"/>
  <c r="J131" i="9" s="1"/>
  <c r="K129" i="9"/>
  <c r="K131" i="9" s="1"/>
  <c r="H129" i="9"/>
  <c r="H131" i="9" s="1"/>
  <c r="I129" i="9"/>
  <c r="I131" i="9" s="1"/>
  <c r="H44" i="2"/>
  <c r="H74" i="2" s="1"/>
  <c r="H118" i="2" s="1"/>
  <c r="I44" i="2"/>
  <c r="I74" i="2" s="1"/>
  <c r="I118" i="2" s="1"/>
  <c r="J44" i="2"/>
  <c r="J74" i="2" s="1"/>
  <c r="J118" i="2" s="1"/>
  <c r="K44" i="2"/>
  <c r="K74" i="2" s="1"/>
  <c r="K118" i="2" s="1"/>
  <c r="L44" i="2"/>
  <c r="L74" i="2" s="1"/>
  <c r="L118" i="2" s="1"/>
  <c r="M44" i="2"/>
  <c r="M74" i="2" s="1"/>
  <c r="M118" i="2" s="1"/>
  <c r="N44" i="2"/>
  <c r="N74" i="2" s="1"/>
  <c r="N118" i="2" s="1"/>
  <c r="O44" i="2"/>
  <c r="O74" i="2" s="1"/>
  <c r="O118" i="2" s="1"/>
  <c r="P44" i="2"/>
  <c r="P74" i="2" s="1"/>
  <c r="P118" i="2" s="1"/>
  <c r="Q44" i="2"/>
  <c r="Q74" i="2" s="1"/>
  <c r="Q118" i="2" s="1"/>
  <c r="R44" i="2"/>
  <c r="R74" i="2" s="1"/>
  <c r="R118" i="2" s="1"/>
  <c r="G44" i="2"/>
  <c r="G74" i="2" s="1"/>
  <c r="G118" i="2" s="1"/>
  <c r="F129" i="9" l="1"/>
  <c r="F131" i="9" s="1"/>
  <c r="O18" i="2"/>
  <c r="P18" i="2"/>
  <c r="Q18" i="2"/>
  <c r="R18" i="2"/>
  <c r="H21" i="2"/>
  <c r="H117" i="2" s="1"/>
  <c r="H119" i="2" s="1"/>
  <c r="H121" i="2" s="1"/>
  <c r="I18" i="2"/>
  <c r="I21" i="2" s="1"/>
  <c r="I117" i="2" s="1"/>
  <c r="I119" i="2" s="1"/>
  <c r="I121" i="2" s="1"/>
  <c r="J18" i="2"/>
  <c r="J21" i="2" s="1"/>
  <c r="J117" i="2" s="1"/>
  <c r="J119" i="2" s="1"/>
  <c r="J121" i="2" s="1"/>
  <c r="K21" i="2"/>
  <c r="L18" i="2"/>
  <c r="M18" i="2"/>
  <c r="N18" i="2"/>
  <c r="G18" i="2"/>
  <c r="G21" i="2" s="1"/>
  <c r="G117" i="2" s="1"/>
  <c r="G119" i="2" s="1"/>
  <c r="G121" i="2" s="1"/>
  <c r="N19" i="2" l="1"/>
  <c r="N21" i="2" s="1"/>
  <c r="N117" i="2" s="1"/>
  <c r="N119" i="2" s="1"/>
  <c r="N121" i="2" s="1"/>
  <c r="M19" i="2"/>
  <c r="M21" i="2" s="1"/>
  <c r="M117" i="2" s="1"/>
  <c r="M119" i="2" s="1"/>
  <c r="M121" i="2" s="1"/>
  <c r="L19" i="2"/>
  <c r="L21" i="2" s="1"/>
  <c r="L117" i="2" s="1"/>
  <c r="L119" i="2" s="1"/>
  <c r="L121" i="2" s="1"/>
  <c r="K117" i="2"/>
  <c r="K119" i="2" s="1"/>
  <c r="K121" i="2" s="1"/>
  <c r="R19" i="2"/>
  <c r="R21" i="2" s="1"/>
  <c r="R117" i="2" s="1"/>
  <c r="R119" i="2" s="1"/>
  <c r="R121" i="2" s="1"/>
  <c r="Q19" i="2"/>
  <c r="Q21" i="2" s="1"/>
  <c r="Q117" i="2" s="1"/>
  <c r="Q119" i="2" s="1"/>
  <c r="Q121" i="2" s="1"/>
  <c r="P19" i="2"/>
  <c r="P21" i="2" s="1"/>
  <c r="P117" i="2" s="1"/>
  <c r="P119" i="2" s="1"/>
  <c r="P121" i="2" s="1"/>
  <c r="O19" i="2"/>
  <c r="O21" i="2" s="1"/>
  <c r="O117" i="2" s="1"/>
  <c r="O119" i="2" s="1"/>
  <c r="O121" i="2" s="1"/>
  <c r="R32" i="18"/>
  <c r="M107" i="10"/>
  <c r="M109" i="10" s="1"/>
  <c r="L107" i="10"/>
  <c r="L109" i="10" s="1"/>
  <c r="Q107" i="10"/>
  <c r="Q109" i="10" s="1"/>
  <c r="N107" i="10"/>
  <c r="N109" i="10" s="1"/>
  <c r="P107" i="10"/>
  <c r="P109" i="10" s="1"/>
  <c r="O107" i="10"/>
  <c r="O109" i="10" s="1"/>
  <c r="R107" i="10"/>
  <c r="R109" i="10" s="1"/>
  <c r="R127" i="9"/>
  <c r="M127" i="9"/>
  <c r="Q127" i="9"/>
  <c r="P127" i="9"/>
  <c r="O127" i="9"/>
  <c r="N127" i="9"/>
  <c r="L70" i="9"/>
  <c r="L126" i="9" s="1"/>
  <c r="L127" i="9"/>
  <c r="M70" i="9"/>
  <c r="M126" i="9" s="1"/>
  <c r="N70" i="9"/>
  <c r="N126" i="9" s="1"/>
  <c r="P22" i="18"/>
  <c r="P70" i="9"/>
  <c r="P126" i="9" s="1"/>
  <c r="S22" i="18"/>
  <c r="R70" i="9"/>
  <c r="R126" i="9" s="1"/>
  <c r="R111" i="10" l="1"/>
  <c r="R115" i="10" s="1"/>
  <c r="O111" i="10"/>
  <c r="O115" i="10" s="1"/>
  <c r="P111" i="10"/>
  <c r="P115" i="10" s="1"/>
  <c r="N111" i="10"/>
  <c r="N115" i="10" s="1"/>
  <c r="Q111" i="10"/>
  <c r="Q115" i="10" s="1"/>
  <c r="L111" i="10"/>
  <c r="L115" i="10" s="1"/>
  <c r="M111" i="10"/>
  <c r="M115" i="10" s="1"/>
  <c r="L129" i="9"/>
  <c r="L131" i="9" s="1"/>
  <c r="N129" i="9"/>
  <c r="N131" i="9" s="1"/>
  <c r="L22" i="18"/>
  <c r="R129" i="9"/>
  <c r="R131" i="9" s="1"/>
  <c r="P129" i="9"/>
  <c r="P131" i="9" s="1"/>
  <c r="M129" i="9"/>
  <c r="M131" i="9" s="1"/>
  <c r="Q70" i="9"/>
  <c r="Q126" i="9" s="1"/>
  <c r="Q129" i="9" s="1"/>
  <c r="Q131" i="9" s="1"/>
  <c r="O70" i="9"/>
  <c r="O126" i="9" s="1"/>
  <c r="O129" i="9" s="1"/>
  <c r="O131" i="9" s="1"/>
  <c r="T22" i="18"/>
  <c r="R22" i="18"/>
  <c r="I30" i="18"/>
  <c r="I32" i="18" s="1"/>
  <c r="I22" i="18"/>
  <c r="O22" i="18" l="1"/>
  <c r="M17" i="18"/>
  <c r="N30" i="18" l="1"/>
  <c r="N32" i="18" s="1"/>
  <c r="N22" i="18"/>
  <c r="Q17" i="18" s="1"/>
  <c r="U17" i="18" s="1"/>
</calcChain>
</file>

<file path=xl/sharedStrings.xml><?xml version="1.0" encoding="utf-8"?>
<sst xmlns="http://schemas.openxmlformats.org/spreadsheetml/2006/main" count="691" uniqueCount="370">
  <si>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</si>
  <si>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</si>
  <si>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</si>
  <si>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</si>
  <si>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</si>
  <si>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</si>
  <si>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</si>
  <si>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</si>
  <si>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</si>
  <si>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</si>
  <si>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</si>
  <si>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</si>
  <si>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</si>
  <si>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</si>
  <si>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</si>
  <si>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</si>
  <si>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</si>
  <si>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</si>
  <si>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</si>
  <si>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</si>
  <si>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</si>
  <si>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</si>
  <si>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</si>
  <si>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</si>
  <si>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</si>
  <si>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</si>
  <si>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</si>
  <si>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</si>
  <si>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</si>
  <si>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</si>
  <si>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</si>
  <si>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</si>
  <si>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</si>
  <si>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</si>
  <si>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</si>
  <si>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</si>
  <si>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 xml:space="preserve">Yellow fill relates to an application for confidentiality. </t>
  </si>
  <si>
    <t>Units = MW</t>
  </si>
  <si>
    <t>Data input by User are in dark green font.</t>
  </si>
  <si>
    <t>PEAK LOAD CALCULATIONS</t>
  </si>
  <si>
    <t>2020</t>
  </si>
  <si>
    <t>2021</t>
  </si>
  <si>
    <t>2022</t>
  </si>
  <si>
    <t>2023</t>
  </si>
  <si>
    <t>2024</t>
  </si>
  <si>
    <t>2025</t>
  </si>
  <si>
    <t>2026</t>
  </si>
  <si>
    <t>2027</t>
  </si>
  <si>
    <t>2028</t>
  </si>
  <si>
    <t>2029</t>
  </si>
  <si>
    <t>2030</t>
  </si>
  <si>
    <t>Forecast Total Peak-Hour 1-in-2 Demand</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</si>
  <si>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</si>
  <si>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</si>
  <si>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</si>
  <si>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</si>
  <si>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</si>
  <si>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</si>
  <si>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</si>
  <si>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Managed Peak Demand (1-5-6)</t>
  </si>
  <si>
    <t>Planning Reserve Margin</t>
  </si>
  <si>
    <t xml:space="preserve">Firm Sales Obligations </t>
  </si>
  <si>
    <t>Total Peak Procurement Requirement (7+8+9)</t>
  </si>
  <si>
    <t>EXISTING AND PLANNED CAPACITY SUPPLY RESOURCES</t>
  </si>
  <si>
    <t>Utility-Owned Generation and Storage (not RPS-eligible):</t>
  </si>
  <si>
    <t>[list resource by name]</t>
  </si>
  <si>
    <t>Fuel</t>
  </si>
  <si>
    <t>11a</t>
  </si>
  <si>
    <t>Walnut Energy Center</t>
  </si>
  <si>
    <t>Natural Gas</t>
  </si>
  <si>
    <t>11b</t>
  </si>
  <si>
    <t>Walnut CT</t>
  </si>
  <si>
    <t>11c</t>
  </si>
  <si>
    <t>Almond 1 &amp; 2</t>
  </si>
  <si>
    <t>11d</t>
  </si>
  <si>
    <t>Don Pedro</t>
  </si>
  <si>
    <t>Large Hydroelectric</t>
  </si>
  <si>
    <t>11e</t>
  </si>
  <si>
    <t>11f</t>
  </si>
  <si>
    <t>11g</t>
  </si>
  <si>
    <t>Long-Term Contracts (not RPS-eligible):</t>
  </si>
  <si>
    <t>[list contracts by name]</t>
  </si>
  <si>
    <t>11h</t>
  </si>
  <si>
    <t>WAPA</t>
  </si>
  <si>
    <t>11i</t>
  </si>
  <si>
    <t>11j</t>
  </si>
  <si>
    <t>11k</t>
  </si>
  <si>
    <t>11l</t>
  </si>
  <si>
    <t>11m</t>
  </si>
  <si>
    <t>11n</t>
  </si>
  <si>
    <t>Total peak dependable capacity of existing and planned supply resources (not RPS-eligible) (sum of 11a…11n)</t>
  </si>
  <si>
    <t>Utility-Owned RPS-eligible Resources:</t>
  </si>
  <si>
    <t>[list resource by plant or unit]</t>
  </si>
  <si>
    <t>12a</t>
  </si>
  <si>
    <t>Tuolumne Wind Project</t>
  </si>
  <si>
    <t>Wind</t>
  </si>
  <si>
    <t>12b</t>
  </si>
  <si>
    <t>Small Hydro</t>
  </si>
  <si>
    <t>Small Hydroelectric</t>
  </si>
  <si>
    <t>12c</t>
  </si>
  <si>
    <t>Minihydros</t>
  </si>
  <si>
    <t>12d</t>
  </si>
  <si>
    <t>12e</t>
  </si>
  <si>
    <t>12f</t>
  </si>
  <si>
    <t>12g</t>
  </si>
  <si>
    <t>12h</t>
  </si>
  <si>
    <t>12i</t>
  </si>
  <si>
    <t>12j</t>
  </si>
  <si>
    <t>12k</t>
  </si>
  <si>
    <t>12l</t>
  </si>
  <si>
    <t>12m</t>
  </si>
  <si>
    <t>12n</t>
  </si>
  <si>
    <t>Long-Term Contracts (RPS-eligible):</t>
  </si>
  <si>
    <t>12o</t>
  </si>
  <si>
    <t>NCPA Geothermal</t>
  </si>
  <si>
    <t>Geothermal</t>
  </si>
  <si>
    <t>12p</t>
  </si>
  <si>
    <t>54 MW SunPower PPA</t>
  </si>
  <si>
    <t>Solar PV</t>
  </si>
  <si>
    <t>12q</t>
  </si>
  <si>
    <t>12r</t>
  </si>
  <si>
    <t>Total peak dependable capacity of existing and planned RPS-eligible resources (sum of 12a…12n)</t>
  </si>
  <si>
    <t>Total peak dependable capacity of existing and planned supply resources (11+12)</t>
  </si>
  <si>
    <t>GENERIC ADDITIONS</t>
  </si>
  <si>
    <t>NON-RPS ELIGIBLE RESOURCES:</t>
  </si>
  <si>
    <t>[list resource by name or description]</t>
  </si>
  <si>
    <t>14a</t>
  </si>
  <si>
    <t>Firm Sales Obligation Purchaser-Provided Capacity</t>
  </si>
  <si>
    <t>14b</t>
  </si>
  <si>
    <t>Planned 100 MW 2Hr Li-ion Storage</t>
  </si>
  <si>
    <t>14c</t>
  </si>
  <si>
    <t>14d</t>
  </si>
  <si>
    <t>14e</t>
  </si>
  <si>
    <t>14f</t>
  </si>
  <si>
    <t>14g</t>
  </si>
  <si>
    <t>14h</t>
  </si>
  <si>
    <t>14i</t>
  </si>
  <si>
    <t>14j</t>
  </si>
  <si>
    <t>14k</t>
  </si>
  <si>
    <t>14l</t>
  </si>
  <si>
    <t>14m</t>
  </si>
  <si>
    <t>14n</t>
  </si>
  <si>
    <t>Total peak dependable capacity of generic supply resources (not RPS-eligible)</t>
  </si>
  <si>
    <t>RPS-ELIGIBLE RESOURCES:</t>
  </si>
  <si>
    <t>15a</t>
  </si>
  <si>
    <t>Planned 94 MW PV Solar</t>
  </si>
  <si>
    <t>15b</t>
  </si>
  <si>
    <t>Generic Addiiton - Geothermal</t>
  </si>
  <si>
    <t>15c</t>
  </si>
  <si>
    <t>Generic Addition - PV Solar</t>
  </si>
  <si>
    <t>15d</t>
  </si>
  <si>
    <t>Generic Addition - Wind</t>
  </si>
  <si>
    <t>15e</t>
  </si>
  <si>
    <t>15f</t>
  </si>
  <si>
    <t>15g</t>
  </si>
  <si>
    <t>15h</t>
  </si>
  <si>
    <t>15i</t>
  </si>
  <si>
    <t>15j</t>
  </si>
  <si>
    <t>15k</t>
  </si>
  <si>
    <t>15l</t>
  </si>
  <si>
    <t>15m</t>
  </si>
  <si>
    <t>15n</t>
  </si>
  <si>
    <t>Total peak dependable capacity of generic RPS-eligible resources</t>
  </si>
  <si>
    <t>Total peak dependable capacity of generic supply resources (14+15)</t>
  </si>
  <si>
    <t>CAPACITY BALANCE SUMMARY</t>
  </si>
  <si>
    <t>2017</t>
  </si>
  <si>
    <t>2018</t>
  </si>
  <si>
    <t>2019</t>
  </si>
  <si>
    <t>Total peak procurement requirement (from line 10)</t>
  </si>
  <si>
    <t>Total peak dependable capacity of existing and planned supply resources (from line 13)</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</si>
  <si>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</si>
  <si>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Total peak dependable capacity of generic supply resources (from line 16)</t>
  </si>
  <si>
    <t>Planned capacity surplus/shortfall (shortfalls assumed to be met with short-term capacity purchases) (19+20)</t>
  </si>
  <si>
    <t xml:space="preserve">   Energy Balance Table </t>
  </si>
  <si>
    <t>Form CEC 110 (May 2017)</t>
  </si>
  <si>
    <t>Units = MWh</t>
  </si>
  <si>
    <t>Historical Data</t>
  </si>
  <si>
    <t>NET ENERGY FOR  LOAD CALCULATIONS</t>
  </si>
  <si>
    <t>Retail sales to end-use customers</t>
  </si>
  <si>
    <t>Other loads</t>
  </si>
  <si>
    <t>Unmanaged net energy for load</t>
  </si>
  <si>
    <t>Managed retail sales to end-use customers</t>
  </si>
  <si>
    <t xml:space="preserve">Managed net energy for load </t>
  </si>
  <si>
    <t>Firm Sales Obligations</t>
  </si>
  <si>
    <t>Total net energy for load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</si>
  <si>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</si>
  <si>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</si>
  <si>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</si>
  <si>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</si>
  <si>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</si>
  <si>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</si>
  <si>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</si>
  <si>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</si>
  <si>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</si>
  <si>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</si>
  <si>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</si>
  <si>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</si>
  <si>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</si>
  <si>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</si>
  <si>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</si>
  <si>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</si>
  <si>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</si>
  <si>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</si>
  <si>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</si>
  <si>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</si>
  <si>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</si>
  <si>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</si>
  <si>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Total energy from RPS-eligible resources (sum of 13a…13n)</t>
  </si>
  <si>
    <t>13z</t>
  </si>
  <si>
    <t>Undelivered RPS energy (*Note this energy is included in the total shown in 13)</t>
  </si>
  <si>
    <t>Total energy from existing and planned supply resources (12+13)</t>
  </si>
  <si>
    <t>Total energy from generic supply resources (not RPS-eligible)</t>
  </si>
  <si>
    <t>16a</t>
  </si>
  <si>
    <t>16b</t>
  </si>
  <si>
    <t>16c</t>
  </si>
  <si>
    <t>16d</t>
  </si>
  <si>
    <t>16e</t>
  </si>
  <si>
    <t>16f</t>
  </si>
  <si>
    <t>16g</t>
  </si>
  <si>
    <t>16h</t>
  </si>
  <si>
    <t>16i</t>
  </si>
  <si>
    <t>16j</t>
  </si>
  <si>
    <t>16k</t>
  </si>
  <si>
    <t>16l</t>
  </si>
  <si>
    <t>16m</t>
  </si>
  <si>
    <t>16n</t>
  </si>
  <si>
    <t>Total energy from generic RPS-eligible resources</t>
  </si>
  <si>
    <t>Total energy from generic supply resources (15+16)</t>
  </si>
  <si>
    <t>17z</t>
  </si>
  <si>
    <t>Total energy from RPS-eligible short-term contracts</t>
  </si>
  <si>
    <t>ENERGY FROM SHORT-TERM PURCHASES</t>
  </si>
  <si>
    <t>Short term and spot market purchases: (Note: Net Purchases)</t>
  </si>
  <si>
    <t>ENERGY BALANCE SUMMARY</t>
  </si>
  <si>
    <r>
      <t xml:space="preserve">Total energy from supply resources </t>
    </r>
    <r>
      <rPr>
        <b/>
        <sz val="12"/>
        <color rgb="FFFF0000"/>
        <rFont val="Calibri"/>
        <family val="2"/>
        <scheme val="minor"/>
      </rPr>
      <t>(14+17+17z)</t>
    </r>
  </si>
  <si>
    <t>19a</t>
  </si>
  <si>
    <t>Undelivered RPS energy (from 13z)</t>
  </si>
  <si>
    <t>Short term and spot market purchases  (from 18)</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</si>
  <si>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</si>
  <si>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</si>
  <si>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</si>
  <si>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</si>
  <si>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</si>
  <si>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</si>
  <si>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</si>
  <si>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</si>
  <si>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</si>
  <si>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</si>
  <si>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</si>
  <si>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</si>
  <si>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</si>
  <si>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</si>
  <si>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</si>
  <si>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</si>
  <si>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</si>
  <si>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 xml:space="preserve">Emissions Intensity </t>
  </si>
  <si>
    <t>1h</t>
  </si>
  <si>
    <t>1i</t>
  </si>
  <si>
    <t>1j</t>
  </si>
  <si>
    <t>1k</t>
  </si>
  <si>
    <t>1l</t>
  </si>
  <si>
    <t>1m</t>
  </si>
  <si>
    <t>1n</t>
  </si>
  <si>
    <t>Total GHG emissions of existing and planned supply resources (not RPS-eligible) (sum of 1a…1n)</t>
  </si>
  <si>
    <t>2b</t>
  </si>
  <si>
    <t>2c</t>
  </si>
  <si>
    <t>2d</t>
  </si>
  <si>
    <t>2e</t>
  </si>
  <si>
    <t>2f</t>
  </si>
  <si>
    <t>2g</t>
  </si>
  <si>
    <t>2h</t>
  </si>
  <si>
    <t>2i</t>
  </si>
  <si>
    <t>2j</t>
  </si>
  <si>
    <t>2k</t>
  </si>
  <si>
    <t>2l</t>
  </si>
  <si>
    <t>2m</t>
  </si>
  <si>
    <t>2n</t>
  </si>
  <si>
    <t>Total GHG emissions from RPS-eligible resources (sum of 2a…2n)</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</si>
  <si>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</si>
  <si>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</si>
  <si>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</si>
  <si>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</si>
  <si>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</si>
  <si>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</si>
  <si>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</si>
  <si>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</si>
  <si>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</si>
  <si>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</si>
  <si>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</si>
  <si>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</si>
  <si>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</si>
  <si>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</si>
  <si>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</si>
  <si>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</si>
  <si>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</si>
  <si>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</si>
  <si>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</si>
  <si>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</si>
  <si>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</si>
  <si>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</si>
  <si>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</si>
  <si>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</si>
  <si>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</si>
  <si>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</si>
  <si>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</si>
  <si>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</si>
  <si>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</si>
  <si>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</si>
  <si>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</si>
  <si>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</si>
  <si>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</si>
  <si>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</si>
  <si>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Short term and spot market purchases: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</si>
  <si>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</si>
  <si>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</si>
  <si>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</si>
  <si>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</si>
  <si>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</si>
  <si>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</si>
  <si>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</si>
  <si>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</si>
  <si>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</si>
  <si>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</si>
  <si>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</si>
  <si>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</si>
  <si>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</si>
  <si>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</si>
  <si>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</si>
  <si>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</si>
  <si>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</si>
  <si>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</si>
  <si>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</si>
  <si>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</si>
  <si>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</si>
  <si>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</si>
  <si>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</si>
  <si>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</si>
  <si>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</si>
  <si>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</si>
  <si>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</si>
  <si>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</si>
  <si>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</si>
  <si>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RPS ENERGY REQUIREMENT CALCULATIONS</t>
  </si>
  <si>
    <t>(Managed) Retail sales to end-use customers (From EBT)</t>
  </si>
  <si>
    <t>Green pricing program/hydro exclusion</t>
  </si>
  <si>
    <t>Soft target (%)</t>
  </si>
  <si>
    <t>Required procurement for compliance period</t>
  </si>
  <si>
    <t>Category 0, 1 and 2 RECs</t>
  </si>
  <si>
    <t>Excess balance/historic carryover at beginning/end of compliance period</t>
  </si>
  <si>
    <t>RPS-eligible energy procured (copied from EBT)</t>
  </si>
  <si>
    <t>6A</t>
  </si>
  <si>
    <t xml:space="preserve">   Amount of energy applied to procurement obligation</t>
  </si>
  <si>
    <t>Net purchases of  Category 0, 1 and 2 RECs</t>
  </si>
  <si>
    <t>7A</t>
  </si>
  <si>
    <t xml:space="preserve">   Carryover and REC purchases applied to procurement obligation</t>
  </si>
  <si>
    <t>Net change in balance/carryover (6+7-6A-7A)</t>
  </si>
  <si>
    <t>Category 3 RECs</t>
  </si>
  <si>
    <t>Net purchases of Category 3 RECs</t>
  </si>
  <si>
    <t>Carryover and REC purchases applied to procurement obligation</t>
  </si>
  <si>
    <t>Net change in REC balance/carryover</t>
  </si>
  <si>
    <t>Total generation plus RECs (all Categories) applied to procurement requirement (6A + 7A + 11)</t>
  </si>
  <si>
    <t>Over/under procurement for compliance period (11 - 4)</t>
  </si>
  <si>
    <t>Cory Sobotta</t>
  </si>
  <si>
    <t>Utility Analyst II</t>
  </si>
  <si>
    <t>209-883-8337</t>
  </si>
  <si>
    <t>crsobotta@tid.org</t>
  </si>
  <si>
    <t>333 E. Canal Dr.</t>
  </si>
  <si>
    <t>Turlock</t>
  </si>
  <si>
    <t>Turlock Irrigation District</t>
  </si>
  <si>
    <t>Colin Selby</t>
  </si>
  <si>
    <t>Scenario Name: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</si>
</sst>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5">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
    <numFmt numFmtId="208" formatCode="#,##0.0000"/>
    <numFmt numFmtId="209" formatCode="#,##0.0000_);[Red]\(#,##0.0000\)"/>
    <numFmt numFmtId="210" formatCode="_(* #,##0.000_);_(* \(#,##0.000\);_(* &quot;-&quot;??_);_(@_)"/>
    <numFmt numFmtId="211" formatCode="_(* #,##0.0000_);_(* \(#,##0.0000\);_(* &quot;-&quot;??_);_(@_)"/>
  </numFmts>
  <fonts count="193">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rgb="FF9C6500"/>
      <name val="Calibri"/>
      <family val="2"/>
      <scheme val="minor"/>
    </font>
    <font>
      <sz val="12"/>
      <name val="Times New Roman"/>
    </font>
    <font>
      <sz val="12"/>
      <color rgb="FF0000FF"/>
      <name val="Times New Roman"/>
      <family val="1"/>
    </font>
    <font>
      <sz val="12"/>
      <color theme="1" tint="0.499984740745262"/>
      <name val="Calibri"/>
      <family val="2"/>
      <scheme val="minor"/>
    </font>
    <font>
      <b/>
      <sz val="12"/>
      <color theme="1" tint="0.499984740745262"/>
      <name val="Calibri"/>
      <family val="2"/>
      <scheme val="minor"/>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5629">
    <xf numFmtId="0" fontId="0" fillId="0" borderId="0"/>
    <xf numFmtId="0" fontId="8" fillId="0" borderId="0"/>
    <xf numFmtId="0" fontId="9" fillId="0" borderId="0" applyNumberFormat="0" applyFill="0" applyBorder="0" applyAlignment="0" applyProtection="0">
      <alignment vertical="top"/>
      <protection locked="0"/>
    </xf>
    <xf numFmtId="0" fontId="8" fillId="0" borderId="0"/>
    <xf numFmtId="9" fontId="4"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7" fontId="8" fillId="0" borderId="0"/>
    <xf numFmtId="7" fontId="8" fillId="0" borderId="0"/>
    <xf numFmtId="164" fontId="38" fillId="0" borderId="0" applyFont="0" applyFill="0" applyBorder="0" applyAlignment="0" applyProtection="0"/>
    <xf numFmtId="164" fontId="38" fillId="0" borderId="0" applyFont="0" applyFill="0" applyBorder="0" applyAlignment="0" applyProtection="0"/>
    <xf numFmtId="0" fontId="39" fillId="0" borderId="0" applyNumberFormat="0" applyFill="0" applyBorder="0" applyAlignment="0" applyProtection="0">
      <alignment vertical="top"/>
    </xf>
    <xf numFmtId="0" fontId="40" fillId="0" borderId="0" applyNumberFormat="0" applyFill="0" applyBorder="0" applyAlignment="0" applyProtection="0">
      <alignment vertical="top"/>
    </xf>
    <xf numFmtId="0" fontId="8" fillId="0" borderId="0" applyNumberFormat="0" applyFill="0" applyBorder="0" applyAlignment="0" applyProtection="0"/>
    <xf numFmtId="0" fontId="8" fillId="0" borderId="0" applyNumberFormat="0" applyFill="0" applyBorder="0" applyAlignment="0" applyProtection="0"/>
    <xf numFmtId="0" fontId="41" fillId="0" borderId="0" applyNumberFormat="0" applyFill="0" applyBorder="0" applyAlignment="0" applyProtection="0">
      <alignment vertical="top"/>
    </xf>
    <xf numFmtId="168" fontId="8" fillId="0" borderId="0" applyFont="0" applyFill="0" applyBorder="0" applyAlignment="0" applyProtection="0"/>
    <xf numFmtId="0" fontId="42" fillId="0" borderId="0" applyNumberFormat="0" applyFill="0" applyBorder="0" applyAlignment="0" applyProtection="0">
      <alignment vertical="top"/>
      <protection locked="0"/>
    </xf>
    <xf numFmtId="169" fontId="8" fillId="0" borderId="0" applyFont="0" applyFill="0" applyBorder="0" applyAlignment="0" applyProtection="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8" fillId="0" borderId="0" applyNumberFormat="0" applyFill="0" applyBorder="0" applyAlignment="0" applyProtection="0"/>
    <xf numFmtId="0" fontId="8" fillId="0" borderId="0" applyNumberFormat="0" applyFill="0" applyBorder="0" applyAlignment="0" applyProtection="0"/>
    <xf numFmtId="0" fontId="44"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3" fillId="0" borderId="0"/>
    <xf numFmtId="171" fontId="8" fillId="0" borderId="0" applyBorder="0"/>
    <xf numFmtId="171" fontId="8" fillId="0" borderId="0" applyBorder="0"/>
    <xf numFmtId="4" fontId="8" fillId="0" borderId="0"/>
    <xf numFmtId="4" fontId="8" fillId="0" borderId="0"/>
    <xf numFmtId="0" fontId="45" fillId="0" borderId="1" applyNumberFormat="0" applyFont="0" applyFill="0" applyAlignment="0" applyProtection="0"/>
    <xf numFmtId="0" fontId="46"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7" fillId="15"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46"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3" fillId="40"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49"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48"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1"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48" fillId="40" borderId="0" applyNumberFormat="0" applyBorder="0" applyAlignment="0" applyProtection="0"/>
    <xf numFmtId="0" fontId="3"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49"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7" fillId="19"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46"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3" fillId="43"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49"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48" fillId="4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5"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48" fillId="44" borderId="0" applyNumberFormat="0" applyBorder="0" applyAlignment="0" applyProtection="0"/>
    <xf numFmtId="0" fontId="3"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49"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7" fillId="23"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46"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3" fillId="47"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49"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48" fillId="4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8"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48" fillId="47" borderId="0" applyNumberFormat="0" applyBorder="0" applyAlignment="0" applyProtection="0"/>
    <xf numFmtId="0" fontId="3"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49"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7" fillId="27"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46"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3" fillId="4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49"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48" fillId="5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48" fillId="40" borderId="0" applyNumberFormat="0" applyBorder="0" applyAlignment="0" applyProtection="0"/>
    <xf numFmtId="0" fontId="3"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49"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7" fillId="3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46"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49"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48" fillId="52"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49"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7" fillId="35"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46"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49"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48" fillId="5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53"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49"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7" fillId="1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46"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3" fillId="5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49"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48" fillId="5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48" fillId="55" borderId="0" applyNumberFormat="0" applyBorder="0" applyAlignment="0" applyProtection="0"/>
    <xf numFmtId="0" fontId="3"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49"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7" fillId="20"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46"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49"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48" fillId="5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57"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49"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7" fillId="24"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46"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3" fillId="5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49"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48" fillId="6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60"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48" fillId="59" borderId="0" applyNumberFormat="0" applyBorder="0" applyAlignment="0" applyProtection="0"/>
    <xf numFmtId="0" fontId="3"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49"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7" fillId="28"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46"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3" fillId="55"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49"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48" fillId="5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48" fillId="55" borderId="0" applyNumberFormat="0" applyBorder="0" applyAlignment="0" applyProtection="0"/>
    <xf numFmtId="0" fontId="3"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49"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7" fillId="32"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46"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49"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48" fillId="5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6"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49"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7" fillId="36"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46"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3" fillId="43"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9"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8" fillId="6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48" fillId="43" borderId="0" applyNumberFormat="0" applyBorder="0" applyAlignment="0" applyProtection="0"/>
    <xf numFmtId="0" fontId="3"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49"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0" fontId="44" fillId="0" borderId="0" applyFont="0" applyFill="0" applyBorder="0" applyAlignment="0" applyProtection="0"/>
    <xf numFmtId="10" fontId="44" fillId="0" borderId="0" applyFont="0" applyFill="0" applyBorder="0" applyAlignment="0" applyProtection="0">
      <alignment horizontal="center" vertical="center"/>
    </xf>
    <xf numFmtId="0" fontId="50" fillId="17" borderId="0" applyNumberFormat="0" applyBorder="0" applyAlignment="0" applyProtection="0"/>
    <xf numFmtId="0" fontId="51" fillId="17" borderId="0" applyNumberFormat="0" applyBorder="0" applyAlignment="0" applyProtection="0"/>
    <xf numFmtId="0" fontId="52" fillId="63" borderId="0" applyNumberFormat="0" applyBorder="0" applyAlignment="0" applyProtection="0"/>
    <xf numFmtId="0" fontId="29" fillId="17" borderId="0" applyNumberFormat="0" applyBorder="0" applyAlignment="0" applyProtection="0"/>
    <xf numFmtId="0" fontId="53" fillId="17" borderId="0" applyNumberFormat="0" applyBorder="0" applyAlignment="0" applyProtection="0"/>
    <xf numFmtId="164" fontId="52" fillId="63" borderId="0" applyNumberFormat="0" applyBorder="0" applyAlignment="0" applyProtection="0"/>
    <xf numFmtId="0" fontId="53" fillId="17" borderId="0" applyNumberFormat="0" applyBorder="0" applyAlignment="0" applyProtection="0"/>
    <xf numFmtId="0" fontId="29" fillId="64" borderId="0" applyNumberFormat="0" applyBorder="0" applyAlignment="0" applyProtection="0"/>
    <xf numFmtId="0" fontId="54" fillId="17" borderId="0" applyNumberFormat="0" applyBorder="0" applyAlignment="0" applyProtection="0"/>
    <xf numFmtId="0" fontId="52" fillId="63" borderId="0" applyNumberFormat="0" applyBorder="0" applyAlignment="0" applyProtection="0"/>
    <xf numFmtId="0" fontId="52" fillId="65" borderId="0" applyNumberFormat="0" applyBorder="0" applyAlignment="0" applyProtection="0"/>
    <xf numFmtId="0" fontId="52" fillId="64" borderId="0" applyNumberFormat="0" applyBorder="0" applyAlignment="0" applyProtection="0"/>
    <xf numFmtId="0" fontId="52" fillId="63" borderId="0" applyNumberFormat="0" applyBorder="0" applyAlignment="0" applyProtection="0"/>
    <xf numFmtId="164" fontId="52" fillId="63" borderId="0" applyNumberFormat="0" applyBorder="0" applyAlignment="0" applyProtection="0"/>
    <xf numFmtId="0" fontId="29" fillId="17"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29" fillId="17" borderId="0" applyNumberFormat="0" applyBorder="0" applyAlignment="0" applyProtection="0"/>
    <xf numFmtId="164" fontId="52" fillId="63" borderId="0" applyNumberFormat="0" applyBorder="0" applyAlignment="0" applyProtection="0"/>
    <xf numFmtId="0" fontId="52" fillId="63" borderId="0" applyNumberFormat="0" applyBorder="0" applyAlignment="0" applyProtection="0"/>
    <xf numFmtId="0" fontId="29" fillId="17" borderId="0" applyNumberFormat="0" applyBorder="0" applyAlignment="0" applyProtection="0"/>
    <xf numFmtId="0" fontId="52" fillId="64" borderId="0" applyNumberFormat="0" applyBorder="0" applyAlignment="0" applyProtection="0"/>
    <xf numFmtId="0" fontId="51"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4" fillId="17" borderId="0" applyNumberFormat="0" applyBorder="0" applyAlignment="0" applyProtection="0"/>
    <xf numFmtId="0" fontId="53" fillId="17" borderId="0" applyNumberFormat="0" applyBorder="0" applyAlignment="0" applyProtection="0"/>
    <xf numFmtId="0" fontId="50" fillId="21" borderId="0" applyNumberFormat="0" applyBorder="0" applyAlignment="0" applyProtection="0"/>
    <xf numFmtId="0" fontId="51" fillId="21" borderId="0" applyNumberFormat="0" applyBorder="0" applyAlignment="0" applyProtection="0"/>
    <xf numFmtId="0" fontId="52" fillId="44" borderId="0" applyNumberFormat="0" applyBorder="0" applyAlignment="0" applyProtection="0"/>
    <xf numFmtId="0" fontId="29" fillId="21" borderId="0" applyNumberFormat="0" applyBorder="0" applyAlignment="0" applyProtection="0"/>
    <xf numFmtId="0" fontId="53" fillId="21" borderId="0" applyNumberFormat="0" applyBorder="0" applyAlignment="0" applyProtection="0"/>
    <xf numFmtId="164" fontId="52" fillId="44" borderId="0" applyNumberFormat="0" applyBorder="0" applyAlignment="0" applyProtection="0"/>
    <xf numFmtId="0" fontId="53" fillId="21" borderId="0" applyNumberFormat="0" applyBorder="0" applyAlignment="0" applyProtection="0"/>
    <xf numFmtId="0" fontId="54" fillId="21" borderId="0" applyNumberFormat="0" applyBorder="0" applyAlignment="0" applyProtection="0"/>
    <xf numFmtId="0" fontId="52" fillId="44" borderId="0" applyNumberFormat="0" applyBorder="0" applyAlignment="0" applyProtection="0"/>
    <xf numFmtId="0" fontId="52" fillId="57" borderId="0" applyNumberFormat="0" applyBorder="0" applyAlignment="0" applyProtection="0"/>
    <xf numFmtId="0" fontId="52" fillId="44" borderId="0" applyNumberFormat="0" applyBorder="0" applyAlignment="0" applyProtection="0"/>
    <xf numFmtId="0" fontId="29" fillId="21" borderId="0" applyNumberFormat="0" applyBorder="0" applyAlignment="0" applyProtection="0"/>
    <xf numFmtId="164" fontId="52" fillId="44" borderId="0" applyNumberFormat="0" applyBorder="0" applyAlignment="0" applyProtection="0"/>
    <xf numFmtId="0" fontId="29" fillId="21" borderId="0" applyNumberFormat="0" applyBorder="0" applyAlignment="0" applyProtection="0"/>
    <xf numFmtId="0" fontId="52" fillId="44" borderId="0" applyNumberFormat="0" applyBorder="0" applyAlignment="0" applyProtection="0"/>
    <xf numFmtId="164" fontId="52" fillId="44" borderId="0" applyNumberFormat="0" applyBorder="0" applyAlignment="0" applyProtection="0"/>
    <xf numFmtId="0" fontId="29" fillId="21" borderId="0" applyNumberFormat="0" applyBorder="0" applyAlignment="0" applyProtection="0"/>
    <xf numFmtId="0" fontId="51"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4" fillId="21" borderId="0" applyNumberFormat="0" applyBorder="0" applyAlignment="0" applyProtection="0"/>
    <xf numFmtId="0" fontId="53" fillId="21" borderId="0" applyNumberFormat="0" applyBorder="0" applyAlignment="0" applyProtection="0"/>
    <xf numFmtId="0" fontId="50" fillId="25" borderId="0" applyNumberFormat="0" applyBorder="0" applyAlignment="0" applyProtection="0"/>
    <xf numFmtId="0" fontId="51" fillId="25" borderId="0" applyNumberFormat="0" applyBorder="0" applyAlignment="0" applyProtection="0"/>
    <xf numFmtId="0" fontId="52" fillId="58" borderId="0" applyNumberFormat="0" applyBorder="0" applyAlignment="0" applyProtection="0"/>
    <xf numFmtId="0" fontId="29" fillId="25" borderId="0" applyNumberFormat="0" applyBorder="0" applyAlignment="0" applyProtection="0"/>
    <xf numFmtId="0" fontId="53" fillId="25" borderId="0" applyNumberFormat="0" applyBorder="0" applyAlignment="0" applyProtection="0"/>
    <xf numFmtId="164" fontId="52" fillId="58" borderId="0" applyNumberFormat="0" applyBorder="0" applyAlignment="0" applyProtection="0"/>
    <xf numFmtId="0" fontId="53" fillId="25" borderId="0" applyNumberFormat="0" applyBorder="0" applyAlignment="0" applyProtection="0"/>
    <xf numFmtId="0" fontId="29" fillId="59" borderId="0" applyNumberFormat="0" applyBorder="0" applyAlignment="0" applyProtection="0"/>
    <xf numFmtId="0" fontId="54" fillId="25" borderId="0" applyNumberFormat="0" applyBorder="0" applyAlignment="0" applyProtection="0"/>
    <xf numFmtId="0" fontId="52" fillId="58" borderId="0" applyNumberFormat="0" applyBorder="0" applyAlignment="0" applyProtection="0"/>
    <xf numFmtId="0" fontId="52" fillId="60" borderId="0" applyNumberFormat="0" applyBorder="0" applyAlignment="0" applyProtection="0"/>
    <xf numFmtId="0" fontId="52" fillId="59" borderId="0" applyNumberFormat="0" applyBorder="0" applyAlignment="0" applyProtection="0"/>
    <xf numFmtId="0" fontId="52" fillId="58" borderId="0" applyNumberFormat="0" applyBorder="0" applyAlignment="0" applyProtection="0"/>
    <xf numFmtId="164" fontId="52" fillId="58" borderId="0" applyNumberFormat="0" applyBorder="0" applyAlignment="0" applyProtection="0"/>
    <xf numFmtId="0" fontId="29" fillId="25"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29" fillId="25" borderId="0" applyNumberFormat="0" applyBorder="0" applyAlignment="0" applyProtection="0"/>
    <xf numFmtId="164" fontId="52" fillId="58" borderId="0" applyNumberFormat="0" applyBorder="0" applyAlignment="0" applyProtection="0"/>
    <xf numFmtId="0" fontId="52" fillId="58" borderId="0" applyNumberFormat="0" applyBorder="0" applyAlignment="0" applyProtection="0"/>
    <xf numFmtId="0" fontId="29" fillId="25" borderId="0" applyNumberFormat="0" applyBorder="0" applyAlignment="0" applyProtection="0"/>
    <xf numFmtId="0" fontId="52" fillId="59" borderId="0" applyNumberFormat="0" applyBorder="0" applyAlignment="0" applyProtection="0"/>
    <xf numFmtId="0" fontId="51"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54" fillId="25" borderId="0" applyNumberFormat="0" applyBorder="0" applyAlignment="0" applyProtection="0"/>
    <xf numFmtId="0" fontId="53" fillId="25"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2" fillId="66" borderId="0" applyNumberFormat="0" applyBorder="0" applyAlignment="0" applyProtection="0"/>
    <xf numFmtId="0" fontId="29" fillId="29" borderId="0" applyNumberFormat="0" applyBorder="0" applyAlignment="0" applyProtection="0"/>
    <xf numFmtId="0" fontId="53" fillId="29" borderId="0" applyNumberFormat="0" applyBorder="0" applyAlignment="0" applyProtection="0"/>
    <xf numFmtId="164" fontId="52" fillId="66" borderId="0" applyNumberFormat="0" applyBorder="0" applyAlignment="0" applyProtection="0"/>
    <xf numFmtId="0" fontId="53" fillId="29" borderId="0" applyNumberFormat="0" applyBorder="0" applyAlignment="0" applyProtection="0"/>
    <xf numFmtId="0" fontId="29" fillId="55" borderId="0" applyNumberFormat="0" applyBorder="0" applyAlignment="0" applyProtection="0"/>
    <xf numFmtId="0" fontId="54" fillId="29"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2" fillId="55" borderId="0" applyNumberFormat="0" applyBorder="0" applyAlignment="0" applyProtection="0"/>
    <xf numFmtId="0" fontId="52" fillId="66" borderId="0" applyNumberFormat="0" applyBorder="0" applyAlignment="0" applyProtection="0"/>
    <xf numFmtId="164" fontId="52" fillId="66" borderId="0" applyNumberFormat="0" applyBorder="0" applyAlignment="0" applyProtection="0"/>
    <xf numFmtId="0" fontId="29" fillId="29"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29" fillId="29" borderId="0" applyNumberFormat="0" applyBorder="0" applyAlignment="0" applyProtection="0"/>
    <xf numFmtId="164" fontId="52" fillId="66" borderId="0" applyNumberFormat="0" applyBorder="0" applyAlignment="0" applyProtection="0"/>
    <xf numFmtId="0" fontId="52" fillId="66" borderId="0" applyNumberFormat="0" applyBorder="0" applyAlignment="0" applyProtection="0"/>
    <xf numFmtId="0" fontId="29" fillId="29" borderId="0" applyNumberFormat="0" applyBorder="0" applyAlignment="0" applyProtection="0"/>
    <xf numFmtId="0" fontId="52" fillId="55" borderId="0" applyNumberFormat="0" applyBorder="0" applyAlignment="0" applyProtection="0"/>
    <xf numFmtId="0" fontId="51"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54" fillId="29" borderId="0" applyNumberFormat="0" applyBorder="0" applyAlignment="0" applyProtection="0"/>
    <xf numFmtId="0" fontId="53" fillId="29"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52" fillId="64" borderId="0" applyNumberFormat="0" applyBorder="0" applyAlignment="0" applyProtection="0"/>
    <xf numFmtId="0" fontId="29" fillId="33" borderId="0" applyNumberFormat="0" applyBorder="0" applyAlignment="0" applyProtection="0"/>
    <xf numFmtId="0" fontId="53" fillId="33" borderId="0" applyNumberFormat="0" applyBorder="0" applyAlignment="0" applyProtection="0"/>
    <xf numFmtId="164" fontId="52" fillId="64" borderId="0" applyNumberFormat="0" applyBorder="0" applyAlignment="0" applyProtection="0"/>
    <xf numFmtId="0" fontId="53" fillId="33" borderId="0" applyNumberFormat="0" applyBorder="0" applyAlignment="0" applyProtection="0"/>
    <xf numFmtId="0" fontId="54" fillId="33" borderId="0" applyNumberFormat="0" applyBorder="0" applyAlignment="0" applyProtection="0"/>
    <xf numFmtId="0" fontId="52" fillId="64" borderId="0" applyNumberFormat="0" applyBorder="0" applyAlignment="0" applyProtection="0"/>
    <xf numFmtId="0" fontId="52" fillId="68" borderId="0" applyNumberFormat="0" applyBorder="0" applyAlignment="0" applyProtection="0"/>
    <xf numFmtId="0" fontId="52" fillId="64" borderId="0" applyNumberFormat="0" applyBorder="0" applyAlignment="0" applyProtection="0"/>
    <xf numFmtId="0" fontId="29" fillId="33" borderId="0" applyNumberFormat="0" applyBorder="0" applyAlignment="0" applyProtection="0"/>
    <xf numFmtId="164" fontId="52" fillId="64" borderId="0" applyNumberFormat="0" applyBorder="0" applyAlignment="0" applyProtection="0"/>
    <xf numFmtId="0" fontId="29" fillId="33" borderId="0" applyNumberFormat="0" applyBorder="0" applyAlignment="0" applyProtection="0"/>
    <xf numFmtId="0" fontId="52" fillId="64" borderId="0" applyNumberFormat="0" applyBorder="0" applyAlignment="0" applyProtection="0"/>
    <xf numFmtId="164" fontId="52" fillId="64" borderId="0" applyNumberFormat="0" applyBorder="0" applyAlignment="0" applyProtection="0"/>
    <xf numFmtId="0" fontId="29" fillId="33" borderId="0" applyNumberFormat="0" applyBorder="0" applyAlignment="0" applyProtection="0"/>
    <xf numFmtId="0" fontId="51"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54" fillId="33" borderId="0" applyNumberFormat="0" applyBorder="0" applyAlignment="0" applyProtection="0"/>
    <xf numFmtId="0" fontId="53" fillId="33" borderId="0" applyNumberFormat="0" applyBorder="0" applyAlignment="0" applyProtection="0"/>
    <xf numFmtId="0" fontId="50" fillId="37" borderId="0" applyNumberFormat="0" applyBorder="0" applyAlignment="0" applyProtection="0"/>
    <xf numFmtId="0" fontId="51" fillId="37" borderId="0" applyNumberFormat="0" applyBorder="0" applyAlignment="0" applyProtection="0"/>
    <xf numFmtId="0" fontId="52" fillId="69" borderId="0" applyNumberFormat="0" applyBorder="0" applyAlignment="0" applyProtection="0"/>
    <xf numFmtId="0" fontId="29" fillId="37" borderId="0" applyNumberFormat="0" applyBorder="0" applyAlignment="0" applyProtection="0"/>
    <xf numFmtId="0" fontId="53" fillId="37" borderId="0" applyNumberFormat="0" applyBorder="0" applyAlignment="0" applyProtection="0"/>
    <xf numFmtId="164" fontId="52" fillId="69" borderId="0" applyNumberFormat="0" applyBorder="0" applyAlignment="0" applyProtection="0"/>
    <xf numFmtId="0" fontId="53" fillId="37" borderId="0" applyNumberFormat="0" applyBorder="0" applyAlignment="0" applyProtection="0"/>
    <xf numFmtId="0" fontId="29" fillId="43" borderId="0" applyNumberFormat="0" applyBorder="0" applyAlignment="0" applyProtection="0"/>
    <xf numFmtId="0" fontId="54" fillId="37" borderId="0" applyNumberFormat="0" applyBorder="0" applyAlignment="0" applyProtection="0"/>
    <xf numFmtId="0" fontId="52" fillId="69" borderId="0" applyNumberFormat="0" applyBorder="0" applyAlignment="0" applyProtection="0"/>
    <xf numFmtId="0" fontId="52" fillId="70" borderId="0" applyNumberFormat="0" applyBorder="0" applyAlignment="0" applyProtection="0"/>
    <xf numFmtId="0" fontId="52" fillId="43" borderId="0" applyNumberFormat="0" applyBorder="0" applyAlignment="0" applyProtection="0"/>
    <xf numFmtId="0" fontId="52" fillId="69" borderId="0" applyNumberFormat="0" applyBorder="0" applyAlignment="0" applyProtection="0"/>
    <xf numFmtId="164" fontId="52" fillId="69" borderId="0" applyNumberFormat="0" applyBorder="0" applyAlignment="0" applyProtection="0"/>
    <xf numFmtId="0" fontId="29" fillId="37"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29" fillId="37" borderId="0" applyNumberFormat="0" applyBorder="0" applyAlignment="0" applyProtection="0"/>
    <xf numFmtId="164" fontId="52" fillId="69" borderId="0" applyNumberFormat="0" applyBorder="0" applyAlignment="0" applyProtection="0"/>
    <xf numFmtId="0" fontId="52" fillId="69" borderId="0" applyNumberFormat="0" applyBorder="0" applyAlignment="0" applyProtection="0"/>
    <xf numFmtId="0" fontId="29" fillId="37" borderId="0" applyNumberFormat="0" applyBorder="0" applyAlignment="0" applyProtection="0"/>
    <xf numFmtId="0" fontId="52" fillId="43" borderId="0" applyNumberFormat="0" applyBorder="0" applyAlignment="0" applyProtection="0"/>
    <xf numFmtId="0" fontId="51"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54" fillId="37" borderId="0" applyNumberFormat="0" applyBorder="0" applyAlignment="0" applyProtection="0"/>
    <xf numFmtId="0" fontId="53" fillId="37" borderId="0" applyNumberFormat="0" applyBorder="0" applyAlignment="0" applyProtection="0"/>
    <xf numFmtId="0" fontId="44" fillId="0" borderId="11" applyNumberFormat="0" applyFont="0" applyFill="0" applyAlignment="0" applyProtection="0"/>
    <xf numFmtId="164" fontId="38" fillId="71" borderId="23" applyNumberFormat="0" applyFont="0" applyAlignment="0" applyProtection="0">
      <alignment vertical="top"/>
    </xf>
    <xf numFmtId="164" fontId="38" fillId="46" borderId="24" applyNumberFormat="0" applyFont="0" applyBorder="0" applyProtection="0"/>
    <xf numFmtId="0" fontId="55" fillId="72" borderId="0" applyNumberFormat="0" applyBorder="0" applyAlignment="0" applyProtection="0"/>
    <xf numFmtId="0" fontId="55" fillId="72" borderId="0" applyNumberFormat="0" applyBorder="0" applyAlignment="0" applyProtection="0"/>
    <xf numFmtId="0" fontId="52" fillId="7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2" fillId="74" borderId="0" applyNumberFormat="0" applyBorder="0" applyAlignment="0" applyProtection="0"/>
    <xf numFmtId="0" fontId="29" fillId="14" borderId="0" applyNumberFormat="0" applyBorder="0" applyAlignment="0" applyProtection="0"/>
    <xf numFmtId="0" fontId="53" fillId="14" borderId="0" applyNumberFormat="0" applyBorder="0" applyAlignment="0" applyProtection="0"/>
    <xf numFmtId="164" fontId="52" fillId="74" borderId="0" applyNumberFormat="0" applyBorder="0" applyAlignment="0" applyProtection="0"/>
    <xf numFmtId="0" fontId="53" fillId="14" borderId="0" applyNumberFormat="0" applyBorder="0" applyAlignment="0" applyProtection="0"/>
    <xf numFmtId="0" fontId="29" fillId="64" borderId="0" applyNumberFormat="0" applyBorder="0" applyAlignment="0" applyProtection="0"/>
    <xf numFmtId="0" fontId="54" fillId="14" borderId="0" applyNumberFormat="0" applyBorder="0" applyAlignment="0" applyProtection="0"/>
    <xf numFmtId="0" fontId="52" fillId="74" borderId="0" applyNumberFormat="0" applyBorder="0" applyAlignment="0" applyProtection="0"/>
    <xf numFmtId="0" fontId="52" fillId="75" borderId="0" applyNumberFormat="0" applyBorder="0" applyAlignment="0" applyProtection="0"/>
    <xf numFmtId="0" fontId="52" fillId="64" borderId="0" applyNumberFormat="0" applyBorder="0" applyAlignment="0" applyProtection="0"/>
    <xf numFmtId="0" fontId="52" fillId="74" borderId="0" applyNumberFormat="0" applyBorder="0" applyAlignment="0" applyProtection="0"/>
    <xf numFmtId="164" fontId="52" fillId="74" borderId="0" applyNumberFormat="0" applyBorder="0" applyAlignment="0" applyProtection="0"/>
    <xf numFmtId="0" fontId="29" fillId="14" borderId="0" applyNumberFormat="0" applyBorder="0" applyAlignment="0" applyProtection="0"/>
    <xf numFmtId="0" fontId="29"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29" fillId="14" borderId="0" applyNumberFormat="0" applyBorder="0" applyAlignment="0" applyProtection="0"/>
    <xf numFmtId="164" fontId="52" fillId="74" borderId="0" applyNumberFormat="0" applyBorder="0" applyAlignment="0" applyProtection="0"/>
    <xf numFmtId="0" fontId="52" fillId="74" borderId="0" applyNumberFormat="0" applyBorder="0" applyAlignment="0" applyProtection="0"/>
    <xf numFmtId="0" fontId="29" fillId="14" borderId="0" applyNumberFormat="0" applyBorder="0" applyAlignment="0" applyProtection="0"/>
    <xf numFmtId="0" fontId="52" fillId="64" borderId="0" applyNumberFormat="0" applyBorder="0" applyAlignment="0" applyProtection="0"/>
    <xf numFmtId="0" fontId="51"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54" fillId="14" borderId="0" applyNumberFormat="0" applyBorder="0" applyAlignment="0" applyProtection="0"/>
    <xf numFmtId="0" fontId="53" fillId="14" borderId="0" applyNumberFormat="0" applyBorder="0" applyAlignment="0" applyProtection="0"/>
    <xf numFmtId="0" fontId="55" fillId="76" borderId="0" applyNumberFormat="0" applyBorder="0" applyAlignment="0" applyProtection="0"/>
    <xf numFmtId="0" fontId="55" fillId="77" borderId="0" applyNumberFormat="0" applyBorder="0" applyAlignment="0" applyProtection="0"/>
    <xf numFmtId="0" fontId="52" fillId="7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2" fillId="79" borderId="0" applyNumberFormat="0" applyBorder="0" applyAlignment="0" applyProtection="0"/>
    <xf numFmtId="0" fontId="29" fillId="18" borderId="0" applyNumberFormat="0" applyBorder="0" applyAlignment="0" applyProtection="0"/>
    <xf numFmtId="0" fontId="53" fillId="18" borderId="0" applyNumberFormat="0" applyBorder="0" applyAlignment="0" applyProtection="0"/>
    <xf numFmtId="164" fontId="52" fillId="79" borderId="0" applyNumberFormat="0" applyBorder="0" applyAlignment="0" applyProtection="0"/>
    <xf numFmtId="0" fontId="53" fillId="18" borderId="0" applyNumberFormat="0" applyBorder="0" applyAlignment="0" applyProtection="0"/>
    <xf numFmtId="0" fontId="29" fillId="80" borderId="0" applyNumberFormat="0" applyBorder="0" applyAlignment="0" applyProtection="0"/>
    <xf numFmtId="0" fontId="54" fillId="18" borderId="0" applyNumberFormat="0" applyBorder="0" applyAlignment="0" applyProtection="0"/>
    <xf numFmtId="0" fontId="52" fillId="79" borderId="0" applyNumberFormat="0" applyBorder="0" applyAlignment="0" applyProtection="0"/>
    <xf numFmtId="0" fontId="52" fillId="81" borderId="0" applyNumberFormat="0" applyBorder="0" applyAlignment="0" applyProtection="0"/>
    <xf numFmtId="0" fontId="52" fillId="79" borderId="0" applyNumberFormat="0" applyBorder="0" applyAlignment="0" applyProtection="0"/>
    <xf numFmtId="0" fontId="29" fillId="18" borderId="0" applyNumberFormat="0" applyBorder="0" applyAlignment="0" applyProtection="0"/>
    <xf numFmtId="164" fontId="52" fillId="79" borderId="0" applyNumberFormat="0" applyBorder="0" applyAlignment="0" applyProtection="0"/>
    <xf numFmtId="0" fontId="29" fillId="80" borderId="0" applyNumberFormat="0" applyBorder="0" applyAlignment="0" applyProtection="0"/>
    <xf numFmtId="0" fontId="29" fillId="18" borderId="0" applyNumberFormat="0" applyBorder="0" applyAlignment="0" applyProtection="0"/>
    <xf numFmtId="0" fontId="52" fillId="79" borderId="0" applyNumberFormat="0" applyBorder="0" applyAlignment="0" applyProtection="0"/>
    <xf numFmtId="164" fontId="52" fillId="79" borderId="0" applyNumberFormat="0" applyBorder="0" applyAlignment="0" applyProtection="0"/>
    <xf numFmtId="0" fontId="29" fillId="18" borderId="0" applyNumberFormat="0" applyBorder="0" applyAlignment="0" applyProtection="0"/>
    <xf numFmtId="0" fontId="51"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4" fillId="18" borderId="0" applyNumberFormat="0" applyBorder="0" applyAlignment="0" applyProtection="0"/>
    <xf numFmtId="0" fontId="53" fillId="18" borderId="0" applyNumberFormat="0" applyBorder="0" applyAlignment="0" applyProtection="0"/>
    <xf numFmtId="0" fontId="55" fillId="76" borderId="0" applyNumberFormat="0" applyBorder="0" applyAlignment="0" applyProtection="0"/>
    <xf numFmtId="0" fontId="55" fillId="82" borderId="0" applyNumberFormat="0" applyBorder="0" applyAlignment="0" applyProtection="0"/>
    <xf numFmtId="0" fontId="52" fillId="77"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2" fillId="83" borderId="0" applyNumberFormat="0" applyBorder="0" applyAlignment="0" applyProtection="0"/>
    <xf numFmtId="0" fontId="29" fillId="22" borderId="0" applyNumberFormat="0" applyBorder="0" applyAlignment="0" applyProtection="0"/>
    <xf numFmtId="0" fontId="53" fillId="22" borderId="0" applyNumberFormat="0" applyBorder="0" applyAlignment="0" applyProtection="0"/>
    <xf numFmtId="164" fontId="52" fillId="83" borderId="0" applyNumberFormat="0" applyBorder="0" applyAlignment="0" applyProtection="0"/>
    <xf numFmtId="0" fontId="53" fillId="22" borderId="0" applyNumberFormat="0" applyBorder="0" applyAlignment="0" applyProtection="0"/>
    <xf numFmtId="0" fontId="29" fillId="80" borderId="0" applyNumberFormat="0" applyBorder="0" applyAlignment="0" applyProtection="0"/>
    <xf numFmtId="0" fontId="54" fillId="22" borderId="0" applyNumberFormat="0" applyBorder="0" applyAlignment="0" applyProtection="0"/>
    <xf numFmtId="0" fontId="52" fillId="83" borderId="0" applyNumberFormat="0" applyBorder="0" applyAlignment="0" applyProtection="0"/>
    <xf numFmtId="0" fontId="52" fillId="84" borderId="0" applyNumberFormat="0" applyBorder="0" applyAlignment="0" applyProtection="0"/>
    <xf numFmtId="0" fontId="52" fillId="83" borderId="0" applyNumberFormat="0" applyBorder="0" applyAlignment="0" applyProtection="0"/>
    <xf numFmtId="0" fontId="29" fillId="22" borderId="0" applyNumberFormat="0" applyBorder="0" applyAlignment="0" applyProtection="0"/>
    <xf numFmtId="164" fontId="52" fillId="83" borderId="0" applyNumberFormat="0" applyBorder="0" applyAlignment="0" applyProtection="0"/>
    <xf numFmtId="0" fontId="29" fillId="80" borderId="0" applyNumberFormat="0" applyBorder="0" applyAlignment="0" applyProtection="0"/>
    <xf numFmtId="0" fontId="29" fillId="22" borderId="0" applyNumberFormat="0" applyBorder="0" applyAlignment="0" applyProtection="0"/>
    <xf numFmtId="0" fontId="52" fillId="83" borderId="0" applyNumberFormat="0" applyBorder="0" applyAlignment="0" applyProtection="0"/>
    <xf numFmtId="164" fontId="52" fillId="83" borderId="0" applyNumberFormat="0" applyBorder="0" applyAlignment="0" applyProtection="0"/>
    <xf numFmtId="0" fontId="29" fillId="22" borderId="0" applyNumberFormat="0" applyBorder="0" applyAlignment="0" applyProtection="0"/>
    <xf numFmtId="0" fontId="51"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4" fillId="22" borderId="0" applyNumberFormat="0" applyBorder="0" applyAlignment="0" applyProtection="0"/>
    <xf numFmtId="0" fontId="53" fillId="22" borderId="0" applyNumberFormat="0" applyBorder="0" applyAlignment="0" applyProtection="0"/>
    <xf numFmtId="0" fontId="55" fillId="72" borderId="0" applyNumberFormat="0" applyBorder="0" applyAlignment="0" applyProtection="0"/>
    <xf numFmtId="0" fontId="55" fillId="77" borderId="0" applyNumberFormat="0" applyBorder="0" applyAlignment="0" applyProtection="0"/>
    <xf numFmtId="0" fontId="52" fillId="77"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2" fillId="66" borderId="0" applyNumberFormat="0" applyBorder="0" applyAlignment="0" applyProtection="0"/>
    <xf numFmtId="0" fontId="29" fillId="26" borderId="0" applyNumberFormat="0" applyBorder="0" applyAlignment="0" applyProtection="0"/>
    <xf numFmtId="0" fontId="53" fillId="26" borderId="0" applyNumberFormat="0" applyBorder="0" applyAlignment="0" applyProtection="0"/>
    <xf numFmtId="164" fontId="52" fillId="66" borderId="0" applyNumberFormat="0" applyBorder="0" applyAlignment="0" applyProtection="0"/>
    <xf numFmtId="0" fontId="53" fillId="26" borderId="0" applyNumberFormat="0" applyBorder="0" applyAlignment="0" applyProtection="0"/>
    <xf numFmtId="0" fontId="29" fillId="85" borderId="0" applyNumberFormat="0" applyBorder="0" applyAlignment="0" applyProtection="0"/>
    <xf numFmtId="0" fontId="54" fillId="26"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2" fillId="85" borderId="0" applyNumberFormat="0" applyBorder="0" applyAlignment="0" applyProtection="0"/>
    <xf numFmtId="0" fontId="52" fillId="66" borderId="0" applyNumberFormat="0" applyBorder="0" applyAlignment="0" applyProtection="0"/>
    <xf numFmtId="164" fontId="52" fillId="66" borderId="0" applyNumberFormat="0" applyBorder="0" applyAlignment="0" applyProtection="0"/>
    <xf numFmtId="0" fontId="29" fillId="26" borderId="0" applyNumberFormat="0" applyBorder="0" applyAlignment="0" applyProtection="0"/>
    <xf numFmtId="0" fontId="29" fillId="85" borderId="0" applyNumberFormat="0" applyBorder="0" applyAlignment="0" applyProtection="0"/>
    <xf numFmtId="0" fontId="52" fillId="85" borderId="0" applyNumberFormat="0" applyBorder="0" applyAlignment="0" applyProtection="0"/>
    <xf numFmtId="0" fontId="52" fillId="85" borderId="0" applyNumberFormat="0" applyBorder="0" applyAlignment="0" applyProtection="0"/>
    <xf numFmtId="0" fontId="29" fillId="26" borderId="0" applyNumberFormat="0" applyBorder="0" applyAlignment="0" applyProtection="0"/>
    <xf numFmtId="164" fontId="52" fillId="66" borderId="0" applyNumberFormat="0" applyBorder="0" applyAlignment="0" applyProtection="0"/>
    <xf numFmtId="0" fontId="52" fillId="66" borderId="0" applyNumberFormat="0" applyBorder="0" applyAlignment="0" applyProtection="0"/>
    <xf numFmtId="0" fontId="29" fillId="26" borderId="0" applyNumberFormat="0" applyBorder="0" applyAlignment="0" applyProtection="0"/>
    <xf numFmtId="0" fontId="52" fillId="85" borderId="0" applyNumberFormat="0" applyBorder="0" applyAlignment="0" applyProtection="0"/>
    <xf numFmtId="0" fontId="51"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54" fillId="26" borderId="0" applyNumberFormat="0" applyBorder="0" applyAlignment="0" applyProtection="0"/>
    <xf numFmtId="0" fontId="53" fillId="26" borderId="0" applyNumberFormat="0" applyBorder="0" applyAlignment="0" applyProtection="0"/>
    <xf numFmtId="0" fontId="55" fillId="86" borderId="0" applyNumberFormat="0" applyBorder="0" applyAlignment="0" applyProtection="0"/>
    <xf numFmtId="0" fontId="55" fillId="72" borderId="0" applyNumberFormat="0" applyBorder="0" applyAlignment="0" applyProtection="0"/>
    <xf numFmtId="0" fontId="52" fillId="73"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2" fillId="64" borderId="0" applyNumberFormat="0" applyBorder="0" applyAlignment="0" applyProtection="0"/>
    <xf numFmtId="0" fontId="29" fillId="30" borderId="0" applyNumberFormat="0" applyBorder="0" applyAlignment="0" applyProtection="0"/>
    <xf numFmtId="0" fontId="53" fillId="30" borderId="0" applyNumberFormat="0" applyBorder="0" applyAlignment="0" applyProtection="0"/>
    <xf numFmtId="164" fontId="52" fillId="64" borderId="0" applyNumberFormat="0" applyBorder="0" applyAlignment="0" applyProtection="0"/>
    <xf numFmtId="0" fontId="53" fillId="30" borderId="0" applyNumberFormat="0" applyBorder="0" applyAlignment="0" applyProtection="0"/>
    <xf numFmtId="0" fontId="54" fillId="30" borderId="0" applyNumberFormat="0" applyBorder="0" applyAlignment="0" applyProtection="0"/>
    <xf numFmtId="0" fontId="52" fillId="64" borderId="0" applyNumberFormat="0" applyBorder="0" applyAlignment="0" applyProtection="0"/>
    <xf numFmtId="0" fontId="52" fillId="68" borderId="0" applyNumberFormat="0" applyBorder="0" applyAlignment="0" applyProtection="0"/>
    <xf numFmtId="0" fontId="52" fillId="64" borderId="0" applyNumberFormat="0" applyBorder="0" applyAlignment="0" applyProtection="0"/>
    <xf numFmtId="0" fontId="29" fillId="30" borderId="0" applyNumberFormat="0" applyBorder="0" applyAlignment="0" applyProtection="0"/>
    <xf numFmtId="164" fontId="52" fillId="64" borderId="0" applyNumberFormat="0" applyBorder="0" applyAlignment="0" applyProtection="0"/>
    <xf numFmtId="0" fontId="29" fillId="30" borderId="0" applyNumberFormat="0" applyBorder="0" applyAlignment="0" applyProtection="0"/>
    <xf numFmtId="0" fontId="52" fillId="64" borderId="0" applyNumberFormat="0" applyBorder="0" applyAlignment="0" applyProtection="0"/>
    <xf numFmtId="164" fontId="52" fillId="64" borderId="0" applyNumberFormat="0" applyBorder="0" applyAlignment="0" applyProtection="0"/>
    <xf numFmtId="0" fontId="29" fillId="30" borderId="0" applyNumberFormat="0" applyBorder="0" applyAlignment="0" applyProtection="0"/>
    <xf numFmtId="0" fontId="51"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54" fillId="30" borderId="0" applyNumberFormat="0" applyBorder="0" applyAlignment="0" applyProtection="0"/>
    <xf numFmtId="0" fontId="53" fillId="30" borderId="0" applyNumberFormat="0" applyBorder="0" applyAlignment="0" applyProtection="0"/>
    <xf numFmtId="0" fontId="55" fillId="76" borderId="0" applyNumberFormat="0" applyBorder="0" applyAlignment="0" applyProtection="0"/>
    <xf numFmtId="0" fontId="55" fillId="87" borderId="0" applyNumberFormat="0" applyBorder="0" applyAlignment="0" applyProtection="0"/>
    <xf numFmtId="0" fontId="52" fillId="87"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2" fillId="88" borderId="0" applyNumberFormat="0" applyBorder="0" applyAlignment="0" applyProtection="0"/>
    <xf numFmtId="0" fontId="29" fillId="34" borderId="0" applyNumberFormat="0" applyBorder="0" applyAlignment="0" applyProtection="0"/>
    <xf numFmtId="0" fontId="53" fillId="34" borderId="0" applyNumberFormat="0" applyBorder="0" applyAlignment="0" applyProtection="0"/>
    <xf numFmtId="164" fontId="52" fillId="88"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52" fillId="88" borderId="0" applyNumberFormat="0" applyBorder="0" applyAlignment="0" applyProtection="0"/>
    <xf numFmtId="0" fontId="52" fillId="89" borderId="0" applyNumberFormat="0" applyBorder="0" applyAlignment="0" applyProtection="0"/>
    <xf numFmtId="0" fontId="52" fillId="88" borderId="0" applyNumberFormat="0" applyBorder="0" applyAlignment="0" applyProtection="0"/>
    <xf numFmtId="0" fontId="29" fillId="34" borderId="0" applyNumberFormat="0" applyBorder="0" applyAlignment="0" applyProtection="0"/>
    <xf numFmtId="164" fontId="52" fillId="88" borderId="0" applyNumberFormat="0" applyBorder="0" applyAlignment="0" applyProtection="0"/>
    <xf numFmtId="0" fontId="29" fillId="34" borderId="0" applyNumberFormat="0" applyBorder="0" applyAlignment="0" applyProtection="0"/>
    <xf numFmtId="0" fontId="52" fillId="88" borderId="0" applyNumberFormat="0" applyBorder="0" applyAlignment="0" applyProtection="0"/>
    <xf numFmtId="164" fontId="52" fillId="88" borderId="0" applyNumberFormat="0" applyBorder="0" applyAlignment="0" applyProtection="0"/>
    <xf numFmtId="0" fontId="29" fillId="34" borderId="0" applyNumberFormat="0" applyBorder="0" applyAlignment="0" applyProtection="0"/>
    <xf numFmtId="0" fontId="51"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54" fillId="34" borderId="0" applyNumberFormat="0" applyBorder="0" applyAlignment="0" applyProtection="0"/>
    <xf numFmtId="0" fontId="53" fillId="34" borderId="0" applyNumberFormat="0" applyBorder="0" applyAlignment="0" applyProtection="0"/>
    <xf numFmtId="0" fontId="56" fillId="0" borderId="25" applyNumberFormat="0"/>
    <xf numFmtId="0" fontId="44" fillId="0" borderId="3" applyNumberFormat="0" applyFont="0" applyBorder="0"/>
    <xf numFmtId="0" fontId="57" fillId="90" borderId="3" applyNumberFormat="0" applyBorder="0"/>
    <xf numFmtId="0" fontId="57" fillId="90" borderId="26" applyNumberFormat="0" applyFont="0"/>
    <xf numFmtId="0" fontId="58" fillId="90" borderId="3" applyNumberFormat="0" applyFont="0" applyBorder="0"/>
    <xf numFmtId="172" fontId="10" fillId="91" borderId="27">
      <alignment horizontal="center" vertical="center"/>
    </xf>
    <xf numFmtId="172" fontId="10" fillId="91" borderId="27">
      <alignment horizontal="center" vertical="center"/>
    </xf>
    <xf numFmtId="172" fontId="10" fillId="91" borderId="27">
      <alignment horizontal="center" vertical="center"/>
    </xf>
    <xf numFmtId="173" fontId="59"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4" fontId="24" fillId="91" borderId="27">
      <alignment horizontal="center" vertical="center"/>
    </xf>
    <xf numFmtId="172" fontId="10" fillId="91" borderId="27">
      <alignment horizontal="center" vertical="center"/>
    </xf>
    <xf numFmtId="174" fontId="24" fillId="91" borderId="27">
      <alignment horizontal="center" vertical="center"/>
    </xf>
    <xf numFmtId="174" fontId="24" fillId="91" borderId="27">
      <alignment horizontal="center" vertical="center"/>
    </xf>
    <xf numFmtId="0" fontId="60" fillId="0" borderId="0" applyNumberFormat="0" applyFill="0" applyBorder="0" applyAlignment="0">
      <protection locked="0"/>
    </xf>
    <xf numFmtId="0" fontId="61" fillId="0" borderId="0" applyNumberFormat="0" applyFill="0" applyBorder="0" applyAlignment="0">
      <protection locked="0"/>
    </xf>
    <xf numFmtId="0" fontId="60" fillId="0" borderId="0" applyNumberFormat="0" applyFill="0" applyBorder="0" applyAlignment="0">
      <protection locked="0"/>
    </xf>
    <xf numFmtId="0" fontId="61" fillId="0" borderId="0" applyNumberFormat="0" applyFill="0" applyBorder="0" applyAlignment="0">
      <protection locked="0"/>
    </xf>
    <xf numFmtId="0" fontId="62" fillId="8" borderId="0" applyNumberFormat="0" applyBorder="0" applyAlignment="0" applyProtection="0"/>
    <xf numFmtId="0" fontId="63" fillId="8" borderId="0" applyNumberFormat="0" applyBorder="0" applyAlignment="0" applyProtection="0"/>
    <xf numFmtId="0" fontId="64" fillId="8" borderId="0" applyNumberFormat="0" applyBorder="0" applyAlignment="0" applyProtection="0"/>
    <xf numFmtId="0" fontId="65" fillId="42" borderId="0" applyNumberFormat="0" applyBorder="0" applyAlignment="0" applyProtection="0"/>
    <xf numFmtId="0" fontId="26" fillId="8" borderId="0" applyNumberFormat="0" applyBorder="0" applyAlignment="0" applyProtection="0"/>
    <xf numFmtId="0" fontId="66" fillId="8" borderId="0" applyNumberFormat="0" applyBorder="0" applyAlignment="0" applyProtection="0"/>
    <xf numFmtId="164" fontId="65" fillId="42"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8" fillId="8" borderId="0" applyNumberFormat="0" applyBorder="0" applyAlignment="0" applyProtection="0"/>
    <xf numFmtId="0" fontId="65" fillId="42" borderId="0" applyNumberFormat="0" applyBorder="0" applyAlignment="0" applyProtection="0"/>
    <xf numFmtId="0" fontId="69" fillId="45" borderId="0" applyNumberFormat="0" applyBorder="0" applyAlignment="0" applyProtection="0"/>
    <xf numFmtId="0" fontId="65" fillId="42" borderId="0" applyNumberFormat="0" applyBorder="0" applyAlignment="0" applyProtection="0"/>
    <xf numFmtId="0" fontId="26" fillId="8" borderId="0" applyNumberFormat="0" applyBorder="0" applyAlignment="0" applyProtection="0"/>
    <xf numFmtId="164" fontId="65" fillId="42" borderId="0" applyNumberFormat="0" applyBorder="0" applyAlignment="0" applyProtection="0"/>
    <xf numFmtId="0" fontId="26" fillId="8" borderId="0" applyNumberFormat="0" applyBorder="0" applyAlignment="0" applyProtection="0"/>
    <xf numFmtId="0" fontId="65" fillId="42" borderId="0" applyNumberFormat="0" applyBorder="0" applyAlignment="0" applyProtection="0"/>
    <xf numFmtId="164" fontId="65" fillId="42" borderId="0" applyNumberFormat="0" applyBorder="0" applyAlignment="0" applyProtection="0"/>
    <xf numFmtId="0" fontId="26" fillId="8" borderId="0" applyNumberFormat="0" applyBorder="0" applyAlignment="0" applyProtection="0"/>
    <xf numFmtId="0" fontId="63"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68" fillId="8" borderId="0" applyNumberFormat="0" applyBorder="0" applyAlignment="0" applyProtection="0"/>
    <xf numFmtId="0" fontId="66" fillId="8" borderId="0" applyNumberFormat="0" applyBorder="0" applyAlignment="0" applyProtection="0"/>
    <xf numFmtId="3" fontId="70" fillId="0" borderId="0" applyFill="0" applyBorder="0" applyProtection="0">
      <alignment horizontal="right"/>
    </xf>
    <xf numFmtId="0" fontId="8" fillId="54" borderId="0" applyNumberFormat="0" applyBorder="0" applyAlignment="0">
      <protection locked="0"/>
    </xf>
    <xf numFmtId="0" fontId="8" fillId="54" borderId="0" applyNumberFormat="0" applyBorder="0" applyAlignment="0">
      <protection locked="0"/>
    </xf>
    <xf numFmtId="3" fontId="71" fillId="92" borderId="0" applyNumberFormat="0" applyBorder="0" applyAlignment="0" applyProtection="0">
      <alignment vertical="top"/>
    </xf>
    <xf numFmtId="164" fontId="72" fillId="0" borderId="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164" fontId="73" fillId="93" borderId="28" applyNumberFormat="0" applyBorder="0" applyAlignment="0" applyProtection="0"/>
    <xf numFmtId="0" fontId="43" fillId="94" borderId="0">
      <alignment horizontal="center"/>
    </xf>
    <xf numFmtId="0" fontId="43" fillId="94" borderId="0">
      <alignment horizontal="center"/>
    </xf>
    <xf numFmtId="175" fontId="43" fillId="0" borderId="0" applyFill="0" applyBorder="0" applyAlignment="0"/>
    <xf numFmtId="0" fontId="74" fillId="11" borderId="16" applyNumberFormat="0" applyAlignment="0" applyProtection="0"/>
    <xf numFmtId="0" fontId="75" fillId="11" borderId="16" applyNumberFormat="0" applyAlignment="0" applyProtection="0"/>
    <xf numFmtId="0" fontId="76" fillId="55" borderId="29" applyNumberFormat="0" applyAlignment="0" applyProtection="0"/>
    <xf numFmtId="0" fontId="27" fillId="11" borderId="16" applyNumberFormat="0" applyAlignment="0" applyProtection="0"/>
    <xf numFmtId="0" fontId="77" fillId="11" borderId="16" applyNumberFormat="0" applyAlignment="0" applyProtection="0"/>
    <xf numFmtId="164" fontId="76" fillId="55" borderId="29" applyNumberFormat="0" applyAlignment="0" applyProtection="0"/>
    <xf numFmtId="0" fontId="77" fillId="11" borderId="16" applyNumberFormat="0" applyAlignment="0" applyProtection="0"/>
    <xf numFmtId="0" fontId="27" fillId="40" borderId="16" applyNumberFormat="0" applyAlignment="0" applyProtection="0"/>
    <xf numFmtId="0" fontId="78" fillId="11" borderId="16" applyNumberFormat="0" applyAlignment="0" applyProtection="0"/>
    <xf numFmtId="0" fontId="76" fillId="55" borderId="29" applyNumberFormat="0" applyAlignment="0" applyProtection="0"/>
    <xf numFmtId="0" fontId="76" fillId="95" borderId="29" applyNumberFormat="0" applyAlignment="0" applyProtection="0"/>
    <xf numFmtId="0" fontId="76" fillId="40" borderId="29" applyNumberFormat="0" applyAlignment="0" applyProtection="0"/>
    <xf numFmtId="0" fontId="76" fillId="55" borderId="29" applyNumberFormat="0" applyAlignment="0" applyProtection="0"/>
    <xf numFmtId="164" fontId="76" fillId="55" borderId="29" applyNumberFormat="0" applyAlignment="0" applyProtection="0"/>
    <xf numFmtId="0" fontId="27" fillId="11" borderId="16" applyNumberFormat="0" applyAlignment="0" applyProtection="0"/>
    <xf numFmtId="0" fontId="76" fillId="40" borderId="29" applyNumberFormat="0" applyAlignment="0" applyProtection="0"/>
    <xf numFmtId="0" fontId="76" fillId="40" borderId="29" applyNumberFormat="0" applyAlignment="0" applyProtection="0"/>
    <xf numFmtId="0" fontId="27" fillId="11" borderId="16" applyNumberFormat="0" applyAlignment="0" applyProtection="0"/>
    <xf numFmtId="164" fontId="76" fillId="55" borderId="29" applyNumberFormat="0" applyAlignment="0" applyProtection="0"/>
    <xf numFmtId="0" fontId="76" fillId="55" borderId="29" applyNumberFormat="0" applyAlignment="0" applyProtection="0"/>
    <xf numFmtId="0" fontId="27" fillId="11" borderId="16" applyNumberFormat="0" applyAlignment="0" applyProtection="0"/>
    <xf numFmtId="0" fontId="76" fillId="40" borderId="29" applyNumberFormat="0" applyAlignment="0" applyProtection="0"/>
    <xf numFmtId="0" fontId="75" fillId="11" borderId="16" applyNumberFormat="0" applyAlignment="0" applyProtection="0"/>
    <xf numFmtId="0" fontId="27" fillId="11" borderId="16" applyNumberFormat="0" applyAlignment="0" applyProtection="0"/>
    <xf numFmtId="0" fontId="27" fillId="11" borderId="16" applyNumberFormat="0" applyAlignment="0" applyProtection="0"/>
    <xf numFmtId="0" fontId="78" fillId="11" borderId="16" applyNumberFormat="0" applyAlignment="0" applyProtection="0"/>
    <xf numFmtId="0" fontId="77" fillId="11" borderId="16" applyNumberFormat="0" applyAlignment="0" applyProtection="0"/>
    <xf numFmtId="0" fontId="8" fillId="0" borderId="30" applyNumberFormat="0" applyFont="0" applyBorder="0"/>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8" fillId="0" borderId="3" applyNumberFormat="0" applyBorder="0">
      <alignment horizontal="center"/>
    </xf>
    <xf numFmtId="0" fontId="23" fillId="96" borderId="31" applyNumberFormat="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Fill="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0" fontId="8" fillId="0" borderId="30" applyNumberFormat="0" applyFont="0" applyBorder="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9" fontId="8" fillId="2" borderId="31" applyNumberFormat="0" applyFont="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37" fillId="0" borderId="32" applyNumberFormat="0" applyBorder="0"/>
    <xf numFmtId="0" fontId="8" fillId="0" borderId="0">
      <alignment horizontal="centerContinuous" vertical="center" wrapText="1"/>
    </xf>
    <xf numFmtId="0" fontId="8" fillId="0" borderId="0">
      <alignment horizontal="centerContinuous" vertical="center" wrapText="1"/>
    </xf>
    <xf numFmtId="0" fontId="79" fillId="0" borderId="0">
      <alignment horizontal="centerContinuous" vertical="center" wrapText="1"/>
    </xf>
    <xf numFmtId="176" fontId="80" fillId="0" borderId="0" applyFont="0" applyAlignment="0"/>
    <xf numFmtId="0" fontId="81" fillId="12" borderId="19" applyNumberFormat="0" applyAlignment="0" applyProtection="0"/>
    <xf numFmtId="0" fontId="82" fillId="12" borderId="19" applyNumberFormat="0" applyAlignment="0" applyProtection="0"/>
    <xf numFmtId="0" fontId="83" fillId="97" borderId="33" applyNumberFormat="0" applyAlignment="0" applyProtection="0"/>
    <xf numFmtId="0" fontId="28" fillId="12" borderId="19" applyNumberFormat="0" applyAlignment="0" applyProtection="0"/>
    <xf numFmtId="0" fontId="25" fillId="12" borderId="19" applyNumberFormat="0" applyAlignment="0" applyProtection="0"/>
    <xf numFmtId="164" fontId="83" fillId="97" borderId="33" applyNumberFormat="0" applyAlignment="0" applyProtection="0"/>
    <xf numFmtId="0" fontId="25" fillId="12" borderId="19" applyNumberFormat="0" applyAlignment="0" applyProtection="0"/>
    <xf numFmtId="0" fontId="84" fillId="12" borderId="19" applyNumberFormat="0" applyAlignment="0" applyProtection="0"/>
    <xf numFmtId="0" fontId="83" fillId="97" borderId="33" applyNumberFormat="0" applyAlignment="0" applyProtection="0"/>
    <xf numFmtId="0" fontId="83" fillId="98" borderId="33" applyNumberFormat="0" applyAlignment="0" applyProtection="0"/>
    <xf numFmtId="0" fontId="83" fillId="97" borderId="33" applyNumberFormat="0" applyAlignment="0" applyProtection="0"/>
    <xf numFmtId="0" fontId="28" fillId="12" borderId="19" applyNumberFormat="0" applyAlignment="0" applyProtection="0"/>
    <xf numFmtId="164" fontId="83" fillId="97" borderId="33" applyNumberFormat="0" applyAlignment="0" applyProtection="0"/>
    <xf numFmtId="0" fontId="28" fillId="12" borderId="19" applyNumberFormat="0" applyAlignment="0" applyProtection="0"/>
    <xf numFmtId="0" fontId="83" fillId="97" borderId="33" applyNumberFormat="0" applyAlignment="0" applyProtection="0"/>
    <xf numFmtId="164" fontId="83" fillId="97" borderId="33" applyNumberFormat="0" applyAlignment="0" applyProtection="0"/>
    <xf numFmtId="0" fontId="28" fillId="12" borderId="19" applyNumberFormat="0" applyAlignment="0" applyProtection="0"/>
    <xf numFmtId="0" fontId="82" fillId="12" borderId="19" applyNumberFormat="0" applyAlignment="0" applyProtection="0"/>
    <xf numFmtId="0" fontId="28" fillId="12" borderId="19" applyNumberFormat="0" applyAlignment="0" applyProtection="0"/>
    <xf numFmtId="0" fontId="28" fillId="12" borderId="19" applyNumberFormat="0" applyAlignment="0" applyProtection="0"/>
    <xf numFmtId="0" fontId="84" fillId="12" borderId="19" applyNumberFormat="0" applyAlignment="0" applyProtection="0"/>
    <xf numFmtId="0" fontId="25" fillId="12" borderId="19" applyNumberFormat="0" applyAlignment="0" applyProtection="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0" fontId="8" fillId="0" borderId="0" applyFont="0" applyFill="0" applyBorder="0" applyAlignment="0" applyProtection="0">
      <alignment horizontal="center" vertical="center"/>
    </xf>
    <xf numFmtId="179" fontId="59"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4" fillId="0" borderId="0" applyFont="0" applyFill="0" applyBorder="0" applyAlignment="0" applyProtection="0"/>
    <xf numFmtId="41" fontId="8" fillId="0" borderId="0">
      <alignment vertical="center"/>
    </xf>
    <xf numFmtId="41" fontId="4"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41" fontId="8" fillId="0" borderId="0">
      <alignment vertical="center"/>
    </xf>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180" fontId="80" fillId="0" borderId="34" applyBorder="0">
      <alignment horizontal="center"/>
    </xf>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39" fontId="8" fillId="0" borderId="0" applyFont="0" applyFill="0" applyBorder="0">
      <protection locked="0"/>
    </xf>
    <xf numFmtId="43" fontId="86" fillId="0" borderId="0" applyFont="0" applyFill="0" applyBorder="0" applyAlignment="0" applyProtection="0"/>
    <xf numFmtId="39" fontId="8" fillId="0" borderId="0" applyFont="0" applyFill="0" applyBorder="0">
      <protection locked="0"/>
    </xf>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8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42" fontId="43" fillId="0" borderId="0"/>
    <xf numFmtId="42" fontId="43" fillId="0" borderId="0"/>
    <xf numFmtId="42" fontId="43" fillId="0" borderId="0"/>
    <xf numFmtId="42" fontId="43" fillId="0" borderId="0"/>
    <xf numFmtId="42" fontId="43" fillId="0" borderId="0"/>
    <xf numFmtId="42" fontId="43" fillId="0" borderId="0"/>
    <xf numFmtId="42" fontId="43" fillId="0" borderId="0"/>
    <xf numFmtId="0" fontId="48" fillId="0" borderId="0"/>
    <xf numFmtId="0" fontId="48" fillId="0" borderId="0"/>
    <xf numFmtId="43" fontId="8" fillId="0" borderId="0" applyFont="0" applyFill="0" applyBorder="0" applyAlignment="0" applyProtection="0"/>
    <xf numFmtId="43" fontId="59" fillId="0" borderId="0" applyFont="0" applyFill="0" applyBorder="0" applyAlignment="0" applyProtection="0"/>
    <xf numFmtId="42" fontId="43" fillId="0" borderId="0"/>
    <xf numFmtId="0" fontId="48" fillId="0" borderId="0"/>
    <xf numFmtId="0" fontId="48" fillId="0" borderId="0"/>
    <xf numFmtId="43" fontId="3"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42" fontId="43" fillId="0" borderId="0"/>
    <xf numFmtId="43" fontId="4" fillId="0" borderId="0" applyFont="0" applyFill="0" applyBorder="0" applyAlignment="0" applyProtection="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43" fontId="4"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2" fontId="43" fillId="0" borderId="0"/>
    <xf numFmtId="42" fontId="43" fillId="0" borderId="0"/>
    <xf numFmtId="42" fontId="43" fillId="0" borderId="0"/>
    <xf numFmtId="42" fontId="43" fillId="0" borderId="0"/>
    <xf numFmtId="42" fontId="43" fillId="0" borderId="0"/>
    <xf numFmtId="42" fontId="43" fillId="0" borderId="0"/>
    <xf numFmtId="42" fontId="43" fillId="0" borderId="0"/>
    <xf numFmtId="0" fontId="48" fillId="0" borderId="0"/>
    <xf numFmtId="0" fontId="48" fillId="0" borderId="0"/>
    <xf numFmtId="43" fontId="48" fillId="0" borderId="0" applyFont="0" applyFill="0" applyBorder="0" applyAlignment="0" applyProtection="0"/>
    <xf numFmtId="43" fontId="8" fillId="0" borderId="0" applyFont="0" applyFill="0" applyBorder="0" applyAlignment="0" applyProtection="0"/>
    <xf numFmtId="42" fontId="43" fillId="0" borderId="0"/>
    <xf numFmtId="0" fontId="48" fillId="0" borderId="0"/>
    <xf numFmtId="0" fontId="48" fillId="0" borderId="0"/>
    <xf numFmtId="43" fontId="48" fillId="0" borderId="0" applyFont="0" applyFill="0" applyBorder="0" applyAlignment="0" applyProtection="0"/>
    <xf numFmtId="43" fontId="8"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42" fontId="43" fillId="0" borderId="0"/>
    <xf numFmtId="42" fontId="43"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4"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43" fontId="3"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43" fontId="3"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3"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0" fontId="48" fillId="0" borderId="0"/>
    <xf numFmtId="43" fontId="31" fillId="0" borderId="0" applyFont="0" applyFill="0" applyBorder="0" applyAlignment="0" applyProtection="0"/>
    <xf numFmtId="43" fontId="31"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0" fontId="48" fillId="0" borderId="0"/>
    <xf numFmtId="3" fontId="8" fillId="0" borderId="0" applyFont="0" applyFill="0" applyBorder="0" applyAlignment="0" applyProtection="0"/>
    <xf numFmtId="0" fontId="89" fillId="0" borderId="0"/>
    <xf numFmtId="0" fontId="48" fillId="0" borderId="0"/>
    <xf numFmtId="0" fontId="48" fillId="0" borderId="0"/>
    <xf numFmtId="0" fontId="48" fillId="0" borderId="0"/>
    <xf numFmtId="0" fontId="48" fillId="0" borderId="0"/>
    <xf numFmtId="164" fontId="72" fillId="0" borderId="0"/>
    <xf numFmtId="0" fontId="48" fillId="0" borderId="0"/>
    <xf numFmtId="0" fontId="48" fillId="0" borderId="0"/>
    <xf numFmtId="0" fontId="48" fillId="0" borderId="0"/>
    <xf numFmtId="0" fontId="48" fillId="0" borderId="0"/>
    <xf numFmtId="3" fontId="90" fillId="0" borderId="0">
      <protection locked="0"/>
    </xf>
    <xf numFmtId="164" fontId="72" fillId="0" borderId="0"/>
    <xf numFmtId="0" fontId="91" fillId="0" borderId="0" applyNumberFormat="0" applyAlignment="0">
      <alignment horizontal="left"/>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2" fontId="8" fillId="0" borderId="0" applyFont="0" applyFill="0" applyBorder="0" applyAlignment="0" applyProtection="0"/>
    <xf numFmtId="0" fontId="48" fillId="0" borderId="0"/>
    <xf numFmtId="0" fontId="48" fillId="0" borderId="0"/>
    <xf numFmtId="183" fontId="92"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0" fontId="48" fillId="0" borderId="0"/>
    <xf numFmtId="0" fontId="48" fillId="0" borderId="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4" fontId="80" fillId="0" borderId="2"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3"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44" fontId="3"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44" fontId="3"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0" fontId="48" fillId="0" borderId="0"/>
    <xf numFmtId="0" fontId="48" fillId="0" borderId="0"/>
    <xf numFmtId="0" fontId="48" fillId="0" borderId="0"/>
    <xf numFmtId="0" fontId="48" fillId="0" borderId="0"/>
    <xf numFmtId="44" fontId="48" fillId="0" borderId="0"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5" fontId="8" fillId="0" borderId="0" applyFont="0" applyFill="0" applyBorder="0" applyAlignment="0" applyProtection="0"/>
    <xf numFmtId="0" fontId="48" fillId="0" borderId="0"/>
    <xf numFmtId="0" fontId="48" fillId="0" borderId="0"/>
    <xf numFmtId="185"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6" fontId="93" fillId="0" borderId="0">
      <protection locked="0"/>
    </xf>
    <xf numFmtId="0" fontId="48" fillId="0" borderId="0"/>
    <xf numFmtId="0" fontId="48" fillId="0" borderId="0"/>
    <xf numFmtId="6" fontId="94" fillId="0" borderId="0">
      <protection locked="0"/>
    </xf>
    <xf numFmtId="16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6" fontId="94" fillId="0" borderId="0">
      <protection locked="0"/>
    </xf>
    <xf numFmtId="6" fontId="93"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6" fontId="8" fillId="0" borderId="0"/>
    <xf numFmtId="168" fontId="8" fillId="0" borderId="0" applyFont="0" applyFill="0" applyBorder="0" applyAlignment="0" applyProtection="0"/>
    <xf numFmtId="169" fontId="8" fillId="0" borderId="0" applyFont="0" applyFill="0" applyBorder="0" applyAlignment="0" applyProtection="0"/>
    <xf numFmtId="0" fontId="48" fillId="0" borderId="0"/>
    <xf numFmtId="187" fontId="95" fillId="0" borderId="0">
      <alignment horizontal="right"/>
      <protection locked="0"/>
    </xf>
    <xf numFmtId="0" fontId="48" fillId="0" borderId="0"/>
    <xf numFmtId="0" fontId="48" fillId="0" borderId="0"/>
    <xf numFmtId="0" fontId="48" fillId="0" borderId="0"/>
    <xf numFmtId="0" fontId="48" fillId="0" borderId="0"/>
    <xf numFmtId="0" fontId="48" fillId="0" borderId="0"/>
    <xf numFmtId="0" fontId="48" fillId="0" borderId="0"/>
    <xf numFmtId="37" fontId="89" fillId="99" borderId="0" applyNumberFormat="0" applyFon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6" fillId="0" borderId="0" applyNumberFormat="0" applyAlignment="0">
      <alignment horizontal="left"/>
    </xf>
    <xf numFmtId="0" fontId="48" fillId="0" borderId="0"/>
    <xf numFmtId="0" fontId="48" fillId="0" borderId="0"/>
    <xf numFmtId="188"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9"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99" fillId="0" borderId="0" applyNumberFormat="0" applyFill="0" applyBorder="0" applyAlignment="0" applyProtection="0"/>
    <xf numFmtId="0" fontId="48" fillId="0" borderId="0"/>
    <xf numFmtId="0" fontId="48" fillId="0" borderId="0"/>
    <xf numFmtId="0" fontId="9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applyNumberFormat="0" applyFill="0" applyBorder="0" applyAlignment="0" applyProtection="0"/>
    <xf numFmtId="0" fontId="48" fillId="0" borderId="0"/>
    <xf numFmtId="0" fontId="48" fillId="0" borderId="0"/>
    <xf numFmtId="0" fontId="100" fillId="0" borderId="0" applyProtection="0"/>
    <xf numFmtId="0" fontId="101" fillId="0" borderId="0" applyProtection="0"/>
    <xf numFmtId="0" fontId="102" fillId="0" borderId="0" applyProtection="0"/>
    <xf numFmtId="0" fontId="4" fillId="0" borderId="0" applyProtection="0"/>
    <xf numFmtId="0" fontId="103" fillId="0" borderId="0" applyProtection="0"/>
    <xf numFmtId="0" fontId="5" fillId="0" borderId="0" applyProtection="0"/>
    <xf numFmtId="0" fontId="104" fillId="0" borderId="0" applyProtection="0"/>
    <xf numFmtId="189"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2"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9"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5" fillId="0" borderId="0"/>
    <xf numFmtId="0" fontId="48" fillId="0" borderId="0"/>
    <xf numFmtId="0" fontId="48" fillId="0" borderId="0"/>
    <xf numFmtId="167" fontId="92" fillId="0" borderId="0" applyFont="0" applyFill="0" applyBorder="0" applyAlignment="0" applyProtection="0"/>
    <xf numFmtId="0" fontId="48" fillId="0" borderId="0"/>
    <xf numFmtId="0" fontId="48" fillId="0" borderId="0"/>
    <xf numFmtId="190" fontId="8" fillId="0" borderId="0" applyFont="0" applyFill="0" applyBorder="0" applyAlignment="0" applyProtection="0">
      <alignment horizontal="center"/>
    </xf>
    <xf numFmtId="0" fontId="48" fillId="0" borderId="0"/>
    <xf numFmtId="0" fontId="48" fillId="0" borderId="0"/>
    <xf numFmtId="0" fontId="48" fillId="0" borderId="0"/>
    <xf numFmtId="0" fontId="105" fillId="7" borderId="0" applyNumberFormat="0" applyBorder="0" applyAlignment="0" applyProtection="0"/>
    <xf numFmtId="0" fontId="106" fillId="7" borderId="0" applyNumberFormat="0" applyBorder="0" applyAlignment="0" applyProtection="0"/>
    <xf numFmtId="0" fontId="107" fillId="46"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07" fillId="46"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07" fillId="46" borderId="0" applyNumberFormat="0" applyBorder="0" applyAlignment="0" applyProtection="0"/>
    <xf numFmtId="0" fontId="48" fillId="0" borderId="0"/>
    <xf numFmtId="0" fontId="48" fillId="0" borderId="0"/>
    <xf numFmtId="0" fontId="106" fillId="7"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5" fontId="38" fillId="71" borderId="23" applyNumberFormat="0" applyAlignment="0" applyProtection="0">
      <alignment vertical="top"/>
    </xf>
    <xf numFmtId="38" fontId="101" fillId="100"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0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7" fillId="0" borderId="35" applyNumberFormat="0" applyAlignment="0" applyProtection="0">
      <alignment horizontal="lef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7" fillId="0" borderId="3">
      <alignment horizontal="lef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109" fillId="101" borderId="0" applyProtection="0"/>
    <xf numFmtId="0" fontId="48" fillId="0" borderId="0"/>
    <xf numFmtId="0" fontId="110" fillId="0" borderId="13" applyNumberFormat="0" applyFill="0" applyAlignment="0" applyProtection="0"/>
    <xf numFmtId="0" fontId="111" fillId="0" borderId="13" applyNumberFormat="0" applyFill="0" applyAlignment="0" applyProtection="0"/>
    <xf numFmtId="0" fontId="112" fillId="0" borderId="36"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2" fillId="0" borderId="36"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2" fillId="0" borderId="36" applyNumberFormat="0" applyFill="0" applyAlignment="0" applyProtection="0"/>
    <xf numFmtId="0" fontId="48" fillId="0" borderId="0"/>
    <xf numFmtId="0" fontId="48" fillId="0" borderId="0"/>
    <xf numFmtId="0" fontId="111" fillId="0" borderId="13"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3" fillId="0" borderId="14" applyNumberFormat="0" applyFill="0" applyAlignment="0" applyProtection="0"/>
    <xf numFmtId="0" fontId="114" fillId="0" borderId="14" applyNumberFormat="0" applyFill="0" applyAlignment="0" applyProtection="0"/>
    <xf numFmtId="0" fontId="115" fillId="0" borderId="37"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5" fillId="0" borderId="37"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5" fillId="0" borderId="37" applyNumberFormat="0" applyFill="0" applyAlignment="0" applyProtection="0"/>
    <xf numFmtId="0" fontId="48" fillId="0" borderId="0"/>
    <xf numFmtId="0" fontId="48" fillId="0" borderId="0"/>
    <xf numFmtId="0" fontId="114" fillId="0" borderId="14"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6" fillId="0" borderId="15" applyNumberFormat="0" applyFill="0" applyAlignment="0" applyProtection="0"/>
    <xf numFmtId="0" fontId="117" fillId="0" borderId="15" applyNumberFormat="0" applyFill="0" applyAlignment="0" applyProtection="0"/>
    <xf numFmtId="0" fontId="118" fillId="0" borderId="38"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38"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38" applyNumberFormat="0" applyFill="0" applyAlignment="0" applyProtection="0"/>
    <xf numFmtId="0" fontId="48" fillId="0" borderId="0"/>
    <xf numFmtId="0" fontId="48" fillId="0" borderId="0"/>
    <xf numFmtId="0" fontId="117" fillId="0" borderId="15"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0" applyNumberFormat="0" applyFill="0" applyBorder="0" applyAlignment="0" applyProtection="0"/>
    <xf numFmtId="0" fontId="48" fillId="0" borderId="0"/>
    <xf numFmtId="0" fontId="48" fillId="0" borderId="0"/>
    <xf numFmtId="0" fontId="117"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1"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1"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 fillId="0" borderId="0" applyNumberFormat="0" applyFill="0" applyBorder="0" applyProtection="0">
      <alignment wrapText="1"/>
    </xf>
    <xf numFmtId="0" fontId="8" fillId="0" borderId="0" applyNumberFormat="0" applyFill="0" applyBorder="0" applyProtection="0">
      <alignment horizontal="justify" vertical="top" wrapText="1"/>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0" fillId="0" borderId="39"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192" fontId="119" fillId="0" borderId="0"/>
    <xf numFmtId="0" fontId="48" fillId="0" borderId="0"/>
    <xf numFmtId="0" fontId="48" fillId="0" borderId="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8" fillId="0" borderId="0"/>
    <xf numFmtId="0" fontId="48" fillId="0" borderId="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8" fillId="0" borderId="0"/>
    <xf numFmtId="0" fontId="48" fillId="0" borderId="0"/>
    <xf numFmtId="0" fontId="9"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1" fillId="0" borderId="0" applyNumberFormat="0" applyFill="0" applyBorder="0" applyAlignment="0" applyProtection="0">
      <alignment vertical="top"/>
      <protection locked="0"/>
    </xf>
    <xf numFmtId="0" fontId="48" fillId="0" borderId="0"/>
    <xf numFmtId="0" fontId="48" fillId="0" borderId="0"/>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0" fontId="101" fillId="93" borderId="1"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48" fillId="0" borderId="0"/>
    <xf numFmtId="0" fontId="48" fillId="0" borderId="0"/>
    <xf numFmtId="0" fontId="127" fillId="10" borderId="16" applyNumberFormat="0" applyAlignment="0" applyProtection="0"/>
    <xf numFmtId="0" fontId="128" fillId="43" borderId="29"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7" fillId="10" borderId="16" applyNumberFormat="0" applyAlignment="0" applyProtection="0"/>
    <xf numFmtId="0" fontId="48" fillId="0" borderId="0"/>
    <xf numFmtId="0" fontId="127" fillId="10" borderId="16" applyNumberFormat="0" applyAlignment="0" applyProtection="0"/>
    <xf numFmtId="0" fontId="48" fillId="0" borderId="0"/>
    <xf numFmtId="0" fontId="127" fillId="10" borderId="16" applyNumberFormat="0" applyAlignment="0" applyProtection="0"/>
    <xf numFmtId="0" fontId="48" fillId="0" borderId="0"/>
    <xf numFmtId="0" fontId="127" fillId="10" borderId="16" applyNumberFormat="0" applyAlignment="0" applyProtection="0"/>
    <xf numFmtId="0" fontId="129" fillId="10" borderId="16" applyNumberFormat="0" applyAlignment="0" applyProtection="0"/>
    <xf numFmtId="0" fontId="127" fillId="10" borderId="16" applyNumberFormat="0" applyAlignment="0" applyProtection="0"/>
    <xf numFmtId="0" fontId="129" fillId="10" borderId="16" applyNumberFormat="0" applyAlignment="0" applyProtection="0"/>
    <xf numFmtId="0" fontId="129" fillId="10" borderId="16" applyNumberFormat="0" applyAlignment="0" applyProtection="0"/>
    <xf numFmtId="0" fontId="129" fillId="10" borderId="16" applyNumberFormat="0" applyAlignment="0" applyProtection="0"/>
    <xf numFmtId="0" fontId="127" fillId="10" borderId="16" applyNumberFormat="0" applyAlignment="0" applyProtection="0"/>
    <xf numFmtId="0" fontId="127" fillId="10" borderId="16" applyNumberFormat="0" applyAlignment="0" applyProtection="0"/>
    <xf numFmtId="0" fontId="128" fillId="43" borderId="29"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28" fillId="43" borderId="29"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28" fillId="43" borderId="29" applyNumberFormat="0" applyAlignment="0" applyProtection="0"/>
    <xf numFmtId="0" fontId="48" fillId="0" borderId="0"/>
    <xf numFmtId="0" fontId="48" fillId="0" borderId="0"/>
    <xf numFmtId="0" fontId="48" fillId="0" borderId="0"/>
    <xf numFmtId="0" fontId="48" fillId="0" borderId="0"/>
    <xf numFmtId="0" fontId="128" fillId="43" borderId="29" applyNumberFormat="0" applyAlignment="0" applyProtection="0"/>
    <xf numFmtId="0" fontId="48" fillId="0" borderId="0"/>
    <xf numFmtId="0" fontId="48" fillId="0" borderId="0"/>
    <xf numFmtId="0" fontId="48" fillId="0" borderId="0"/>
    <xf numFmtId="0" fontId="48" fillId="0" borderId="0"/>
    <xf numFmtId="0" fontId="128" fillId="43" borderId="29" applyNumberFormat="0" applyAlignment="0" applyProtection="0"/>
    <xf numFmtId="0" fontId="48" fillId="0" borderId="0"/>
    <xf numFmtId="0" fontId="48" fillId="0" borderId="0"/>
    <xf numFmtId="0" fontId="48" fillId="0" borderId="0"/>
    <xf numFmtId="0" fontId="48" fillId="0" borderId="0"/>
    <xf numFmtId="0" fontId="127" fillId="10" borderId="16" applyNumberFormat="0" applyAlignment="0" applyProtection="0"/>
    <xf numFmtId="0" fontId="48" fillId="0" borderId="0"/>
    <xf numFmtId="0" fontId="48" fillId="0" borderId="0"/>
    <xf numFmtId="0" fontId="48" fillId="0" borderId="0"/>
    <xf numFmtId="0" fontId="48" fillId="0" borderId="0"/>
    <xf numFmtId="0" fontId="127" fillId="10" borderId="16" applyNumberFormat="0" applyAlignment="0" applyProtection="0"/>
    <xf numFmtId="0" fontId="48" fillId="0" borderId="0"/>
    <xf numFmtId="0" fontId="48" fillId="0" borderId="0"/>
    <xf numFmtId="0" fontId="48" fillId="0" borderId="0"/>
    <xf numFmtId="0" fontId="48" fillId="0" borderId="0"/>
    <xf numFmtId="0" fontId="127" fillId="10" borderId="16"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3" fontId="38" fillId="0" borderId="0" applyFill="0" applyBorder="0" applyAlignment="0" applyProtection="0">
      <alignment horizontal="center"/>
    </xf>
    <xf numFmtId="0" fontId="48" fillId="0" borderId="0"/>
    <xf numFmtId="0" fontId="48" fillId="0" borderId="0"/>
    <xf numFmtId="0" fontId="48" fillId="0" borderId="0"/>
    <xf numFmtId="0" fontId="130" fillId="0" borderId="18" applyNumberFormat="0" applyFill="0" applyAlignment="0" applyProtection="0"/>
    <xf numFmtId="0" fontId="131" fillId="0" borderId="18" applyNumberFormat="0" applyFill="0" applyAlignment="0" applyProtection="0"/>
    <xf numFmtId="0" fontId="132" fillId="0" borderId="40"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2" fillId="0" borderId="40"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32" fillId="0" borderId="40" applyNumberFormat="0" applyFill="0" applyAlignment="0" applyProtection="0"/>
    <xf numFmtId="0" fontId="48" fillId="0" borderId="0"/>
    <xf numFmtId="0" fontId="48" fillId="0" borderId="0"/>
    <xf numFmtId="0" fontId="131" fillId="0" borderId="18"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4" fontId="38" fillId="0" borderId="0" applyFill="0" applyBorder="0" applyAlignment="0" applyProtection="0">
      <alignment horizontal="center"/>
    </xf>
    <xf numFmtId="41" fontId="8" fillId="0" borderId="0" applyFont="0" applyFill="0" applyBorder="0" applyAlignment="0" applyProtection="0"/>
    <xf numFmtId="43" fontId="8" fillId="0" borderId="0" applyFont="0" applyFill="0" applyBorder="0" applyAlignment="0" applyProtection="0"/>
    <xf numFmtId="195" fontId="8" fillId="0" borderId="0" applyFont="0" applyFill="0" applyBorder="0" applyAlignment="0" applyProtection="0"/>
    <xf numFmtId="196"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133" fillId="9" borderId="0" applyNumberFormat="0" applyBorder="0" applyAlignment="0" applyProtection="0"/>
    <xf numFmtId="0" fontId="134" fillId="9" borderId="0" applyNumberFormat="0" applyBorder="0" applyAlignment="0" applyProtection="0"/>
    <xf numFmtId="0" fontId="135" fillId="5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5" fillId="5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35" fillId="59" borderId="0" applyNumberFormat="0" applyBorder="0" applyAlignment="0" applyProtection="0"/>
    <xf numFmtId="0" fontId="48" fillId="0" borderId="0"/>
    <xf numFmtId="0" fontId="48" fillId="0" borderId="0"/>
    <xf numFmtId="0" fontId="134" fillId="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89" fillId="0" borderId="0" applyFont="0" applyFill="0" applyBorder="0" applyAlignment="0" applyProtection="0">
      <alignment horizontal="center"/>
    </xf>
    <xf numFmtId="37" fontId="13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 fillId="0" borderId="0"/>
    <xf numFmtId="197" fontId="10" fillId="0" borderId="0"/>
    <xf numFmtId="164" fontId="137" fillId="0" borderId="0"/>
    <xf numFmtId="0" fontId="3" fillId="0" borderId="0"/>
    <xf numFmtId="0" fontId="3" fillId="0" borderId="0"/>
    <xf numFmtId="0" fontId="3" fillId="0" borderId="0"/>
    <xf numFmtId="0" fontId="3" fillId="0" borderId="0"/>
    <xf numFmtId="0" fontId="3" fillId="0" borderId="0"/>
    <xf numFmtId="0" fontId="3" fillId="0" borderId="0"/>
    <xf numFmtId="197"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137"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59" fillId="0" borderId="0"/>
    <xf numFmtId="0" fontId="3" fillId="0" borderId="0"/>
    <xf numFmtId="0" fontId="3" fillId="0" borderId="0"/>
    <xf numFmtId="0" fontId="59" fillId="0" borderId="0"/>
    <xf numFmtId="0" fontId="87" fillId="0" borderId="0"/>
    <xf numFmtId="0" fontId="3" fillId="0" borderId="0"/>
    <xf numFmtId="0" fontId="59" fillId="0" borderId="0"/>
    <xf numFmtId="0" fontId="3"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87" fillId="0" borderId="0"/>
    <xf numFmtId="0" fontId="3"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0" borderId="0"/>
    <xf numFmtId="0" fontId="59" fillId="0" borderId="0"/>
    <xf numFmtId="0" fontId="59" fillId="0" borderId="0"/>
    <xf numFmtId="0" fontId="47" fillId="0" borderId="0"/>
    <xf numFmtId="0" fontId="59" fillId="0" borderId="0"/>
    <xf numFmtId="0" fontId="59" fillId="0" borderId="0"/>
    <xf numFmtId="0" fontId="47" fillId="0" borderId="0"/>
    <xf numFmtId="0" fontId="59" fillId="0" borderId="0"/>
    <xf numFmtId="0" fontId="59" fillId="0" borderId="0"/>
    <xf numFmtId="0" fontId="47" fillId="0" borderId="0"/>
    <xf numFmtId="0" fontId="59" fillId="0" borderId="0"/>
    <xf numFmtId="0" fontId="59" fillId="0" borderId="0"/>
    <xf numFmtId="0" fontId="59" fillId="0" borderId="0"/>
    <xf numFmtId="0" fontId="59" fillId="0" borderId="0"/>
    <xf numFmtId="0" fontId="59"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142" fillId="0" borderId="0"/>
    <xf numFmtId="0" fontId="31" fillId="0" borderId="0"/>
    <xf numFmtId="0" fontId="31" fillId="0" borderId="0"/>
    <xf numFmtId="0" fontId="31" fillId="0" borderId="0"/>
    <xf numFmtId="0" fontId="142"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applyNumberFormat="0" applyFill="0" applyBorder="0" applyAlignment="0" applyProtection="0"/>
    <xf numFmtId="0" fontId="31" fillId="0" borderId="0"/>
    <xf numFmtId="0" fontId="31" fillId="0" borderId="0"/>
    <xf numFmtId="0" fontId="31" fillId="0" borderId="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1" fillId="0" borderId="0"/>
    <xf numFmtId="0" fontId="31" fillId="0" borderId="0"/>
    <xf numFmtId="0" fontId="8" fillId="0" borderId="0" applyNumberFormat="0" applyFill="0" applyBorder="0" applyAlignment="0" applyProtection="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8"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8"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8" fillId="0" borderId="0"/>
    <xf numFmtId="0" fontId="3" fillId="0" borderId="0"/>
    <xf numFmtId="0" fontId="59"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144" fillId="0" borderId="0"/>
    <xf numFmtId="0" fontId="3" fillId="0" borderId="0"/>
    <xf numFmtId="0" fontId="144"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3" fillId="0" borderId="0"/>
    <xf numFmtId="0" fontId="144" fillId="0" borderId="0"/>
    <xf numFmtId="0" fontId="3" fillId="0" borderId="0"/>
    <xf numFmtId="0" fontId="3" fillId="0" borderId="0"/>
    <xf numFmtId="0" fontId="144"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8" fillId="0" borderId="0"/>
    <xf numFmtId="0" fontId="8" fillId="0" borderId="0"/>
    <xf numFmtId="0" fontId="8" fillId="0" borderId="0"/>
    <xf numFmtId="0" fontId="8" fillId="0" borderId="0"/>
    <xf numFmtId="0" fontId="3" fillId="0" borderId="0"/>
    <xf numFmtId="0" fontId="3" fillId="0" borderId="0"/>
    <xf numFmtId="0" fontId="59" fillId="0" borderId="0"/>
    <xf numFmtId="0" fontId="8" fillId="0" borderId="0" applyNumberFormat="0" applyFill="0" applyBorder="0" applyAlignment="0" applyProtection="0"/>
    <xf numFmtId="0" fontId="8"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 fillId="0" borderId="0"/>
    <xf numFmtId="0" fontId="8" fillId="0" borderId="0"/>
    <xf numFmtId="0" fontId="3" fillId="0" borderId="0"/>
    <xf numFmtId="0" fontId="31" fillId="0" borderId="0"/>
    <xf numFmtId="0" fontId="3" fillId="0" borderId="0"/>
    <xf numFmtId="0" fontId="31" fillId="0" borderId="0"/>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5" fillId="0" borderId="0"/>
    <xf numFmtId="0" fontId="8"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 fillId="0" borderId="0"/>
    <xf numFmtId="0" fontId="8"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 fillId="0" borderId="0"/>
    <xf numFmtId="0" fontId="38"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8"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59" fillId="0" borderId="0"/>
    <xf numFmtId="0" fontId="3" fillId="0" borderId="0"/>
    <xf numFmtId="0" fontId="59" fillId="0" borderId="0"/>
    <xf numFmtId="0" fontId="3" fillId="0" borderId="0"/>
    <xf numFmtId="0" fontId="3" fillId="0" borderId="0"/>
    <xf numFmtId="0" fontId="141" fillId="0" borderId="0"/>
    <xf numFmtId="0" fontId="141"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3" fillId="0" borderId="0"/>
    <xf numFmtId="0" fontId="8" fillId="0" borderId="0"/>
    <xf numFmtId="199" fontId="8"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9" fontId="8"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43" fillId="0" borderId="0"/>
    <xf numFmtId="0" fontId="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170" fontId="8" fillId="0" borderId="0">
      <alignment horizontal="left" wrapText="1"/>
    </xf>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6"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7"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1"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31" fillId="0" borderId="0"/>
    <xf numFmtId="0" fontId="31"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1" fillId="0" borderId="0"/>
    <xf numFmtId="0" fontId="8"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4"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4" fillId="0" borderId="0"/>
    <xf numFmtId="0" fontId="3"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87" fillId="0" borderId="0"/>
    <xf numFmtId="0" fontId="87" fillId="0" borderId="0"/>
    <xf numFmtId="0" fontId="87" fillId="0" borderId="0"/>
    <xf numFmtId="0" fontId="87" fillId="0" borderId="0"/>
    <xf numFmtId="0" fontId="87" fillId="0" borderId="0"/>
    <xf numFmtId="0" fontId="87"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 fillId="0" borderId="0"/>
    <xf numFmtId="0" fontId="8" fillId="0" borderId="0"/>
    <xf numFmtId="0" fontId="3" fillId="0" borderId="0"/>
    <xf numFmtId="0" fontId="59" fillId="0" borderId="0"/>
    <xf numFmtId="0" fontId="8" fillId="0" borderId="0"/>
    <xf numFmtId="0" fontId="87"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31" fillId="0" borderId="0"/>
    <xf numFmtId="0" fontId="31" fillId="0" borderId="0"/>
    <xf numFmtId="0" fontId="31" fillId="0" borderId="0"/>
    <xf numFmtId="0" fontId="3" fillId="0" borderId="0"/>
    <xf numFmtId="0" fontId="141" fillId="0" borderId="0"/>
    <xf numFmtId="0" fontId="3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31" fillId="0" borderId="0"/>
    <xf numFmtId="0" fontId="31"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14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59" fillId="0" borderId="0"/>
    <xf numFmtId="0" fontId="8" fillId="0" borderId="0"/>
    <xf numFmtId="0" fontId="31" fillId="0" borderId="0"/>
    <xf numFmtId="0" fontId="59" fillId="0" borderId="0"/>
    <xf numFmtId="0" fontId="59" fillId="0" borderId="0"/>
    <xf numFmtId="0" fontId="8" fillId="0" borderId="0"/>
    <xf numFmtId="0" fontId="8" fillId="0" borderId="0"/>
    <xf numFmtId="0" fontId="3" fillId="0" borderId="0"/>
    <xf numFmtId="0" fontId="142" fillId="0" borderId="0"/>
    <xf numFmtId="0" fontId="142" fillId="0" borderId="0"/>
    <xf numFmtId="0" fontId="14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59"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59" fillId="0" borderId="0"/>
    <xf numFmtId="0" fontId="59" fillId="0" borderId="0"/>
    <xf numFmtId="0" fontId="59" fillId="0" borderId="0"/>
    <xf numFmtId="0" fontId="59" fillId="0" borderId="0"/>
    <xf numFmtId="0" fontId="87" fillId="0" borderId="0"/>
    <xf numFmtId="0" fontId="59" fillId="0" borderId="0"/>
    <xf numFmtId="0" fontId="59" fillId="0" borderId="0"/>
    <xf numFmtId="0" fontId="59" fillId="0" borderId="0"/>
    <xf numFmtId="0" fontId="59" fillId="0" borderId="0"/>
    <xf numFmtId="0" fontId="59"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31" fillId="0" borderId="0"/>
    <xf numFmtId="0" fontId="43" fillId="0" borderId="0"/>
    <xf numFmtId="0" fontId="43" fillId="0" borderId="0"/>
    <xf numFmtId="0" fontId="43" fillId="0" borderId="0"/>
    <xf numFmtId="0" fontId="43" fillId="0" borderId="0"/>
    <xf numFmtId="0" fontId="43" fillId="0" borderId="0"/>
    <xf numFmtId="0" fontId="3"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4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4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3" fillId="0" borderId="0"/>
    <xf numFmtId="0" fontId="3" fillId="0" borderId="0"/>
    <xf numFmtId="0" fontId="43" fillId="0" borderId="0"/>
    <xf numFmtId="0" fontId="3" fillId="0" borderId="0"/>
    <xf numFmtId="0" fontId="3" fillId="0" borderId="0"/>
    <xf numFmtId="0" fontId="141" fillId="0" borderId="0"/>
    <xf numFmtId="0" fontId="43" fillId="0" borderId="0"/>
    <xf numFmtId="0" fontId="3" fillId="0" borderId="0"/>
    <xf numFmtId="0" fontId="31" fillId="0" borderId="0"/>
    <xf numFmtId="0" fontId="3" fillId="0" borderId="0"/>
    <xf numFmtId="0" fontId="31" fillId="0" borderId="0"/>
    <xf numFmtId="0" fontId="31" fillId="0" borderId="0"/>
    <xf numFmtId="0" fontId="4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8"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1"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59" fillId="0" borderId="0"/>
    <xf numFmtId="0" fontId="3"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47" fillId="13" borderId="20" applyNumberFormat="0" applyFont="0" applyAlignment="0" applyProtection="0"/>
    <xf numFmtId="0" fontId="31" fillId="13" borderId="20" applyNumberFormat="0" applyFont="0" applyAlignment="0" applyProtection="0"/>
    <xf numFmtId="0" fontId="48" fillId="47" borderId="41" applyNumberFormat="0" applyFont="0" applyAlignment="0" applyProtection="0"/>
    <xf numFmtId="0" fontId="3" fillId="0" borderId="0"/>
    <xf numFmtId="0" fontId="3" fillId="0" borderId="0"/>
    <xf numFmtId="0" fontId="3" fillId="0" borderId="0"/>
    <xf numFmtId="0" fontId="3" fillId="0" borderId="0"/>
    <xf numFmtId="0" fontId="3" fillId="0" borderId="0"/>
    <xf numFmtId="0" fontId="43" fillId="47" borderId="41" applyNumberFormat="0" applyFont="0" applyAlignment="0" applyProtection="0"/>
    <xf numFmtId="0" fontId="31" fillId="13" borderId="20" applyNumberFormat="0" applyFont="0" applyAlignment="0" applyProtection="0"/>
    <xf numFmtId="0" fontId="48" fillId="47" borderId="41" applyNumberFormat="0" applyFont="0" applyAlignment="0" applyProtection="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47" borderId="41" applyNumberFormat="0" applyFont="0" applyAlignment="0" applyProtection="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1" fillId="13" borderId="20" applyNumberFormat="0" applyFont="0" applyAlignment="0" applyProtection="0"/>
    <xf numFmtId="0" fontId="3" fillId="0" borderId="0"/>
    <xf numFmtId="0" fontId="3" fillId="0" borderId="0"/>
    <xf numFmtId="0" fontId="48" fillId="47" borderId="41"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48" fillId="47" borderId="41" applyNumberFormat="0" applyFont="0" applyAlignment="0" applyProtection="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 fillId="0" borderId="0"/>
    <xf numFmtId="0" fontId="31" fillId="13" borderId="20" applyNumberFormat="0" applyFont="0" applyAlignment="0" applyProtection="0"/>
    <xf numFmtId="0" fontId="3" fillId="0" borderId="0"/>
    <xf numFmtId="0" fontId="31" fillId="13" borderId="20"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7" fillId="11" borderId="17" applyNumberFormat="0" applyAlignment="0" applyProtection="0"/>
    <xf numFmtId="0" fontId="148" fillId="11" borderId="17" applyNumberFormat="0" applyAlignment="0" applyProtection="0"/>
    <xf numFmtId="0" fontId="149" fillId="55" borderId="4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9" fillId="55" borderId="42" applyNumberFormat="0" applyAlignment="0" applyProtection="0"/>
    <xf numFmtId="0" fontId="3" fillId="0" borderId="0"/>
    <xf numFmtId="0" fontId="3" fillId="0" borderId="0"/>
    <xf numFmtId="0" fontId="3" fillId="0" borderId="0"/>
    <xf numFmtId="0" fontId="3" fillId="0" borderId="0"/>
    <xf numFmtId="0" fontId="149" fillId="55" borderId="42" applyNumberFormat="0" applyAlignment="0" applyProtection="0"/>
    <xf numFmtId="0" fontId="3" fillId="0" borderId="0"/>
    <xf numFmtId="0" fontId="3" fillId="0" borderId="0"/>
    <xf numFmtId="0" fontId="148" fillId="11" borderId="17" applyNumberFormat="0" applyAlignment="0" applyProtection="0"/>
    <xf numFmtId="0" fontId="3" fillId="0" borderId="0"/>
    <xf numFmtId="0" fontId="3" fillId="0" borderId="0"/>
    <xf numFmtId="0" fontId="3" fillId="0" borderId="0"/>
    <xf numFmtId="0" fontId="3" fillId="0" borderId="0"/>
    <xf numFmtId="192" fontId="150" fillId="0" borderId="4">
      <alignment vertical="center"/>
    </xf>
    <xf numFmtId="0" fontId="3" fillId="0" borderId="0"/>
    <xf numFmtId="164"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xf numFmtId="10" fontId="10" fillId="0" borderId="0" applyFont="0" applyFill="0" applyBorder="0" applyAlignment="0" applyProtection="0"/>
    <xf numFmtId="10"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alignment vertical="top"/>
    </xf>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9" fontId="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8" fillId="102" borderId="0" applyNumberFormat="0" applyBorder="0" applyAlignment="0" applyProtection="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8" fillId="103" borderId="0" applyNumberFormat="0" applyFont="0" applyBorder="0" applyAlignment="0" applyProtection="0">
      <alignment vertical="top"/>
    </xf>
    <xf numFmtId="0" fontId="151" fillId="0" borderId="0" applyNumberFormat="0" applyFill="0" applyBorder="0" applyAlignment="0"/>
    <xf numFmtId="0" fontId="3" fillId="0" borderId="0"/>
    <xf numFmtId="0" fontId="3" fillId="0" borderId="0"/>
    <xf numFmtId="201" fontId="70" fillId="0" borderId="0" applyFill="0" applyBorder="0" applyProtection="0">
      <alignment horizontal="right"/>
    </xf>
    <xf numFmtId="0" fontId="3" fillId="0" borderId="0"/>
    <xf numFmtId="0" fontId="3" fillId="0" borderId="0"/>
    <xf numFmtId="14" fontId="152" fillId="0" borderId="0" applyNumberFormat="0" applyFill="0" applyBorder="0" applyAlignment="0" applyProtection="0">
      <alignment horizontal="left"/>
    </xf>
    <xf numFmtId="0" fontId="3" fillId="0" borderId="0"/>
    <xf numFmtId="0" fontId="3" fillId="0" borderId="0"/>
    <xf numFmtId="164" fontId="38" fillId="0" borderId="0" applyFont="0" applyFill="0" applyBorder="0" applyAlignment="0" applyProtection="0">
      <alignment vertical="top"/>
    </xf>
    <xf numFmtId="164" fontId="38" fillId="0" borderId="0" applyFont="0" applyFill="0" applyBorder="0" applyAlignment="0" applyProtection="0"/>
    <xf numFmtId="164" fontId="38" fillId="0" borderId="0" applyFont="0" applyFill="0" applyBorder="0" applyAlignment="0" applyProtection="0"/>
    <xf numFmtId="0" fontId="3" fillId="0" borderId="0"/>
    <xf numFmtId="4" fontId="153" fillId="104" borderId="1" applyNumberFormat="0" applyProtection="0">
      <alignment horizontal="right" vertical="center" wrapText="1"/>
    </xf>
    <xf numFmtId="0" fontId="3" fillId="0" borderId="0"/>
    <xf numFmtId="0" fontId="3" fillId="0" borderId="0"/>
    <xf numFmtId="192" fontId="154" fillId="0" borderId="9">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2" fontId="24" fillId="0" borderId="0" applyFill="0" applyBorder="0" applyAlignment="0" applyProtection="0">
      <alignment horizontal="center"/>
    </xf>
    <xf numFmtId="0" fontId="8" fillId="105"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5"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101" fillId="0" borderId="0" applyNumberFormat="0" applyFill="0" applyBorder="0" applyProtection="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6"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3" fontId="8" fillId="0" borderId="0" applyFont="0" applyFill="0" applyBorder="0" applyProtection="0"/>
    <xf numFmtId="0" fontId="3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 fontId="8" fillId="0" borderId="0" applyFont="0" applyFill="0" applyBorder="0" applyProtection="0"/>
    <xf numFmtId="0" fontId="24"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7"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7" fillId="107" borderId="0" applyNumberFormat="0" applyBorder="0" applyProtection="0">
      <alignment horizontal="center"/>
    </xf>
    <xf numFmtId="0" fontId="3" fillId="0" borderId="0"/>
    <xf numFmtId="0" fontId="3" fillId="0" borderId="0"/>
    <xf numFmtId="0" fontId="3" fillId="0" borderId="0"/>
    <xf numFmtId="0" fontId="3" fillId="0" borderId="0"/>
    <xf numFmtId="0" fontId="3" fillId="0" borderId="0"/>
    <xf numFmtId="0" fontId="158"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left"/>
    </xf>
    <xf numFmtId="0" fontId="3" fillId="0" borderId="0"/>
    <xf numFmtId="0" fontId="3" fillId="0" borderId="0"/>
    <xf numFmtId="0" fontId="3" fillId="0" borderId="0"/>
    <xf numFmtId="0" fontId="3" fillId="0" borderId="0"/>
    <xf numFmtId="0" fontId="3" fillId="0" borderId="0"/>
    <xf numFmtId="0" fontId="10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59"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8" fillId="10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204"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43" applyNumberFormat="0" applyFon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applyNumberFormat="0" applyBorder="0" applyAlignment="0"/>
    <xf numFmtId="0" fontId="79" fillId="0" borderId="0" applyNumberFormat="0" applyBorder="0" applyAlignment="0"/>
    <xf numFmtId="40" fontId="160" fillId="0" borderId="0" applyBorder="0">
      <alignment horizontal="right"/>
    </xf>
    <xf numFmtId="0" fontId="3" fillId="0" borderId="0"/>
    <xf numFmtId="0" fontId="3" fillId="0" borderId="0"/>
    <xf numFmtId="0" fontId="3" fillId="0" borderId="0"/>
    <xf numFmtId="0" fontId="3" fillId="0" borderId="0"/>
    <xf numFmtId="49" fontId="161" fillId="0" borderId="4">
      <alignment vertical="center"/>
    </xf>
    <xf numFmtId="0" fontId="3" fillId="0" borderId="0"/>
    <xf numFmtId="0" fontId="3" fillId="0" borderId="0"/>
    <xf numFmtId="0" fontId="3" fillId="0" borderId="0"/>
    <xf numFmtId="40" fontId="162" fillId="0" borderId="0"/>
    <xf numFmtId="0" fontId="3" fillId="0" borderId="0"/>
    <xf numFmtId="0" fontId="3" fillId="0" borderId="0"/>
    <xf numFmtId="0" fontId="3" fillId="0" borderId="0"/>
    <xf numFmtId="0" fontId="163" fillId="0" borderId="0" applyNumberFormat="0" applyFill="0" applyBorder="0" applyAlignment="0" applyProtection="0"/>
    <xf numFmtId="0" fontId="164" fillId="0" borderId="0" applyNumberFormat="0" applyFill="0" applyBorder="0" applyAlignment="0" applyProtection="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24" fillId="0" borderId="3">
      <alignment horizontal="centerContinuous"/>
    </xf>
    <xf numFmtId="0" fontId="3" fillId="0" borderId="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24" fillId="0" borderId="3">
      <alignment horizontal="centerContinuous"/>
    </xf>
    <xf numFmtId="0" fontId="3" fillId="0" borderId="0"/>
    <xf numFmtId="0" fontId="3" fillId="0" borderId="0"/>
    <xf numFmtId="0" fontId="3" fillId="0" borderId="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5" fillId="0" borderId="21" applyNumberFormat="0" applyFill="0" applyAlignment="0" applyProtection="0"/>
    <xf numFmtId="0" fontId="32" fillId="0" borderId="21" applyNumberFormat="0" applyFill="0" applyAlignment="0" applyProtection="0"/>
    <xf numFmtId="0" fontId="166" fillId="0" borderId="44"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4"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5">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4"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5">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4"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21"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1" fillId="10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167" fillId="0" borderId="39" applyProtection="0"/>
    <xf numFmtId="0" fontId="3" fillId="0" borderId="0"/>
    <xf numFmtId="0" fontId="3" fillId="0" borderId="0"/>
    <xf numFmtId="0" fontId="3" fillId="0" borderId="0"/>
    <xf numFmtId="0" fontId="3" fillId="0" borderId="0"/>
    <xf numFmtId="3" fontId="8" fillId="0" borderId="0">
      <protection locked="0"/>
    </xf>
    <xf numFmtId="0" fontId="1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9" fillId="0" borderId="0" applyFill="0" applyBorder="0" applyAlignment="0"/>
    <xf numFmtId="0" fontId="3" fillId="0" borderId="0"/>
    <xf numFmtId="0" fontId="3" fillId="0" borderId="0"/>
    <xf numFmtId="0" fontId="3" fillId="0" borderId="0"/>
    <xf numFmtId="0" fontId="3" fillId="0" borderId="0"/>
    <xf numFmtId="0" fontId="3" fillId="0" borderId="0"/>
    <xf numFmtId="205" fontId="8" fillId="0" borderId="0" applyFont="0" applyFill="0" applyBorder="0" applyAlignment="0" applyProtection="0"/>
    <xf numFmtId="206" fontId="8" fillId="0" borderId="0" applyFont="0" applyFill="0" applyBorder="0" applyAlignment="0" applyProtection="0"/>
    <xf numFmtId="0" fontId="3" fillId="0" borderId="0"/>
    <xf numFmtId="0" fontId="170" fillId="0" borderId="0" applyNumberFormat="0" applyFill="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2" fillId="0" borderId="0" applyNumberFormat="0" applyFill="0" applyBorder="0" applyAlignment="0" applyProtection="0"/>
    <xf numFmtId="0" fontId="3" fillId="0" borderId="0"/>
    <xf numFmtId="0" fontId="3" fillId="0" borderId="0"/>
    <xf numFmtId="0" fontId="3" fillId="0" borderId="0"/>
    <xf numFmtId="0" fontId="3" fillId="0" borderId="0"/>
    <xf numFmtId="0" fontId="172" fillId="0" borderId="0" applyNumberFormat="0" applyFill="0" applyBorder="0" applyAlignment="0" applyProtection="0"/>
    <xf numFmtId="0" fontId="3" fillId="0" borderId="0"/>
    <xf numFmtId="0" fontId="17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1" fontId="8" fillId="0" borderId="0">
      <alignment horizontal="center"/>
    </xf>
    <xf numFmtId="14" fontId="8" fillId="93" borderId="1" applyNumberFormat="0" applyFont="0" applyAlignment="0" applyProtection="0">
      <alignment horizontal="centerContinuous"/>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43" fontId="177" fillId="0" borderId="0" applyFont="0" applyFill="0" applyBorder="0" applyAlignment="0" applyProtection="0"/>
    <xf numFmtId="0" fontId="163" fillId="0" borderId="0" applyNumberFormat="0" applyFill="0" applyBorder="0" applyAlignment="0" applyProtection="0"/>
    <xf numFmtId="0" fontId="178" fillId="0" borderId="13" applyNumberFormat="0" applyFill="0" applyAlignment="0" applyProtection="0"/>
    <xf numFmtId="0" fontId="179" fillId="0" borderId="14" applyNumberFormat="0" applyFill="0" applyAlignment="0" applyProtection="0"/>
    <xf numFmtId="0" fontId="180" fillId="0" borderId="15" applyNumberFormat="0" applyFill="0" applyAlignment="0" applyProtection="0"/>
    <xf numFmtId="0" fontId="180" fillId="0" borderId="0" applyNumberFormat="0" applyFill="0" applyBorder="0" applyAlignment="0" applyProtection="0"/>
    <xf numFmtId="0" fontId="181" fillId="7" borderId="0" applyNumberFormat="0" applyBorder="0" applyAlignment="0" applyProtection="0"/>
    <xf numFmtId="0" fontId="26" fillId="8" borderId="0" applyNumberFormat="0" applyBorder="0" applyAlignment="0" applyProtection="0"/>
    <xf numFmtId="0" fontId="182" fillId="10" borderId="16" applyNumberFormat="0" applyAlignment="0" applyProtection="0"/>
    <xf numFmtId="0" fontId="183" fillId="11" borderId="17" applyNumberFormat="0" applyAlignment="0" applyProtection="0"/>
    <xf numFmtId="0" fontId="27" fillId="11" borderId="16" applyNumberFormat="0" applyAlignment="0" applyProtection="0"/>
    <xf numFmtId="0" fontId="184" fillId="0" borderId="18" applyNumberFormat="0" applyFill="0" applyAlignment="0" applyProtection="0"/>
    <xf numFmtId="0" fontId="28" fillId="12" borderId="19" applyNumberFormat="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187" fillId="0" borderId="21" applyNumberFormat="0" applyFill="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13" borderId="20"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88" fillId="9"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89" fillId="0" borderId="0" applyFont="0" applyFill="0" applyBorder="0" applyAlignment="0" applyProtection="0"/>
  </cellStyleXfs>
  <cellXfs count="398">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7" fillId="0" borderId="0" xfId="0" applyNumberFormat="1" applyFont="1" applyAlignment="1">
      <alignment vertical="center"/>
    </xf>
    <xf numFmtId="0" fontId="4" fillId="0" borderId="0" xfId="0" applyFont="1" applyAlignment="1">
      <alignment horizontal="left" vertical="center" wrapText="1" indent="1"/>
    </xf>
    <xf numFmtId="38" fontId="6" fillId="0" borderId="0" xfId="0" applyNumberFormat="1" applyFont="1" applyAlignment="1">
      <alignment horizontal="left" vertical="center" indent="1"/>
    </xf>
    <xf numFmtId="0" fontId="0" fillId="0" borderId="0" xfId="0" applyAlignment="1">
      <alignment horizontal="left" vertical="center" wrapText="1" indent="1"/>
    </xf>
    <xf numFmtId="0" fontId="10" fillId="0" borderId="0" xfId="0" applyFont="1" applyAlignment="1">
      <alignment horizontal="left" vertical="center" wrapText="1" inden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0" xfId="1" applyFont="1" applyAlignment="1">
      <alignment horizontal="left" vertical="center" wrapText="1" indent="1"/>
    </xf>
    <xf numFmtId="0" fontId="11" fillId="0" borderId="0" xfId="0" applyFont="1" applyAlignment="1">
      <alignment horizontal="left" vertical="center" wrapText="1" indent="1"/>
    </xf>
    <xf numFmtId="0" fontId="12" fillId="0" borderId="0" xfId="0" applyFont="1" applyAlignment="1">
      <alignment horizontal="left" vertical="center" wrapText="1" indent="1"/>
    </xf>
    <xf numFmtId="0" fontId="12" fillId="0" borderId="0" xfId="0" applyFont="1" applyAlignment="1">
      <alignment horizontal="center" vertical="center" wrapText="1"/>
    </xf>
    <xf numFmtId="0" fontId="13" fillId="0" borderId="0" xfId="0" applyFont="1" applyAlignment="1">
      <alignment horizontal="center" wrapText="1"/>
    </xf>
    <xf numFmtId="14" fontId="12" fillId="0" borderId="0" xfId="0" quotePrefix="1" applyNumberFormat="1" applyFont="1" applyAlignment="1">
      <alignment horizontal="left" vertical="center" wrapText="1" indent="1"/>
    </xf>
    <xf numFmtId="0" fontId="12" fillId="0" borderId="0" xfId="0" quotePrefix="1" applyFont="1" applyAlignment="1">
      <alignment horizontal="left" vertical="center" wrapText="1" indent="1"/>
    </xf>
    <xf numFmtId="0" fontId="13" fillId="0" borderId="0" xfId="0" applyFont="1" applyAlignment="1">
      <alignment vertical="center" wrapText="1"/>
    </xf>
    <xf numFmtId="0" fontId="13" fillId="0" borderId="0" xfId="0" applyFont="1" applyAlignment="1">
      <alignment horizontal="left" vertical="center" wrapText="1" indent="1"/>
    </xf>
    <xf numFmtId="0" fontId="6" fillId="0" borderId="0" xfId="0" applyFont="1" applyAlignment="1">
      <alignment horizontal="left" vertical="center" wrapText="1" indent="1"/>
    </xf>
    <xf numFmtId="0" fontId="12" fillId="0" borderId="4" xfId="0" applyFont="1" applyBorder="1" applyAlignment="1">
      <alignment horizontal="left" vertical="center" wrapText="1" indent="1"/>
    </xf>
    <xf numFmtId="0" fontId="4" fillId="0" borderId="10" xfId="0" applyFont="1" applyBorder="1" applyAlignment="1">
      <alignment horizontal="left" vertical="center" wrapText="1" indent="1"/>
    </xf>
    <xf numFmtId="0" fontId="6" fillId="0" borderId="4" xfId="0" applyFont="1" applyBorder="1" applyAlignment="1">
      <alignment horizontal="left" vertical="center" wrapText="1" indent="1"/>
    </xf>
    <xf numFmtId="164" fontId="12" fillId="0" borderId="0" xfId="0" applyNumberFormat="1" applyFont="1" applyAlignment="1">
      <alignment horizontal="left" vertical="center"/>
    </xf>
    <xf numFmtId="0" fontId="12" fillId="4" borderId="0" xfId="0" applyFont="1" applyFill="1" applyAlignment="1">
      <alignment horizontal="left" vertical="center"/>
    </xf>
    <xf numFmtId="3" fontId="12" fillId="4" borderId="0" xfId="0" applyNumberFormat="1" applyFont="1" applyFill="1" applyAlignment="1">
      <alignment horizontal="left" vertical="center"/>
    </xf>
    <xf numFmtId="3" fontId="12" fillId="0" borderId="0" xfId="0" applyNumberFormat="1" applyFont="1" applyAlignment="1">
      <alignment horizontal="left" vertical="center"/>
    </xf>
    <xf numFmtId="0" fontId="12" fillId="0" borderId="0" xfId="0" applyFont="1" applyAlignment="1">
      <alignment horizontal="left" vertical="center"/>
    </xf>
    <xf numFmtId="164" fontId="12" fillId="0" borderId="0" xfId="0" applyNumberFormat="1" applyFont="1" applyAlignment="1">
      <alignment horizontal="left" vertical="center" indent="1"/>
    </xf>
    <xf numFmtId="0" fontId="16" fillId="0" borderId="0" xfId="0" applyFont="1" applyAlignment="1">
      <alignment horizontal="left" vertical="center" indent="1"/>
    </xf>
    <xf numFmtId="0" fontId="16" fillId="0" borderId="0" xfId="0" applyFont="1" applyAlignment="1">
      <alignment horizontal="left" vertical="center"/>
    </xf>
    <xf numFmtId="0" fontId="12"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49" fontId="13" fillId="0" borderId="0" xfId="0" applyNumberFormat="1" applyFont="1" applyAlignment="1">
      <alignment horizontal="center" vertical="center"/>
    </xf>
    <xf numFmtId="38" fontId="13" fillId="0" borderId="0" xfId="0" applyNumberFormat="1" applyFont="1" applyAlignment="1">
      <alignment horizontal="right"/>
    </xf>
    <xf numFmtId="0" fontId="12" fillId="0" borderId="0" xfId="0" applyFont="1" applyAlignment="1">
      <alignment vertical="center"/>
    </xf>
    <xf numFmtId="38" fontId="16" fillId="0" borderId="7" xfId="0" applyNumberFormat="1" applyFont="1" applyBorder="1" applyAlignment="1">
      <alignment horizontal="right"/>
    </xf>
    <xf numFmtId="0" fontId="12" fillId="0" borderId="7" xfId="0" applyFont="1" applyBorder="1" applyAlignment="1">
      <alignment vertical="center"/>
    </xf>
    <xf numFmtId="0" fontId="12" fillId="0" borderId="0" xfId="0" applyFont="1" applyAlignment="1">
      <alignment horizontal="right"/>
    </xf>
    <xf numFmtId="38" fontId="16" fillId="3" borderId="5" xfId="0" applyNumberFormat="1" applyFont="1" applyFill="1" applyBorder="1" applyAlignment="1">
      <alignment horizontal="right"/>
    </xf>
    <xf numFmtId="38" fontId="16" fillId="3" borderId="0" xfId="0" applyNumberFormat="1" applyFont="1" applyFill="1" applyAlignment="1">
      <alignment horizontal="right"/>
    </xf>
    <xf numFmtId="0" fontId="12" fillId="3" borderId="0" xfId="0" applyFont="1" applyFill="1" applyAlignment="1">
      <alignment vertical="center"/>
    </xf>
    <xf numFmtId="0" fontId="12" fillId="3" borderId="6" xfId="0" applyFont="1" applyFill="1" applyBorder="1" applyAlignment="1">
      <alignment vertical="center"/>
    </xf>
    <xf numFmtId="38" fontId="16" fillId="3" borderId="8" xfId="0" applyNumberFormat="1" applyFont="1" applyFill="1" applyBorder="1" applyAlignment="1">
      <alignment horizontal="right"/>
    </xf>
    <xf numFmtId="38" fontId="16" fillId="3" borderId="4" xfId="0" applyNumberFormat="1" applyFont="1" applyFill="1" applyBorder="1" applyAlignment="1">
      <alignment horizontal="right"/>
    </xf>
    <xf numFmtId="0" fontId="12" fillId="3" borderId="4" xfId="0" applyFont="1" applyFill="1" applyBorder="1" applyAlignment="1">
      <alignment vertical="center"/>
    </xf>
    <xf numFmtId="0" fontId="12" fillId="3" borderId="10" xfId="0" applyFont="1" applyFill="1" applyBorder="1" applyAlignment="1">
      <alignment vertical="center"/>
    </xf>
    <xf numFmtId="38" fontId="13" fillId="3" borderId="5" xfId="0" applyNumberFormat="1" applyFont="1" applyFill="1" applyBorder="1" applyAlignment="1">
      <alignment horizontal="right"/>
    </xf>
    <xf numFmtId="38" fontId="13" fillId="3" borderId="0" xfId="0" applyNumberFormat="1" applyFont="1" applyFill="1" applyAlignment="1">
      <alignment horizontal="right"/>
    </xf>
    <xf numFmtId="38" fontId="13" fillId="3" borderId="8" xfId="0" applyNumberFormat="1" applyFont="1" applyFill="1" applyBorder="1" applyAlignment="1">
      <alignment horizontal="right"/>
    </xf>
    <xf numFmtId="38" fontId="13" fillId="3" borderId="4" xfId="0" applyNumberFormat="1" applyFont="1" applyFill="1" applyBorder="1" applyAlignment="1">
      <alignment horizontal="right"/>
    </xf>
    <xf numFmtId="38" fontId="17" fillId="0" borderId="7" xfId="0" applyNumberFormat="1" applyFont="1" applyBorder="1" applyAlignment="1">
      <alignment horizontal="right"/>
    </xf>
    <xf numFmtId="0" fontId="17" fillId="0" borderId="7" xfId="0" applyFont="1" applyBorder="1" applyAlignment="1">
      <alignment vertical="center"/>
    </xf>
    <xf numFmtId="38" fontId="17" fillId="0" borderId="8" xfId="0" applyNumberFormat="1" applyFont="1" applyBorder="1" applyAlignment="1">
      <alignment horizontal="right"/>
    </xf>
    <xf numFmtId="0" fontId="13" fillId="0" borderId="0" xfId="0" applyFont="1" applyAlignment="1">
      <alignment horizontal="left" vertical="center" indent="1"/>
    </xf>
    <xf numFmtId="0" fontId="13" fillId="0" borderId="0" xfId="0" quotePrefix="1" applyFont="1" applyAlignment="1">
      <alignment horizontal="left" vertical="center" wrapText="1" indent="1"/>
    </xf>
    <xf numFmtId="164" fontId="13" fillId="0" borderId="0" xfId="0" applyNumberFormat="1" applyFont="1" applyAlignment="1">
      <alignment horizontal="left" vertical="center" indent="1"/>
    </xf>
    <xf numFmtId="0" fontId="19" fillId="0" borderId="0" xfId="0" applyFont="1" applyAlignment="1">
      <alignment horizontal="left" vertical="center" wrapText="1" indent="1"/>
    </xf>
    <xf numFmtId="0" fontId="20" fillId="0" borderId="0" xfId="1" applyFont="1" applyAlignment="1">
      <alignment horizontal="left" vertical="center" wrapText="1" indent="1"/>
    </xf>
    <xf numFmtId="0" fontId="13" fillId="0" borderId="0" xfId="1" applyFont="1" applyAlignment="1">
      <alignment horizontal="left" vertical="center" indent="2"/>
    </xf>
    <xf numFmtId="0" fontId="19" fillId="0" borderId="0" xfId="1" applyFont="1" applyAlignment="1">
      <alignment horizontal="left" vertical="center" wrapText="1" indent="1"/>
    </xf>
    <xf numFmtId="0" fontId="20" fillId="0" borderId="0" xfId="1"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indent="1"/>
    </xf>
    <xf numFmtId="14" fontId="19" fillId="0" borderId="0" xfId="1" applyNumberFormat="1" applyFont="1" applyAlignment="1">
      <alignment horizontal="left" vertical="center" wrapText="1" indent="1"/>
    </xf>
    <xf numFmtId="0" fontId="12" fillId="0" borderId="0" xfId="0" applyFont="1" applyAlignment="1">
      <alignment horizontal="center" vertical="center"/>
    </xf>
    <xf numFmtId="0" fontId="13"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38" fontId="16" fillId="6" borderId="7" xfId="0" applyNumberFormat="1" applyFont="1" applyFill="1" applyBorder="1" applyAlignment="1">
      <alignment horizontal="right"/>
    </xf>
    <xf numFmtId="38" fontId="18" fillId="0" borderId="0" xfId="0" applyNumberFormat="1" applyFont="1" applyAlignment="1">
      <alignment horizontal="right"/>
    </xf>
    <xf numFmtId="0" fontId="4" fillId="0" borderId="4" xfId="0" applyFont="1" applyBorder="1" applyAlignment="1">
      <alignment horizontal="left" vertical="center" wrapText="1" indent="1"/>
    </xf>
    <xf numFmtId="38" fontId="18" fillId="3" borderId="5" xfId="0" applyNumberFormat="1" applyFont="1" applyFill="1" applyBorder="1" applyAlignment="1">
      <alignment horizontal="right"/>
    </xf>
    <xf numFmtId="38" fontId="18" fillId="3" borderId="0" xfId="0" applyNumberFormat="1" applyFont="1" applyFill="1" applyAlignment="1">
      <alignment horizontal="right"/>
    </xf>
    <xf numFmtId="0" fontId="17" fillId="3" borderId="0" xfId="0" applyFont="1" applyFill="1" applyAlignment="1">
      <alignment vertical="center"/>
    </xf>
    <xf numFmtId="0" fontId="17" fillId="3" borderId="6" xfId="0" applyFont="1" applyFill="1" applyBorder="1" applyAlignment="1">
      <alignment vertical="center"/>
    </xf>
    <xf numFmtId="0" fontId="13" fillId="3" borderId="0" xfId="0" applyFont="1" applyFill="1" applyAlignment="1">
      <alignment horizontal="left" vertical="center" wrapText="1" indent="1"/>
    </xf>
    <xf numFmtId="0" fontId="6" fillId="3" borderId="0" xfId="0" applyFont="1" applyFill="1" applyAlignment="1">
      <alignment horizontal="left" vertical="center" wrapText="1" indent="1"/>
    </xf>
    <xf numFmtId="0" fontId="4" fillId="3" borderId="0" xfId="0" applyFont="1" applyFill="1" applyAlignment="1">
      <alignment horizontal="left" vertical="center" wrapText="1" indent="1"/>
    </xf>
    <xf numFmtId="0" fontId="12" fillId="3" borderId="0" xfId="0" applyFont="1" applyFill="1" applyAlignment="1">
      <alignment horizontal="left" vertical="center" wrapText="1" indent="1"/>
    </xf>
    <xf numFmtId="0" fontId="13" fillId="3" borderId="5" xfId="0" applyFont="1" applyFill="1" applyBorder="1" applyAlignment="1">
      <alignment horizontal="left" vertical="center" wrapText="1" indent="1"/>
    </xf>
    <xf numFmtId="38" fontId="13" fillId="3" borderId="6" xfId="0" applyNumberFormat="1" applyFont="1" applyFill="1" applyBorder="1" applyAlignment="1">
      <alignment horizontal="right"/>
    </xf>
    <xf numFmtId="38" fontId="17" fillId="6" borderId="7" xfId="0" applyNumberFormat="1" applyFont="1" applyFill="1" applyBorder="1" applyAlignment="1">
      <alignment horizontal="right"/>
    </xf>
    <xf numFmtId="0" fontId="22" fillId="0" borderId="0" xfId="0" applyFont="1" applyAlignment="1">
      <alignment horizontal="left" vertical="center" indent="1"/>
    </xf>
    <xf numFmtId="0" fontId="12" fillId="0" borderId="10" xfId="0" applyFont="1" applyBorder="1" applyAlignment="1">
      <alignment horizontal="left" vertical="center" wrapText="1" indent="1"/>
    </xf>
    <xf numFmtId="0" fontId="6" fillId="0" borderId="8" xfId="0" applyFont="1" applyBorder="1" applyAlignment="1">
      <alignment horizontal="left" vertical="center" wrapText="1" indent="1"/>
    </xf>
    <xf numFmtId="38" fontId="18" fillId="0" borderId="10" xfId="0" applyNumberFormat="1" applyFont="1" applyBorder="1" applyAlignment="1">
      <alignment horizontal="right"/>
    </xf>
    <xf numFmtId="165" fontId="16" fillId="0" borderId="10" xfId="0" applyNumberFormat="1" applyFont="1" applyBorder="1" applyAlignment="1">
      <alignment horizontal="right"/>
    </xf>
    <xf numFmtId="0" fontId="12" fillId="0" borderId="10" xfId="0" applyFont="1" applyBorder="1" applyAlignment="1">
      <alignment horizontal="center" vertical="center" wrapText="1"/>
    </xf>
    <xf numFmtId="0" fontId="13" fillId="0" borderId="8" xfId="0" applyFont="1" applyBorder="1" applyAlignment="1">
      <alignment horizontal="left" vertical="center" wrapText="1" indent="1"/>
    </xf>
    <xf numFmtId="0" fontId="13" fillId="0" borderId="10" xfId="0" applyFont="1" applyBorder="1" applyAlignment="1">
      <alignment horizontal="left" vertical="center" wrapText="1" indent="1"/>
    </xf>
    <xf numFmtId="38" fontId="13" fillId="0" borderId="10" xfId="0" applyNumberFormat="1" applyFont="1" applyBorder="1" applyAlignment="1">
      <alignment horizontal="right"/>
    </xf>
    <xf numFmtId="0" fontId="13" fillId="0" borderId="5" xfId="0" applyFont="1" applyBorder="1" applyAlignment="1">
      <alignment horizontal="left" vertical="center" wrapText="1" indent="1"/>
    </xf>
    <xf numFmtId="38" fontId="13" fillId="0" borderId="6" xfId="0" applyNumberFormat="1" applyFont="1" applyBorder="1" applyAlignment="1">
      <alignment horizontal="right"/>
    </xf>
    <xf numFmtId="0" fontId="13" fillId="0" borderId="8" xfId="0" applyFont="1" applyBorder="1" applyAlignment="1">
      <alignment horizontal="left" vertical="center" indent="1"/>
    </xf>
    <xf numFmtId="0" fontId="13" fillId="0" borderId="4" xfId="0" quotePrefix="1" applyFont="1" applyBorder="1" applyAlignment="1">
      <alignment horizontal="left" vertical="center" wrapText="1" indent="1"/>
    </xf>
    <xf numFmtId="38" fontId="13" fillId="0" borderId="7" xfId="0" applyNumberFormat="1" applyFont="1" applyBorder="1" applyAlignment="1">
      <alignment horizontal="right"/>
    </xf>
    <xf numFmtId="3" fontId="17" fillId="6" borderId="6" xfId="0" applyNumberFormat="1" applyFont="1" applyFill="1" applyBorder="1" applyAlignment="1">
      <alignment horizontal="right"/>
    </xf>
    <xf numFmtId="0" fontId="16" fillId="0" borderId="0" xfId="0" applyFont="1" applyAlignment="1">
      <alignment horizontal="center" vertical="center"/>
    </xf>
    <xf numFmtId="38" fontId="12" fillId="5" borderId="12" xfId="0" applyNumberFormat="1" applyFont="1" applyFill="1" applyBorder="1" applyAlignment="1">
      <alignment horizontal="right"/>
    </xf>
    <xf numFmtId="38" fontId="17" fillId="5" borderId="12" xfId="0" applyNumberFormat="1" applyFont="1" applyFill="1" applyBorder="1" applyAlignment="1">
      <alignment horizontal="right"/>
    </xf>
    <xf numFmtId="38" fontId="13" fillId="5" borderId="12" xfId="0" applyNumberFormat="1" applyFont="1" applyFill="1" applyBorder="1" applyAlignment="1">
      <alignment horizontal="right"/>
    </xf>
    <xf numFmtId="38" fontId="13" fillId="5" borderId="0" xfId="0" applyNumberFormat="1" applyFont="1" applyFill="1" applyAlignment="1">
      <alignment horizontal="right"/>
    </xf>
    <xf numFmtId="38" fontId="13" fillId="5" borderId="10" xfId="0" applyNumberFormat="1" applyFont="1" applyFill="1" applyBorder="1" applyAlignment="1">
      <alignment horizontal="right"/>
    </xf>
    <xf numFmtId="0" fontId="12" fillId="5" borderId="8" xfId="0" applyFont="1" applyFill="1" applyBorder="1" applyAlignment="1">
      <alignment horizontal="left" vertical="center" wrapText="1" indent="1"/>
    </xf>
    <xf numFmtId="0" fontId="12" fillId="5" borderId="4" xfId="0" applyFont="1" applyFill="1" applyBorder="1" applyAlignment="1">
      <alignment horizontal="left" vertical="center" wrapText="1" indent="1"/>
    </xf>
    <xf numFmtId="38" fontId="13" fillId="5" borderId="4" xfId="0" applyNumberFormat="1" applyFont="1" applyFill="1" applyBorder="1" applyAlignment="1">
      <alignment horizontal="right"/>
    </xf>
    <xf numFmtId="164" fontId="12" fillId="4" borderId="0" xfId="0" applyNumberFormat="1" applyFont="1" applyFill="1" applyAlignment="1">
      <alignment horizontal="left" vertical="center"/>
    </xf>
    <xf numFmtId="0" fontId="0" fillId="4" borderId="0" xfId="0" applyFill="1" applyAlignment="1">
      <alignment horizontal="left" vertical="center"/>
    </xf>
    <xf numFmtId="0" fontId="12" fillId="0" borderId="7" xfId="0" applyFont="1" applyBorder="1" applyAlignment="1">
      <alignment horizontal="left" vertical="center" wrapText="1" indent="1"/>
    </xf>
    <xf numFmtId="38" fontId="12" fillId="6" borderId="8" xfId="0" applyNumberFormat="1" applyFont="1" applyFill="1" applyBorder="1" applyAlignment="1">
      <alignment horizontal="left" vertical="center" wrapText="1" indent="1"/>
    </xf>
    <xf numFmtId="38" fontId="13" fillId="5" borderId="8" xfId="0" applyNumberFormat="1" applyFont="1" applyFill="1" applyBorder="1" applyAlignment="1">
      <alignment horizontal="right"/>
    </xf>
    <xf numFmtId="0" fontId="12" fillId="5" borderId="4" xfId="0" applyFont="1" applyFill="1" applyBorder="1" applyAlignment="1">
      <alignment vertical="center"/>
    </xf>
    <xf numFmtId="0" fontId="17" fillId="5" borderId="12" xfId="0" applyFont="1" applyFill="1" applyBorder="1" applyAlignment="1">
      <alignment vertical="center"/>
    </xf>
    <xf numFmtId="38" fontId="12" fillId="6" borderId="0" xfId="0" applyNumberFormat="1" applyFont="1" applyFill="1" applyAlignment="1">
      <alignment horizontal="right"/>
    </xf>
    <xf numFmtId="0" fontId="30" fillId="38" borderId="0" xfId="5" applyFont="1" applyFill="1" applyAlignment="1">
      <alignment horizontal="center" vertical="center" wrapText="1"/>
    </xf>
    <xf numFmtId="0" fontId="31" fillId="38" borderId="0" xfId="5" applyFont="1" applyFill="1"/>
    <xf numFmtId="49" fontId="32" fillId="0" borderId="0" xfId="5" applyNumberFormat="1" applyFont="1" applyAlignment="1">
      <alignment horizontal="center" vertical="center"/>
    </xf>
    <xf numFmtId="0" fontId="33" fillId="0" borderId="0" xfId="5" applyFont="1"/>
    <xf numFmtId="0" fontId="35" fillId="0" borderId="22" xfId="5" applyFont="1" applyBorder="1" applyAlignment="1">
      <alignment horizontal="left" wrapText="1"/>
    </xf>
    <xf numFmtId="0" fontId="36" fillId="0" borderId="22" xfId="5" applyFont="1" applyBorder="1" applyAlignment="1">
      <alignment horizontal="left" wrapText="1"/>
    </xf>
    <xf numFmtId="0" fontId="12" fillId="110" borderId="7" xfId="0" applyFont="1" applyFill="1" applyBorder="1" applyAlignment="1">
      <alignment horizontal="left" vertical="center" wrapText="1" indent="1"/>
    </xf>
    <xf numFmtId="0" fontId="175" fillId="0" borderId="0" xfId="1" applyFont="1" applyAlignment="1">
      <alignment horizontal="left" vertical="center" indent="2"/>
    </xf>
    <xf numFmtId="0" fontId="4" fillId="0" borderId="0" xfId="0" applyFont="1" applyAlignment="1">
      <alignment horizontal="center" vertical="center"/>
    </xf>
    <xf numFmtId="0" fontId="34" fillId="0" borderId="46" xfId="5" applyFont="1" applyBorder="1"/>
    <xf numFmtId="0" fontId="176" fillId="0" borderId="0" xfId="0" applyFont="1" applyAlignment="1">
      <alignment horizontal="center" wrapText="1"/>
    </xf>
    <xf numFmtId="0" fontId="14" fillId="0" borderId="0" xfId="0" applyFont="1" applyAlignment="1">
      <alignment horizontal="left" vertical="center" wrapText="1" indent="1"/>
    </xf>
    <xf numFmtId="0" fontId="176" fillId="0" borderId="0" xfId="0" applyFont="1" applyAlignment="1">
      <alignment horizontal="center" vertical="center" wrapText="1"/>
    </xf>
    <xf numFmtId="49" fontId="13" fillId="2" borderId="47" xfId="0" applyNumberFormat="1" applyFont="1" applyFill="1" applyBorder="1" applyAlignment="1">
      <alignment horizontal="center" vertical="center"/>
    </xf>
    <xf numFmtId="3" fontId="17" fillId="6" borderId="47" xfId="0" applyNumberFormat="1" applyFont="1" applyFill="1" applyBorder="1" applyAlignment="1">
      <alignment horizontal="right"/>
    </xf>
    <xf numFmtId="0" fontId="17" fillId="112" borderId="7" xfId="0" applyFont="1" applyFill="1" applyBorder="1" applyAlignment="1">
      <alignment horizontal="left" vertical="center" wrapText="1" indent="1"/>
    </xf>
    <xf numFmtId="38" fontId="17" fillId="6" borderId="47" xfId="0" applyNumberFormat="1" applyFont="1" applyFill="1" applyBorder="1" applyAlignment="1">
      <alignment horizontal="right"/>
    </xf>
    <xf numFmtId="0" fontId="0" fillId="0" borderId="0" xfId="0" applyAlignment="1">
      <alignment horizontal="center"/>
    </xf>
    <xf numFmtId="0" fontId="13" fillId="0" borderId="48" xfId="0" applyFont="1" applyBorder="1" applyAlignment="1">
      <alignment horizontal="left" vertical="center" wrapText="1" indent="1"/>
    </xf>
    <xf numFmtId="0" fontId="6" fillId="0" borderId="35" xfId="0" applyFont="1" applyBorder="1" applyAlignment="1">
      <alignment horizontal="left" vertical="center" wrapText="1" indent="1"/>
    </xf>
    <xf numFmtId="0" fontId="13" fillId="0" borderId="49" xfId="0" applyFont="1" applyBorder="1" applyAlignment="1">
      <alignment horizontal="left" vertical="center" wrapText="1" indent="1"/>
    </xf>
    <xf numFmtId="0" fontId="6" fillId="0" borderId="50" xfId="0" applyFont="1" applyBorder="1" applyAlignment="1">
      <alignment horizontal="left" vertical="center" wrapText="1" indent="1"/>
    </xf>
    <xf numFmtId="38" fontId="13" fillId="112" borderId="0" xfId="0" applyNumberFormat="1" applyFont="1" applyFill="1" applyAlignment="1">
      <alignment horizontal="right"/>
    </xf>
    <xf numFmtId="0" fontId="13" fillId="0" borderId="52" xfId="0" quotePrefix="1" applyFont="1" applyBorder="1" applyAlignment="1">
      <alignment horizontal="left" vertical="center" wrapText="1" indent="1"/>
    </xf>
    <xf numFmtId="0" fontId="12" fillId="0" borderId="53" xfId="0" applyFont="1" applyBorder="1" applyAlignment="1">
      <alignment horizontal="left" vertical="center" wrapText="1" indent="1"/>
    </xf>
    <xf numFmtId="38" fontId="13" fillId="0" borderId="51" xfId="0" applyNumberFormat="1" applyFont="1" applyBorder="1" applyAlignment="1">
      <alignment horizontal="right"/>
    </xf>
    <xf numFmtId="0" fontId="12" fillId="111" borderId="0" xfId="0" applyFont="1" applyFill="1" applyAlignment="1">
      <alignment horizontal="left" vertical="center" wrapText="1" indent="1"/>
    </xf>
    <xf numFmtId="38" fontId="16" fillId="0" borderId="10" xfId="0" applyNumberFormat="1" applyFont="1" applyBorder="1" applyAlignment="1">
      <alignment horizontal="right"/>
    </xf>
    <xf numFmtId="38" fontId="13" fillId="0" borderId="53" xfId="0" applyNumberFormat="1" applyFont="1" applyBorder="1" applyAlignment="1">
      <alignment horizontal="right"/>
    </xf>
    <xf numFmtId="0" fontId="13" fillId="0" borderId="51" xfId="0" applyFont="1" applyBorder="1" applyAlignment="1">
      <alignment horizontal="left" vertical="center" wrapText="1" indent="1"/>
    </xf>
    <xf numFmtId="38" fontId="17" fillId="6" borderId="51" xfId="0" applyNumberFormat="1" applyFont="1" applyFill="1" applyBorder="1" applyAlignment="1">
      <alignment horizontal="right"/>
    </xf>
    <xf numFmtId="0" fontId="17" fillId="6" borderId="51" xfId="0" applyFont="1" applyFill="1" applyBorder="1" applyAlignment="1">
      <alignment horizontal="left" vertical="center" wrapText="1" indent="1"/>
    </xf>
    <xf numFmtId="0" fontId="12" fillId="0" borderId="51" xfId="0" applyFont="1" applyBorder="1" applyAlignment="1">
      <alignment horizontal="left" vertical="center" wrapText="1" indent="1"/>
    </xf>
    <xf numFmtId="0" fontId="4" fillId="0" borderId="52" xfId="0" applyFont="1" applyBorder="1" applyAlignment="1">
      <alignment horizontal="left" vertical="center" wrapText="1" indent="1"/>
    </xf>
    <xf numFmtId="0" fontId="12" fillId="0" borderId="52" xfId="0" applyFont="1" applyBorder="1" applyAlignment="1">
      <alignment horizontal="left" vertical="center" wrapText="1" indent="1"/>
    </xf>
    <xf numFmtId="38" fontId="17" fillId="0" borderId="51" xfId="0" applyNumberFormat="1" applyFont="1" applyBorder="1" applyAlignment="1">
      <alignment horizontal="right"/>
    </xf>
    <xf numFmtId="0" fontId="17" fillId="0" borderId="51" xfId="0" applyFont="1" applyBorder="1" applyAlignment="1">
      <alignment vertical="center"/>
    </xf>
    <xf numFmtId="49" fontId="13" fillId="2" borderId="53" xfId="0" applyNumberFormat="1" applyFont="1" applyFill="1" applyBorder="1" applyAlignment="1">
      <alignment horizontal="center" vertical="center"/>
    </xf>
    <xf numFmtId="38" fontId="17" fillId="0" borderId="53" xfId="0" applyNumberFormat="1" applyFont="1" applyBorder="1" applyAlignment="1">
      <alignment horizontal="right"/>
    </xf>
    <xf numFmtId="3" fontId="17" fillId="0" borderId="53" xfId="0" applyNumberFormat="1" applyFont="1" applyBorder="1" applyAlignment="1">
      <alignment horizontal="right"/>
    </xf>
    <xf numFmtId="38" fontId="17" fillId="112" borderId="47" xfId="0" applyNumberFormat="1" applyFont="1" applyFill="1" applyBorder="1" applyAlignment="1">
      <alignment horizontal="right"/>
    </xf>
    <xf numFmtId="38" fontId="13" fillId="0" borderId="54" xfId="0" applyNumberFormat="1" applyFont="1" applyBorder="1" applyAlignment="1">
      <alignment horizontal="right"/>
    </xf>
    <xf numFmtId="3" fontId="17" fillId="3" borderId="47" xfId="0" applyNumberFormat="1" applyFont="1" applyFill="1" applyBorder="1" applyAlignment="1">
      <alignment horizontal="right"/>
    </xf>
    <xf numFmtId="3" fontId="17" fillId="6" borderId="55" xfId="0" applyNumberFormat="1" applyFont="1" applyFill="1" applyBorder="1" applyAlignment="1">
      <alignment horizontal="right"/>
    </xf>
    <xf numFmtId="3" fontId="17" fillId="6" borderId="54" xfId="0" applyNumberFormat="1" applyFont="1" applyFill="1" applyBorder="1" applyAlignment="1">
      <alignment horizontal="right"/>
    </xf>
    <xf numFmtId="0" fontId="4" fillId="0" borderId="53" xfId="0" applyFont="1" applyBorder="1" applyAlignment="1">
      <alignment horizontal="left" vertical="center" wrapText="1" indent="1"/>
    </xf>
    <xf numFmtId="0" fontId="4" fillId="0" borderId="56" xfId="0" applyFont="1" applyBorder="1" applyAlignment="1">
      <alignment horizontal="left" vertical="center" wrapText="1" indent="1"/>
    </xf>
    <xf numFmtId="9" fontId="12" fillId="6" borderId="51" xfId="25573" applyNumberFormat="1" applyFont="1" applyFill="1" applyBorder="1" applyAlignment="1">
      <alignment horizontal="right"/>
    </xf>
    <xf numFmtId="9" fontId="12" fillId="6" borderId="56" xfId="25573" applyNumberFormat="1" applyFont="1" applyFill="1" applyBorder="1" applyAlignment="1">
      <alignment horizontal="right"/>
    </xf>
    <xf numFmtId="9" fontId="12" fillId="6" borderId="51" xfId="25574" applyNumberFormat="1" applyFont="1" applyFill="1" applyBorder="1" applyAlignment="1">
      <alignment horizontal="right"/>
    </xf>
    <xf numFmtId="9" fontId="12" fillId="6" borderId="51" xfId="25575" applyNumberFormat="1" applyFont="1" applyFill="1" applyBorder="1" applyAlignment="1">
      <alignment horizontal="right"/>
    </xf>
    <xf numFmtId="38" fontId="17" fillId="112" borderId="7" xfId="0" applyNumberFormat="1" applyFont="1" applyFill="1" applyBorder="1" applyAlignment="1">
      <alignment horizontal="right"/>
    </xf>
    <xf numFmtId="38" fontId="17" fillId="112" borderId="51" xfId="0" applyNumberFormat="1" applyFont="1" applyFill="1" applyBorder="1" applyAlignment="1">
      <alignment horizontal="right"/>
    </xf>
    <xf numFmtId="0" fontId="17" fillId="112" borderId="51" xfId="0" applyFont="1" applyFill="1" applyBorder="1" applyAlignment="1">
      <alignment horizontal="left" vertical="center" wrapText="1" indent="1"/>
    </xf>
    <xf numFmtId="0" fontId="12" fillId="112" borderId="7" xfId="0" applyFont="1" applyFill="1" applyBorder="1" applyAlignment="1">
      <alignment horizontal="left" vertical="center" wrapText="1" indent="1"/>
    </xf>
    <xf numFmtId="38" fontId="13" fillId="112" borderId="10" xfId="0" applyNumberFormat="1" applyFont="1" applyFill="1" applyBorder="1" applyAlignment="1">
      <alignment horizontal="right"/>
    </xf>
    <xf numFmtId="207" fontId="0" fillId="0" borderId="0" xfId="0" applyNumberFormat="1" applyAlignment="1">
      <alignment vertical="center"/>
    </xf>
    <xf numFmtId="211" fontId="13" fillId="0" borderId="0" xfId="25576" applyNumberFormat="1" applyFont="1" applyAlignment="1">
      <alignment horizontal="right"/>
    </xf>
    <xf numFmtId="10" fontId="190" fillId="0" borderId="0" xfId="25628" applyNumberFormat="1" applyFont="1" applyAlignment="1">
      <alignment horizontal="left" vertical="center"/>
    </xf>
    <xf numFmtId="3" fontId="4" fillId="0" borderId="0" xfId="0" applyNumberFormat="1" applyFont="1" applyAlignment="1">
      <alignment horizontal="left" vertical="center"/>
    </xf>
    <xf numFmtId="38" fontId="12" fillId="114" borderId="0" xfId="0" applyNumberFormat="1" applyFont="1" applyFill="1" applyAlignment="1">
      <alignment horizontal="right"/>
    </xf>
    <xf numFmtId="0" fontId="19" fillId="0" borderId="51" xfId="1" applyFont="1" applyBorder="1" applyAlignment="1">
      <alignment horizontal="left" vertical="center" wrapText="1" indent="1"/>
    </xf>
    <xf numFmtId="0" fontId="19" fillId="0" borderId="57" xfId="1" applyFont="1" applyBorder="1" applyAlignment="1">
      <alignment horizontal="left" vertical="center" wrapText="1" indent="1"/>
    </xf>
    <xf numFmtId="0" fontId="20" fillId="0" borderId="51" xfId="1" applyFont="1" applyBorder="1" applyAlignment="1">
      <alignment horizontal="left" vertical="center" wrapText="1" indent="1"/>
    </xf>
    <xf numFmtId="0" fontId="21" fillId="0" borderId="51" xfId="2" applyFont="1" applyFill="1" applyBorder="1" applyAlignment="1" applyProtection="1">
      <alignment horizontal="left" vertical="center" wrapText="1" indent="1"/>
    </xf>
    <xf numFmtId="14" fontId="19" fillId="0" borderId="51" xfId="1" applyNumberFormat="1" applyFont="1" applyBorder="1" applyAlignment="1">
      <alignment horizontal="left" vertical="center" wrapText="1" indent="1"/>
    </xf>
    <xf numFmtId="49" fontId="13" fillId="112" borderId="51" xfId="0" applyNumberFormat="1" applyFont="1" applyFill="1" applyBorder="1" applyAlignment="1">
      <alignment horizontal="center" vertical="center"/>
    </xf>
    <xf numFmtId="49" fontId="13" fillId="2" borderId="51" xfId="0" applyNumberFormat="1" applyFont="1" applyFill="1" applyBorder="1" applyAlignment="1">
      <alignment horizontal="center" vertical="center"/>
    </xf>
    <xf numFmtId="38" fontId="17" fillId="112" borderId="53" xfId="0" applyNumberFormat="1" applyFont="1" applyFill="1" applyBorder="1" applyAlignment="1">
      <alignment horizontal="right"/>
    </xf>
    <xf numFmtId="38" fontId="17" fillId="6" borderId="53" xfId="0" applyNumberFormat="1" applyFont="1" applyFill="1" applyBorder="1" applyAlignment="1">
      <alignment horizontal="right"/>
    </xf>
    <xf numFmtId="38" fontId="13" fillId="112" borderId="53" xfId="0" applyNumberFormat="1" applyFont="1" applyFill="1" applyBorder="1" applyAlignment="1">
      <alignment horizontal="right"/>
    </xf>
    <xf numFmtId="3" fontId="17" fillId="112" borderId="53" xfId="0" applyNumberFormat="1" applyFont="1" applyFill="1" applyBorder="1" applyAlignment="1">
      <alignment horizontal="right"/>
    </xf>
    <xf numFmtId="3" fontId="17" fillId="6" borderId="53" xfId="0" applyNumberFormat="1" applyFont="1" applyFill="1" applyBorder="1" applyAlignment="1">
      <alignment horizontal="right"/>
    </xf>
    <xf numFmtId="3" fontId="17" fillId="0" borderId="51" xfId="0" applyNumberFormat="1" applyFont="1" applyBorder="1" applyAlignment="1">
      <alignment horizontal="right"/>
    </xf>
    <xf numFmtId="38" fontId="13" fillId="112" borderId="58" xfId="0" applyNumberFormat="1" applyFont="1" applyFill="1" applyBorder="1" applyAlignment="1">
      <alignment horizontal="right"/>
    </xf>
    <xf numFmtId="38" fontId="13" fillId="0" borderId="58" xfId="0" applyNumberFormat="1" applyFont="1" applyBorder="1" applyAlignment="1">
      <alignment horizontal="right"/>
    </xf>
    <xf numFmtId="0" fontId="0" fillId="5" borderId="56" xfId="0" applyFill="1" applyBorder="1" applyAlignment="1">
      <alignment vertical="center"/>
    </xf>
    <xf numFmtId="0" fontId="6" fillId="5" borderId="52" xfId="0" applyFont="1" applyFill="1" applyBorder="1" applyAlignment="1">
      <alignment horizontal="left" vertical="center" wrapText="1" indent="1"/>
    </xf>
    <xf numFmtId="0" fontId="6" fillId="5" borderId="59" xfId="0" applyFont="1" applyFill="1" applyBorder="1" applyAlignment="1">
      <alignment horizontal="left" vertical="center" wrapText="1" indent="1"/>
    </xf>
    <xf numFmtId="0" fontId="13" fillId="5" borderId="59" xfId="0" applyFont="1" applyFill="1" applyBorder="1" applyAlignment="1">
      <alignment horizontal="left" vertical="center" wrapText="1" indent="1"/>
    </xf>
    <xf numFmtId="38" fontId="13" fillId="5" borderId="59" xfId="0" applyNumberFormat="1" applyFont="1" applyFill="1" applyBorder="1" applyAlignment="1">
      <alignment horizontal="right"/>
    </xf>
    <xf numFmtId="0" fontId="12" fillId="5" borderId="59" xfId="0" applyFont="1" applyFill="1" applyBorder="1" applyAlignment="1">
      <alignment vertical="center"/>
    </xf>
    <xf numFmtId="0" fontId="12" fillId="5" borderId="58" xfId="0" applyFont="1" applyFill="1" applyBorder="1" applyAlignment="1">
      <alignment vertical="center"/>
    </xf>
    <xf numFmtId="0" fontId="12" fillId="3" borderId="51" xfId="0" applyFont="1" applyFill="1" applyBorder="1" applyAlignment="1">
      <alignment horizontal="center" vertical="center" wrapText="1"/>
    </xf>
    <xf numFmtId="0" fontId="6" fillId="0" borderId="56" xfId="0" applyFont="1" applyBorder="1" applyAlignment="1">
      <alignment horizontal="left" vertical="center" wrapText="1" indent="1"/>
    </xf>
    <xf numFmtId="0" fontId="6" fillId="0" borderId="53" xfId="0" applyFont="1" applyBorder="1" applyAlignment="1">
      <alignment horizontal="left" vertical="center" wrapText="1" indent="1"/>
    </xf>
    <xf numFmtId="0" fontId="4" fillId="0" borderId="60" xfId="0" applyFont="1" applyBorder="1" applyAlignment="1">
      <alignment horizontal="left" vertical="center" wrapText="1" indent="1"/>
    </xf>
    <xf numFmtId="38" fontId="17" fillId="112" borderId="57" xfId="0" applyNumberFormat="1" applyFont="1" applyFill="1" applyBorder="1" applyAlignment="1">
      <alignment horizontal="right"/>
    </xf>
    <xf numFmtId="38" fontId="17" fillId="6" borderId="57" xfId="0" applyNumberFormat="1" applyFont="1" applyFill="1" applyBorder="1" applyAlignment="1">
      <alignment horizontal="right"/>
    </xf>
    <xf numFmtId="38" fontId="17" fillId="0" borderId="57" xfId="0" applyNumberFormat="1" applyFont="1" applyBorder="1" applyAlignment="1">
      <alignment horizontal="right"/>
    </xf>
    <xf numFmtId="0" fontId="17" fillId="0" borderId="57" xfId="0" applyFont="1" applyBorder="1" applyAlignment="1">
      <alignment vertical="center"/>
    </xf>
    <xf numFmtId="0" fontId="4" fillId="0" borderId="59" xfId="0" applyFont="1" applyBorder="1" applyAlignment="1">
      <alignment horizontal="left" vertical="center" wrapText="1" indent="1"/>
    </xf>
    <xf numFmtId="38" fontId="16" fillId="3" borderId="60" xfId="0" applyNumberFormat="1" applyFont="1" applyFill="1" applyBorder="1" applyAlignment="1">
      <alignment horizontal="right"/>
    </xf>
    <xf numFmtId="38" fontId="16" fillId="3" borderId="59" xfId="0" applyNumberFormat="1" applyFont="1" applyFill="1" applyBorder="1" applyAlignment="1">
      <alignment horizontal="right"/>
    </xf>
    <xf numFmtId="0" fontId="12" fillId="3" borderId="59" xfId="0" applyFont="1" applyFill="1" applyBorder="1" applyAlignment="1">
      <alignment vertical="center"/>
    </xf>
    <xf numFmtId="0" fontId="12" fillId="3" borderId="58" xfId="0" applyFont="1" applyFill="1" applyBorder="1" applyAlignment="1">
      <alignment vertical="center"/>
    </xf>
    <xf numFmtId="0" fontId="12" fillId="3" borderId="56" xfId="0" applyFont="1" applyFill="1" applyBorder="1" applyAlignment="1">
      <alignment horizontal="center" vertical="center" wrapText="1"/>
    </xf>
    <xf numFmtId="38" fontId="18" fillId="112" borderId="51" xfId="0" applyNumberFormat="1" applyFont="1" applyFill="1" applyBorder="1" applyAlignment="1">
      <alignment horizontal="right"/>
    </xf>
    <xf numFmtId="38" fontId="18" fillId="6" borderId="51" xfId="0" applyNumberFormat="1" applyFont="1" applyFill="1" applyBorder="1" applyAlignment="1">
      <alignment horizontal="right"/>
    </xf>
    <xf numFmtId="38" fontId="18" fillId="0" borderId="51" xfId="0" applyNumberFormat="1" applyFont="1" applyBorder="1" applyAlignment="1">
      <alignment horizontal="right"/>
    </xf>
    <xf numFmtId="38" fontId="17" fillId="0" borderId="52" xfId="0" applyNumberFormat="1" applyFont="1" applyBorder="1" applyAlignment="1">
      <alignment horizontal="right"/>
    </xf>
    <xf numFmtId="0" fontId="17" fillId="0" borderId="52" xfId="0" applyFont="1" applyBorder="1" applyAlignment="1">
      <alignment vertical="center"/>
    </xf>
    <xf numFmtId="0" fontId="17" fillId="0" borderId="53" xfId="0" applyFont="1" applyBorder="1" applyAlignment="1">
      <alignment vertical="center"/>
    </xf>
    <xf numFmtId="0" fontId="4" fillId="3" borderId="56" xfId="0" applyFont="1" applyFill="1" applyBorder="1" applyAlignment="1">
      <alignment horizontal="left" vertical="center" wrapText="1" indent="1"/>
    </xf>
    <xf numFmtId="0" fontId="4" fillId="3" borderId="52" xfId="0" applyFont="1" applyFill="1" applyBorder="1" applyAlignment="1">
      <alignment horizontal="left" vertical="center" wrapText="1" indent="1"/>
    </xf>
    <xf numFmtId="0" fontId="12" fillId="3" borderId="52" xfId="0" applyFont="1" applyFill="1" applyBorder="1" applyAlignment="1">
      <alignment horizontal="left" vertical="center" wrapText="1" indent="1"/>
    </xf>
    <xf numFmtId="38" fontId="17" fillId="3" borderId="52" xfId="0" applyNumberFormat="1" applyFont="1" applyFill="1" applyBorder="1" applyAlignment="1">
      <alignment horizontal="right"/>
    </xf>
    <xf numFmtId="0" fontId="17" fillId="3" borderId="52" xfId="0" applyFont="1" applyFill="1" applyBorder="1" applyAlignment="1">
      <alignment vertical="center"/>
    </xf>
    <xf numFmtId="0" fontId="17" fillId="3" borderId="53" xfId="0" applyFont="1" applyFill="1" applyBorder="1" applyAlignment="1">
      <alignment vertical="center"/>
    </xf>
    <xf numFmtId="0" fontId="13" fillId="0" borderId="56" xfId="0" applyFont="1" applyBorder="1" applyAlignment="1">
      <alignment horizontal="left" vertical="center" wrapText="1" indent="1"/>
    </xf>
    <xf numFmtId="0" fontId="6" fillId="0" borderId="52" xfId="0" applyFont="1" applyBorder="1" applyAlignment="1">
      <alignment horizontal="left" vertical="center" wrapText="1" indent="1"/>
    </xf>
    <xf numFmtId="0" fontId="13" fillId="0" borderId="53" xfId="0" applyFont="1" applyBorder="1" applyAlignment="1">
      <alignment horizontal="left" vertical="center" wrapText="1" indent="1"/>
    </xf>
    <xf numFmtId="38" fontId="13" fillId="112" borderId="51" xfId="0" applyNumberFormat="1" applyFont="1" applyFill="1" applyBorder="1" applyAlignment="1">
      <alignment horizontal="right"/>
    </xf>
    <xf numFmtId="0" fontId="17" fillId="112" borderId="53" xfId="0" applyFont="1" applyFill="1" applyBorder="1" applyAlignment="1">
      <alignment horizontal="left" vertical="center" wrapText="1" indent="1"/>
    </xf>
    <xf numFmtId="38" fontId="17" fillId="0" borderId="56" xfId="0" applyNumberFormat="1" applyFont="1" applyBorder="1" applyAlignment="1">
      <alignment horizontal="right"/>
    </xf>
    <xf numFmtId="0" fontId="17" fillId="6" borderId="53" xfId="0" applyFont="1" applyFill="1" applyBorder="1" applyAlignment="1">
      <alignment horizontal="left" vertical="center" wrapText="1" indent="1"/>
    </xf>
    <xf numFmtId="0" fontId="17" fillId="112" borderId="57" xfId="0" applyFont="1" applyFill="1" applyBorder="1" applyAlignment="1">
      <alignment horizontal="left" vertical="center" wrapText="1" indent="1"/>
    </xf>
    <xf numFmtId="0" fontId="17" fillId="6" borderId="57" xfId="0" applyFont="1" applyFill="1" applyBorder="1" applyAlignment="1">
      <alignment horizontal="left" vertical="center" wrapText="1" indent="1"/>
    </xf>
    <xf numFmtId="38" fontId="17" fillId="0" borderId="59" xfId="0" applyNumberFormat="1" applyFont="1" applyBorder="1" applyAlignment="1">
      <alignment horizontal="right"/>
    </xf>
    <xf numFmtId="0" fontId="17" fillId="0" borderId="59" xfId="0" applyFont="1" applyBorder="1" applyAlignment="1">
      <alignment vertical="center"/>
    </xf>
    <xf numFmtId="0" fontId="17" fillId="0" borderId="58" xfId="0" applyFont="1" applyBorder="1" applyAlignment="1">
      <alignment vertical="center"/>
    </xf>
    <xf numFmtId="0" fontId="12" fillId="112" borderId="53" xfId="0" applyFont="1" applyFill="1" applyBorder="1" applyAlignment="1">
      <alignment horizontal="left" vertical="center" wrapText="1" indent="1"/>
    </xf>
    <xf numFmtId="0" fontId="12" fillId="6" borderId="53" xfId="0" applyFont="1" applyFill="1" applyBorder="1" applyAlignment="1">
      <alignment horizontal="left" vertical="center" wrapText="1" indent="1"/>
    </xf>
    <xf numFmtId="0" fontId="12" fillId="0" borderId="58" xfId="0" applyFont="1" applyBorder="1" applyAlignment="1">
      <alignment horizontal="left" vertical="center" wrapText="1" indent="1"/>
    </xf>
    <xf numFmtId="0" fontId="12" fillId="112" borderId="58" xfId="0" applyFont="1" applyFill="1" applyBorder="1" applyAlignment="1">
      <alignment horizontal="left" vertical="center" wrapText="1" indent="1"/>
    </xf>
    <xf numFmtId="0" fontId="12" fillId="6" borderId="58" xfId="0" applyFont="1" applyFill="1" applyBorder="1" applyAlignment="1">
      <alignment horizontal="left" vertical="center" wrapText="1" indent="1"/>
    </xf>
    <xf numFmtId="38" fontId="17" fillId="0" borderId="60" xfId="0" applyNumberFormat="1" applyFont="1" applyBorder="1" applyAlignment="1">
      <alignment horizontal="right"/>
    </xf>
    <xf numFmtId="0" fontId="13" fillId="0" borderId="56" xfId="0" applyFont="1" applyBorder="1" applyAlignment="1">
      <alignment horizontal="left" vertical="center" indent="1"/>
    </xf>
    <xf numFmtId="49" fontId="173" fillId="112" borderId="51" xfId="0" applyNumberFormat="1" applyFont="1" applyFill="1" applyBorder="1" applyAlignment="1">
      <alignment horizontal="center" vertical="center"/>
    </xf>
    <xf numFmtId="49" fontId="173" fillId="110" borderId="51" xfId="0" applyNumberFormat="1" applyFont="1" applyFill="1" applyBorder="1" applyAlignment="1">
      <alignment horizontal="center" vertical="center"/>
    </xf>
    <xf numFmtId="0" fontId="4" fillId="0" borderId="53" xfId="0" applyFont="1" applyBorder="1" applyAlignment="1">
      <alignment vertical="center"/>
    </xf>
    <xf numFmtId="38" fontId="174" fillId="112" borderId="51" xfId="0" applyNumberFormat="1" applyFont="1" applyFill="1" applyBorder="1" applyAlignment="1">
      <alignment horizontal="right"/>
    </xf>
    <xf numFmtId="38" fontId="174" fillId="110" borderId="51" xfId="0" applyNumberFormat="1" applyFont="1" applyFill="1" applyBorder="1" applyAlignment="1">
      <alignment horizontal="right"/>
    </xf>
    <xf numFmtId="0" fontId="12" fillId="0" borderId="56" xfId="0" applyFont="1" applyBorder="1" applyAlignment="1">
      <alignment horizontal="left" vertical="center" wrapText="1" indent="1"/>
    </xf>
    <xf numFmtId="0" fontId="12" fillId="0" borderId="57" xfId="0" applyFont="1" applyBorder="1" applyAlignment="1">
      <alignment horizontal="left" vertical="center" wrapText="1" indent="1"/>
    </xf>
    <xf numFmtId="38" fontId="18" fillId="0" borderId="53" xfId="0" applyNumberFormat="1" applyFont="1" applyBorder="1" applyAlignment="1">
      <alignment horizontal="right"/>
    </xf>
    <xf numFmtId="38" fontId="173" fillId="112" borderId="58" xfId="0" applyNumberFormat="1" applyFont="1" applyFill="1" applyBorder="1" applyAlignment="1">
      <alignment horizontal="right"/>
    </xf>
    <xf numFmtId="38" fontId="173" fillId="110" borderId="58" xfId="0" applyNumberFormat="1" applyFont="1" applyFill="1" applyBorder="1" applyAlignment="1">
      <alignment horizontal="right"/>
    </xf>
    <xf numFmtId="38" fontId="18" fillId="3" borderId="60" xfId="0" applyNumberFormat="1" applyFont="1" applyFill="1" applyBorder="1" applyAlignment="1">
      <alignment horizontal="right"/>
    </xf>
    <xf numFmtId="38" fontId="18" fillId="3" borderId="59" xfId="0" applyNumberFormat="1" applyFont="1" applyFill="1" applyBorder="1" applyAlignment="1">
      <alignment horizontal="right"/>
    </xf>
    <xf numFmtId="0" fontId="12" fillId="112" borderId="51" xfId="0" applyFont="1" applyFill="1" applyBorder="1" applyAlignment="1">
      <alignment horizontal="left" vertical="center" wrapText="1" indent="1"/>
    </xf>
    <xf numFmtId="0" fontId="12" fillId="110" borderId="51" xfId="0" applyFont="1" applyFill="1" applyBorder="1" applyAlignment="1">
      <alignment horizontal="left" vertical="center" wrapText="1" indent="1"/>
    </xf>
    <xf numFmtId="38" fontId="13" fillId="110" borderId="53" xfId="0" applyNumberFormat="1" applyFont="1" applyFill="1" applyBorder="1" applyAlignment="1">
      <alignment horizontal="right"/>
    </xf>
    <xf numFmtId="38" fontId="13" fillId="110" borderId="51" xfId="0" applyNumberFormat="1" applyFont="1" applyFill="1" applyBorder="1" applyAlignment="1">
      <alignment horizontal="right"/>
    </xf>
    <xf numFmtId="0" fontId="15" fillId="0" borderId="56" xfId="0" applyFont="1" applyBorder="1" applyAlignment="1">
      <alignment horizontal="left" vertical="center" wrapText="1" indent="1"/>
    </xf>
    <xf numFmtId="3" fontId="17" fillId="3" borderId="56" xfId="0" applyNumberFormat="1" applyFont="1" applyFill="1" applyBorder="1" applyAlignment="1">
      <alignment horizontal="right"/>
    </xf>
    <xf numFmtId="3" fontId="17" fillId="6" borderId="58" xfId="0" applyNumberFormat="1" applyFont="1" applyFill="1" applyBorder="1" applyAlignment="1">
      <alignment horizontal="right"/>
    </xf>
    <xf numFmtId="3" fontId="17" fillId="6" borderId="51" xfId="0" applyNumberFormat="1" applyFont="1" applyFill="1" applyBorder="1" applyAlignment="1">
      <alignment horizontal="right"/>
    </xf>
    <xf numFmtId="0" fontId="0" fillId="5" borderId="56" xfId="0" applyFill="1" applyBorder="1" applyAlignment="1">
      <alignment horizontal="center" vertical="center"/>
    </xf>
    <xf numFmtId="0" fontId="13" fillId="5" borderId="52" xfId="0" applyFont="1" applyFill="1" applyBorder="1" applyAlignment="1">
      <alignment horizontal="left" vertical="center" wrapText="1" indent="1"/>
    </xf>
    <xf numFmtId="38" fontId="13" fillId="5" borderId="52" xfId="0" applyNumberFormat="1" applyFont="1" applyFill="1" applyBorder="1" applyAlignment="1">
      <alignment horizontal="right"/>
    </xf>
    <xf numFmtId="0" fontId="12" fillId="5" borderId="52" xfId="0" applyFont="1" applyFill="1" applyBorder="1" applyAlignment="1">
      <alignment vertical="center"/>
    </xf>
    <xf numFmtId="0" fontId="12" fillId="5" borderId="53" xfId="0" applyFont="1" applyFill="1" applyBorder="1" applyAlignment="1">
      <alignment vertical="center"/>
    </xf>
    <xf numFmtId="38" fontId="18" fillId="6" borderId="53" xfId="0" applyNumberFormat="1" applyFont="1" applyFill="1" applyBorder="1" applyAlignment="1">
      <alignment horizontal="right"/>
    </xf>
    <xf numFmtId="38" fontId="17" fillId="6" borderId="58" xfId="0" applyNumberFormat="1" applyFont="1" applyFill="1" applyBorder="1" applyAlignment="1">
      <alignment horizontal="right"/>
    </xf>
    <xf numFmtId="38" fontId="13" fillId="0" borderId="57" xfId="0" applyNumberFormat="1" applyFont="1" applyBorder="1" applyAlignment="1">
      <alignment horizontal="right"/>
    </xf>
    <xf numFmtId="38" fontId="13" fillId="3" borderId="60" xfId="0" applyNumberFormat="1" applyFont="1" applyFill="1" applyBorder="1" applyAlignment="1">
      <alignment horizontal="right"/>
    </xf>
    <xf numFmtId="38" fontId="13" fillId="3" borderId="59" xfId="0" applyNumberFormat="1" applyFont="1" applyFill="1" applyBorder="1" applyAlignment="1">
      <alignment horizontal="right"/>
    </xf>
    <xf numFmtId="38" fontId="13" fillId="3" borderId="58" xfId="0" applyNumberFormat="1" applyFont="1" applyFill="1" applyBorder="1" applyAlignment="1">
      <alignment horizontal="right"/>
    </xf>
    <xf numFmtId="0" fontId="12" fillId="0" borderId="59" xfId="0" applyFont="1" applyBorder="1" applyAlignment="1">
      <alignment horizontal="left" vertical="center" wrapText="1" indent="1"/>
    </xf>
    <xf numFmtId="38" fontId="13" fillId="113" borderId="51" xfId="0" applyNumberFormat="1" applyFont="1" applyFill="1" applyBorder="1" applyAlignment="1">
      <alignment horizontal="right"/>
    </xf>
    <xf numFmtId="0" fontId="13" fillId="3" borderId="56" xfId="0" applyFont="1" applyFill="1" applyBorder="1" applyAlignment="1">
      <alignment horizontal="left" vertical="center" wrapText="1" indent="1"/>
    </xf>
    <xf numFmtId="0" fontId="6" fillId="3" borderId="52" xfId="0" applyFont="1" applyFill="1" applyBorder="1" applyAlignment="1">
      <alignment horizontal="left" vertical="center" wrapText="1" indent="1"/>
    </xf>
    <xf numFmtId="0" fontId="13" fillId="3" borderId="52" xfId="0" applyFont="1" applyFill="1" applyBorder="1" applyAlignment="1">
      <alignment horizontal="left" vertical="center" wrapText="1" indent="1"/>
    </xf>
    <xf numFmtId="38" fontId="13" fillId="3" borderId="52" xfId="0" applyNumberFormat="1" applyFont="1" applyFill="1" applyBorder="1" applyAlignment="1">
      <alignment horizontal="right"/>
    </xf>
    <xf numFmtId="38" fontId="13" fillId="3" borderId="53" xfId="0" applyNumberFormat="1" applyFont="1" applyFill="1" applyBorder="1" applyAlignment="1">
      <alignment horizontal="right"/>
    </xf>
    <xf numFmtId="0" fontId="4" fillId="0" borderId="52" xfId="0" applyFont="1" applyBorder="1" applyAlignment="1">
      <alignment vertical="center"/>
    </xf>
    <xf numFmtId="38" fontId="13" fillId="6" borderId="51" xfId="0" applyNumberFormat="1" applyFont="1" applyFill="1" applyBorder="1" applyAlignment="1">
      <alignment horizontal="right"/>
    </xf>
    <xf numFmtId="38" fontId="13" fillId="111" borderId="51" xfId="0" applyNumberFormat="1" applyFont="1" applyFill="1" applyBorder="1" applyAlignment="1">
      <alignment horizontal="right"/>
    </xf>
    <xf numFmtId="38" fontId="16" fillId="0" borderId="53" xfId="0" applyNumberFormat="1" applyFont="1" applyBorder="1" applyAlignment="1">
      <alignment horizontal="right"/>
    </xf>
    <xf numFmtId="165" fontId="16" fillId="0" borderId="51" xfId="0" applyNumberFormat="1" applyFont="1" applyBorder="1" applyAlignment="1">
      <alignment horizontal="right"/>
    </xf>
    <xf numFmtId="38" fontId="16" fillId="6" borderId="51" xfId="0" applyNumberFormat="1" applyFont="1" applyFill="1" applyBorder="1" applyAlignment="1">
      <alignment horizontal="right"/>
    </xf>
    <xf numFmtId="209" fontId="16" fillId="0" borderId="51" xfId="0" applyNumberFormat="1" applyFont="1" applyFill="1" applyBorder="1" applyAlignment="1">
      <alignment horizontal="right"/>
    </xf>
    <xf numFmtId="38" fontId="16" fillId="0" borderId="51" xfId="0" applyNumberFormat="1" applyFont="1" applyBorder="1" applyAlignment="1">
      <alignment horizontal="right"/>
    </xf>
    <xf numFmtId="38" fontId="16" fillId="6" borderId="57" xfId="0" applyNumberFormat="1" applyFont="1" applyFill="1" applyBorder="1" applyAlignment="1">
      <alignment horizontal="right"/>
    </xf>
    <xf numFmtId="38" fontId="16" fillId="0" borderId="57" xfId="0" applyNumberFormat="1" applyFont="1" applyBorder="1" applyAlignment="1">
      <alignment horizontal="right"/>
    </xf>
    <xf numFmtId="0" fontId="12" fillId="0" borderId="57" xfId="0" applyFont="1" applyBorder="1" applyAlignment="1">
      <alignment vertical="center"/>
    </xf>
    <xf numFmtId="0" fontId="12" fillId="0" borderId="51" xfId="0" applyFont="1" applyBorder="1" applyAlignment="1">
      <alignment vertical="center"/>
    </xf>
    <xf numFmtId="38" fontId="16" fillId="0" borderId="58" xfId="0" applyNumberFormat="1" applyFont="1" applyBorder="1" applyAlignment="1">
      <alignment horizontal="right"/>
    </xf>
    <xf numFmtId="0" fontId="4" fillId="3" borderId="60" xfId="0" applyFont="1" applyFill="1" applyBorder="1" applyAlignment="1">
      <alignment horizontal="left" vertical="center" wrapText="1" indent="1"/>
    </xf>
    <xf numFmtId="38" fontId="16" fillId="3" borderId="58" xfId="0" applyNumberFormat="1" applyFont="1" applyFill="1" applyBorder="1" applyAlignment="1">
      <alignment horizontal="right"/>
    </xf>
    <xf numFmtId="38" fontId="16" fillId="3" borderId="57" xfId="0" applyNumberFormat="1" applyFont="1" applyFill="1" applyBorder="1" applyAlignment="1">
      <alignment horizontal="right"/>
    </xf>
    <xf numFmtId="0" fontId="12" fillId="3" borderId="57" xfId="0" applyFont="1" applyFill="1" applyBorder="1" applyAlignment="1">
      <alignment vertical="center"/>
    </xf>
    <xf numFmtId="0" fontId="4" fillId="3" borderId="59" xfId="0" applyFont="1" applyFill="1" applyBorder="1" applyAlignment="1">
      <alignment horizontal="left" vertical="center" wrapText="1" indent="1"/>
    </xf>
    <xf numFmtId="0" fontId="12" fillId="3" borderId="58" xfId="0" applyFont="1" applyFill="1" applyBorder="1" applyAlignment="1">
      <alignment horizontal="left" vertical="center" wrapText="1" indent="1"/>
    </xf>
    <xf numFmtId="38" fontId="17" fillId="3" borderId="53" xfId="0" applyNumberFormat="1" applyFont="1" applyFill="1" applyBorder="1" applyAlignment="1">
      <alignment horizontal="right"/>
    </xf>
    <xf numFmtId="0" fontId="13" fillId="0" borderId="60" xfId="0" applyFont="1" applyBorder="1" applyAlignment="1">
      <alignment horizontal="left" vertical="center" wrapText="1" indent="1"/>
    </xf>
    <xf numFmtId="0" fontId="6" fillId="0" borderId="59" xfId="0" applyFont="1" applyBorder="1" applyAlignment="1">
      <alignment horizontal="left" vertical="center" wrapText="1" indent="1"/>
    </xf>
    <xf numFmtId="0" fontId="13" fillId="0" borderId="58" xfId="0" applyFont="1" applyBorder="1" applyAlignment="1">
      <alignment horizontal="left" vertical="center" wrapText="1" indent="1"/>
    </xf>
    <xf numFmtId="49" fontId="13" fillId="110" borderId="51" xfId="0" applyNumberFormat="1" applyFont="1" applyFill="1" applyBorder="1" applyAlignment="1">
      <alignment horizontal="center" vertical="center"/>
    </xf>
    <xf numFmtId="0" fontId="4" fillId="0" borderId="51" xfId="0" applyFont="1" applyBorder="1" applyAlignment="1">
      <alignment vertical="center"/>
    </xf>
    <xf numFmtId="38" fontId="17" fillId="110" borderId="53" xfId="0" applyNumberFormat="1" applyFont="1" applyFill="1" applyBorder="1" applyAlignment="1">
      <alignment horizontal="right"/>
    </xf>
    <xf numFmtId="0" fontId="12" fillId="0" borderId="53" xfId="0" applyFont="1" applyBorder="1" applyAlignment="1">
      <alignment horizontal="center" vertical="center" wrapText="1"/>
    </xf>
    <xf numFmtId="210" fontId="18" fillId="6" borderId="51" xfId="25576" applyNumberFormat="1" applyFont="1" applyFill="1" applyBorder="1" applyAlignment="1">
      <alignment horizontal="right"/>
    </xf>
    <xf numFmtId="165" fontId="13" fillId="0" borderId="51" xfId="0" applyNumberFormat="1" applyFont="1" applyFill="1" applyBorder="1" applyAlignment="1">
      <alignment horizontal="right"/>
    </xf>
    <xf numFmtId="3" fontId="0" fillId="0" borderId="51" xfId="0" applyNumberFormat="1" applyBorder="1" applyAlignment="1">
      <alignment vertical="center"/>
    </xf>
    <xf numFmtId="3" fontId="0" fillId="0" borderId="51" xfId="0" applyNumberFormat="1" applyFill="1" applyBorder="1" applyAlignment="1">
      <alignment vertical="center"/>
    </xf>
    <xf numFmtId="207" fontId="0" fillId="0" borderId="51" xfId="0" applyNumberFormat="1" applyBorder="1" applyAlignment="1">
      <alignment vertical="center"/>
    </xf>
    <xf numFmtId="208" fontId="0" fillId="0" borderId="51" xfId="0" applyNumberFormat="1" applyFill="1" applyBorder="1" applyAlignment="1">
      <alignment vertical="center"/>
    </xf>
    <xf numFmtId="207" fontId="0" fillId="115" borderId="51" xfId="0" applyNumberFormat="1" applyFill="1" applyBorder="1" applyAlignment="1">
      <alignment vertical="center"/>
    </xf>
    <xf numFmtId="0" fontId="13" fillId="111" borderId="56" xfId="0" applyFont="1" applyFill="1" applyBorder="1" applyAlignment="1">
      <alignment horizontal="left" vertical="center" wrapText="1" indent="1"/>
    </xf>
    <xf numFmtId="49" fontId="13" fillId="2" borderId="56" xfId="0" applyNumberFormat="1" applyFont="1" applyFill="1" applyBorder="1" applyAlignment="1">
      <alignment horizontal="center" vertical="center"/>
    </xf>
    <xf numFmtId="49" fontId="13" fillId="5" borderId="57" xfId="0" applyNumberFormat="1" applyFont="1" applyFill="1" applyBorder="1" applyAlignment="1">
      <alignment horizontal="center" vertical="center"/>
    </xf>
    <xf numFmtId="38" fontId="12" fillId="6" borderId="51" xfId="0" applyNumberFormat="1" applyFont="1" applyFill="1" applyBorder="1" applyAlignment="1">
      <alignment horizontal="left" vertical="center" wrapText="1" indent="1"/>
    </xf>
    <xf numFmtId="38" fontId="12" fillId="6" borderId="53" xfId="0" applyNumberFormat="1" applyFont="1" applyFill="1" applyBorder="1" applyAlignment="1">
      <alignment horizontal="left" vertical="center" wrapText="1" indent="1"/>
    </xf>
    <xf numFmtId="10" fontId="12" fillId="6" borderId="51" xfId="0" applyNumberFormat="1" applyFont="1" applyFill="1" applyBorder="1" applyAlignment="1">
      <alignment horizontal="right" vertical="center" wrapText="1"/>
    </xf>
    <xf numFmtId="10" fontId="12" fillId="6" borderId="51" xfId="0" applyNumberFormat="1" applyFont="1" applyFill="1" applyBorder="1" applyAlignment="1">
      <alignment horizontal="right"/>
    </xf>
    <xf numFmtId="10" fontId="12" fillId="6" borderId="56" xfId="0" applyNumberFormat="1" applyFont="1" applyFill="1" applyBorder="1" applyAlignment="1">
      <alignment horizontal="right"/>
    </xf>
    <xf numFmtId="0" fontId="12" fillId="5" borderId="60" xfId="0" applyFont="1" applyFill="1" applyBorder="1" applyAlignment="1">
      <alignment horizontal="left" vertical="center" wrapText="1" indent="1"/>
    </xf>
    <xf numFmtId="0" fontId="12" fillId="5" borderId="59" xfId="0" applyFont="1" applyFill="1" applyBorder="1" applyAlignment="1">
      <alignment horizontal="left" vertical="center" wrapText="1" indent="1"/>
    </xf>
    <xf numFmtId="38" fontId="13" fillId="5" borderId="58" xfId="0" applyNumberFormat="1" applyFont="1" applyFill="1" applyBorder="1" applyAlignment="1">
      <alignment horizontal="right"/>
    </xf>
    <xf numFmtId="167" fontId="12" fillId="0" borderId="56" xfId="25576" applyNumberFormat="1" applyFont="1" applyBorder="1" applyAlignment="1">
      <alignment horizontal="left" vertical="center" wrapText="1" indent="1"/>
    </xf>
    <xf numFmtId="38" fontId="12" fillId="111" borderId="51" xfId="0" applyNumberFormat="1" applyFont="1" applyFill="1" applyBorder="1" applyAlignment="1">
      <alignment horizontal="left" vertical="center" wrapText="1" indent="1"/>
    </xf>
    <xf numFmtId="0" fontId="12" fillId="5" borderId="56" xfId="0" applyFont="1" applyFill="1" applyBorder="1" applyAlignment="1">
      <alignment horizontal="left" vertical="center" wrapText="1" indent="1"/>
    </xf>
    <xf numFmtId="0" fontId="12" fillId="5" borderId="52" xfId="0" applyFont="1" applyFill="1" applyBorder="1" applyAlignment="1">
      <alignment horizontal="left" vertical="center" wrapText="1" indent="1"/>
    </xf>
    <xf numFmtId="38" fontId="13" fillId="5" borderId="53" xfId="0" applyNumberFormat="1" applyFont="1" applyFill="1" applyBorder="1" applyAlignment="1">
      <alignment horizontal="right"/>
    </xf>
    <xf numFmtId="38" fontId="191" fillId="5" borderId="59" xfId="0" applyNumberFormat="1" applyFont="1" applyFill="1" applyBorder="1" applyAlignment="1">
      <alignment horizontal="right"/>
    </xf>
    <xf numFmtId="38" fontId="192" fillId="5" borderId="0" xfId="0" applyNumberFormat="1" applyFont="1" applyFill="1" applyAlignment="1">
      <alignment horizontal="right"/>
    </xf>
    <xf numFmtId="38" fontId="191" fillId="5" borderId="0" xfId="0" applyNumberFormat="1" applyFont="1" applyFill="1" applyAlignment="1">
      <alignment horizontal="right"/>
    </xf>
    <xf numFmtId="167" fontId="191" fillId="5" borderId="0" xfId="25576" applyNumberFormat="1" applyFont="1" applyFill="1" applyBorder="1" applyAlignment="1">
      <alignment horizontal="left" vertical="center" wrapText="1" indent="1"/>
    </xf>
    <xf numFmtId="38" fontId="192" fillId="5" borderId="0" xfId="0" applyNumberFormat="1" applyFont="1" applyFill="1" applyBorder="1" applyAlignment="1">
      <alignment horizontal="right"/>
    </xf>
    <xf numFmtId="167" fontId="191" fillId="5" borderId="5" xfId="25576" applyNumberFormat="1" applyFont="1" applyFill="1" applyBorder="1" applyAlignment="1">
      <alignment horizontal="left" vertical="center" wrapText="1" indent="1"/>
    </xf>
    <xf numFmtId="167" fontId="191" fillId="5" borderId="0" xfId="25576" applyNumberFormat="1" applyFont="1" applyFill="1" applyAlignment="1">
      <alignment horizontal="left" vertical="center" wrapText="1" indent="1"/>
    </xf>
    <xf numFmtId="167" fontId="191" fillId="5" borderId="0" xfId="25576" applyNumberFormat="1" applyFont="1" applyFill="1" applyAlignment="1">
      <alignment horizontal="right"/>
    </xf>
    <xf numFmtId="38" fontId="192" fillId="5" borderId="4" xfId="0" applyNumberFormat="1" applyFont="1" applyFill="1" applyBorder="1" applyAlignment="1">
      <alignment horizontal="right"/>
    </xf>
    <xf numFmtId="0" fontId="191" fillId="0" borderId="0" xfId="0" applyFont="1" applyFill="1" applyAlignment="1">
      <alignment horizontal="left" vertical="center" wrapText="1" indent="1"/>
    </xf>
    <xf numFmtId="38" fontId="13" fillId="0" borderId="51" xfId="0" applyNumberFormat="1" applyFont="1" applyFill="1" applyBorder="1" applyAlignment="1">
      <alignment horizontal="right"/>
    </xf>
    <xf numFmtId="0" fontId="0" fillId="0" borderId="0" xfId="0" applyFill="1"/>
    <xf numFmtId="38" fontId="17" fillId="0" borderId="51" xfId="0" applyNumberFormat="1" applyFont="1" applyFill="1" applyBorder="1" applyAlignment="1">
      <alignment horizontal="right"/>
    </xf>
    <xf numFmtId="0" fontId="17" fillId="0" borderId="51" xfId="0" applyFont="1" applyFill="1" applyBorder="1" applyAlignment="1">
      <alignment vertical="center"/>
    </xf>
    <xf numFmtId="38" fontId="191" fillId="5" borderId="58" xfId="0" applyNumberFormat="1" applyFont="1" applyFill="1" applyBorder="1" applyAlignment="1">
      <alignment horizontal="right"/>
    </xf>
    <xf numFmtId="38" fontId="191" fillId="5" borderId="6" xfId="0" applyNumberFormat="1" applyFont="1" applyFill="1" applyBorder="1" applyAlignment="1">
      <alignment horizontal="right"/>
    </xf>
    <xf numFmtId="167" fontId="191" fillId="5" borderId="6" xfId="25576" applyNumberFormat="1" applyFont="1" applyFill="1" applyBorder="1" applyAlignment="1">
      <alignment horizontal="left" vertical="center" wrapText="1" indent="1"/>
    </xf>
    <xf numFmtId="38" fontId="12" fillId="6" borderId="56" xfId="0" applyNumberFormat="1" applyFont="1" applyFill="1" applyBorder="1" applyAlignment="1">
      <alignment horizontal="left" vertical="center" wrapText="1" indent="1"/>
    </xf>
    <xf numFmtId="0" fontId="9" fillId="0" borderId="51" xfId="2" applyFill="1" applyBorder="1" applyAlignment="1" applyProtection="1">
      <alignment horizontal="left" vertical="center" wrapText="1" indent="1"/>
    </xf>
    <xf numFmtId="38" fontId="17" fillId="0" borderId="53" xfId="0" applyNumberFormat="1" applyFont="1" applyFill="1" applyBorder="1" applyAlignment="1">
      <alignment horizontal="right"/>
    </xf>
    <xf numFmtId="38" fontId="12" fillId="0" borderId="53" xfId="0" applyNumberFormat="1" applyFont="1" applyFill="1" applyBorder="1" applyAlignment="1">
      <alignment horizontal="right"/>
    </xf>
    <xf numFmtId="38" fontId="13" fillId="0" borderId="58" xfId="0" applyNumberFormat="1" applyFont="1" applyFill="1" applyBorder="1" applyAlignment="1">
      <alignment horizontal="right"/>
    </xf>
    <xf numFmtId="3" fontId="17" fillId="0" borderId="52" xfId="0" applyNumberFormat="1" applyFont="1" applyFill="1" applyBorder="1" applyAlignment="1">
      <alignment horizontal="right"/>
    </xf>
    <xf numFmtId="0" fontId="17" fillId="0" borderId="52" xfId="0" applyFont="1" applyFill="1" applyBorder="1" applyAlignment="1">
      <alignment vertical="center"/>
    </xf>
    <xf numFmtId="0" fontId="17" fillId="0" borderId="53" xfId="0" applyFont="1" applyFill="1" applyBorder="1" applyAlignment="1">
      <alignment vertical="center"/>
    </xf>
    <xf numFmtId="167" fontId="17" fillId="0" borderId="6" xfId="25576" applyNumberFormat="1" applyFont="1" applyFill="1" applyBorder="1" applyAlignment="1">
      <alignment horizontal="right"/>
    </xf>
    <xf numFmtId="167" fontId="17" fillId="0" borderId="6" xfId="25576" applyNumberFormat="1" applyFont="1" applyFill="1" applyBorder="1" applyAlignment="1">
      <alignment vertical="center"/>
    </xf>
    <xf numFmtId="167" fontId="17" fillId="0" borderId="58" xfId="25576" applyNumberFormat="1" applyFont="1" applyFill="1" applyBorder="1" applyAlignment="1">
      <alignment horizontal="right"/>
    </xf>
    <xf numFmtId="167" fontId="17" fillId="0" borderId="58" xfId="25576" applyNumberFormat="1" applyFont="1" applyFill="1" applyBorder="1" applyAlignment="1">
      <alignment vertical="center"/>
    </xf>
    <xf numFmtId="38" fontId="17" fillId="0" borderId="47" xfId="0" applyNumberFormat="1" applyFont="1" applyFill="1" applyBorder="1" applyAlignment="1">
      <alignment horizontal="right"/>
    </xf>
    <xf numFmtId="38" fontId="17" fillId="0" borderId="4" xfId="0" applyNumberFormat="1" applyFont="1" applyFill="1" applyBorder="1" applyAlignment="1">
      <alignment horizontal="left" vertical="center" wrapText="1" indent="1"/>
    </xf>
    <xf numFmtId="38" fontId="17" fillId="0" borderId="8" xfId="0" applyNumberFormat="1" applyFont="1" applyFill="1" applyBorder="1" applyAlignment="1">
      <alignment horizontal="left" vertical="center" wrapText="1" indent="1"/>
    </xf>
    <xf numFmtId="38" fontId="17" fillId="0" borderId="7" xfId="0" applyNumberFormat="1" applyFont="1" applyFill="1" applyBorder="1" applyAlignment="1">
      <alignment horizontal="left" vertical="center" wrapText="1" indent="1"/>
    </xf>
    <xf numFmtId="38" fontId="12" fillId="5" borderId="57" xfId="0" applyNumberFormat="1" applyFont="1" applyFill="1" applyBorder="1" applyAlignment="1">
      <alignment horizontal="right"/>
    </xf>
    <xf numFmtId="38" fontId="17" fillId="0" borderId="51" xfId="0" applyNumberFormat="1" applyFont="1" applyFill="1" applyBorder="1" applyAlignment="1">
      <alignment horizontal="left" vertical="center" wrapText="1" indent="1"/>
    </xf>
    <xf numFmtId="38" fontId="17" fillId="111" borderId="51" xfId="0" applyNumberFormat="1" applyFont="1" applyFill="1" applyBorder="1" applyAlignment="1">
      <alignment horizontal="left" vertical="center" wrapText="1" indent="1"/>
    </xf>
    <xf numFmtId="167" fontId="17" fillId="0" borderId="7" xfId="4397" applyNumberFormat="1" applyFont="1" applyBorder="1" applyAlignment="1">
      <alignment horizontal="left" vertical="center" wrapText="1" indent="1"/>
    </xf>
    <xf numFmtId="167" fontId="17" fillId="0" borderId="7" xfId="4397" applyNumberFormat="1" applyFont="1" applyFill="1" applyBorder="1" applyAlignment="1">
      <alignment horizontal="right"/>
    </xf>
    <xf numFmtId="167" fontId="17" fillId="0" borderId="8" xfId="4397" applyNumberFormat="1" applyFont="1" applyFill="1" applyBorder="1" applyAlignment="1">
      <alignment horizontal="right"/>
    </xf>
    <xf numFmtId="38" fontId="12" fillId="0" borderId="10" xfId="0" applyNumberFormat="1" applyFont="1" applyBorder="1" applyAlignment="1">
      <alignment horizontal="right"/>
    </xf>
    <xf numFmtId="38" fontId="12" fillId="0" borderId="7" xfId="0" applyNumberFormat="1" applyFont="1" applyBorder="1" applyAlignment="1">
      <alignment horizontal="right"/>
    </xf>
    <xf numFmtId="0" fontId="17" fillId="6" borderId="7" xfId="0" applyFont="1" applyFill="1" applyBorder="1" applyAlignment="1">
      <alignment horizontal="left" vertical="center" wrapText="1" indent="1"/>
    </xf>
    <xf numFmtId="1" fontId="17" fillId="6" borderId="53" xfId="0" applyNumberFormat="1" applyFont="1" applyFill="1" applyBorder="1" applyAlignment="1">
      <alignment horizontal="left" vertical="center" wrapText="1" indent="1"/>
    </xf>
    <xf numFmtId="0" fontId="13" fillId="0" borderId="4" xfId="0" applyFont="1" applyBorder="1" applyAlignment="1">
      <alignment horizontal="center" vertical="center"/>
    </xf>
    <xf numFmtId="0" fontId="0" fillId="0" borderId="4" xfId="0" applyBorder="1" applyAlignment="1">
      <alignment horizontal="center" vertical="center"/>
    </xf>
    <xf numFmtId="38" fontId="12" fillId="6" borderId="0" xfId="0" applyNumberFormat="1" applyFont="1" applyFill="1" applyBorder="1" applyAlignment="1">
      <alignment horizontal="center" vertical="center"/>
    </xf>
    <xf numFmtId="38" fontId="12" fillId="6" borderId="6" xfId="0" applyNumberFormat="1" applyFont="1" applyFill="1" applyBorder="1" applyAlignment="1">
      <alignment horizontal="center" vertical="center"/>
    </xf>
    <xf numFmtId="38" fontId="12" fillId="6" borderId="56" xfId="0" applyNumberFormat="1" applyFont="1" applyFill="1" applyBorder="1" applyAlignment="1">
      <alignment horizontal="center"/>
    </xf>
    <xf numFmtId="38" fontId="12" fillId="6" borderId="52" xfId="0" applyNumberFormat="1" applyFont="1" applyFill="1" applyBorder="1" applyAlignment="1">
      <alignment horizontal="center"/>
    </xf>
    <xf numFmtId="38" fontId="12" fillId="6" borderId="53" xfId="0" applyNumberFormat="1" applyFont="1" applyFill="1" applyBorder="1" applyAlignment="1">
      <alignment horizontal="center"/>
    </xf>
    <xf numFmtId="0" fontId="13" fillId="0" borderId="4" xfId="0" applyFont="1" applyBorder="1" applyAlignment="1">
      <alignment horizontal="center" vertical="center" wrapText="1"/>
    </xf>
    <xf numFmtId="0" fontId="12" fillId="0" borderId="4" xfId="0" applyFont="1" applyBorder="1" applyAlignment="1">
      <alignment horizontal="center" vertical="center" wrapText="1"/>
    </xf>
    <xf numFmtId="3" fontId="13" fillId="0" borderId="4"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1" fontId="12" fillId="6" borderId="60" xfId="0" applyNumberFormat="1" applyFont="1" applyFill="1" applyBorder="1" applyAlignment="1">
      <alignment horizontal="center" vertical="center" wrapText="1"/>
    </xf>
    <xf numFmtId="1" fontId="12" fillId="6" borderId="59" xfId="0" applyNumberFormat="1" applyFont="1" applyFill="1" applyBorder="1" applyAlignment="1">
      <alignment horizontal="center" vertical="center" wrapText="1"/>
    </xf>
    <xf numFmtId="38" fontId="12" fillId="6" borderId="5" xfId="0" applyNumberFormat="1" applyFont="1" applyFill="1" applyBorder="1" applyAlignment="1">
      <alignment horizontal="center" vertical="center" wrapText="1"/>
    </xf>
    <xf numFmtId="0" fontId="12" fillId="6" borderId="0" xfId="0" applyFont="1" applyFill="1" applyAlignment="1">
      <alignment horizontal="center" vertical="center" wrapText="1"/>
    </xf>
    <xf numFmtId="38" fontId="12" fillId="6" borderId="60" xfId="0" applyNumberFormat="1" applyFont="1" applyFill="1" applyBorder="1" applyAlignment="1">
      <alignment horizontal="center"/>
    </xf>
    <xf numFmtId="38" fontId="12" fillId="6" borderId="59" xfId="0" applyNumberFormat="1" applyFont="1" applyFill="1" applyBorder="1" applyAlignment="1">
      <alignment horizontal="center"/>
    </xf>
    <xf numFmtId="38" fontId="12" fillId="6" borderId="58" xfId="0" applyNumberFormat="1" applyFont="1" applyFill="1" applyBorder="1" applyAlignment="1">
      <alignment horizontal="center"/>
    </xf>
    <xf numFmtId="38" fontId="12" fillId="6" borderId="0" xfId="0" applyNumberFormat="1" applyFont="1" applyFill="1" applyAlignment="1">
      <alignment horizontal="center" vertical="center"/>
    </xf>
    <xf numFmtId="38" fontId="12" fillId="6" borderId="4" xfId="0" applyNumberFormat="1" applyFont="1" applyFill="1" applyBorder="1" applyAlignment="1">
      <alignment horizontal="center"/>
    </xf>
  </cellXfs>
  <cellStyles count="25629">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xfId="25593" builtinId="30" customBuiltin="1"/>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xfId="25596" builtinId="34" customBuiltin="1"/>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xfId="25599" builtinId="38" customBuiltin="1"/>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xfId="25602" builtinId="42" customBuiltin="1"/>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xfId="25605" builtinId="46" customBuiltin="1"/>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xfId="25608" builtinId="50" customBuiltin="1"/>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xfId="25594" builtinId="31" customBuiltin="1"/>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xfId="25597" builtinId="35" customBuiltin="1"/>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xfId="25600" builtinId="39" customBuiltin="1"/>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xfId="25603" builtinId="43" customBuiltin="1"/>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xfId="25606" builtinId="47" customBuiltin="1"/>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xfId="25609" builtinId="51" customBuiltin="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xfId="25592" builtinId="29" customBuiltin="1"/>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xfId="25595" builtinId="33" customBuiltin="1"/>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xfId="25598" builtinId="37" customBuiltin="1"/>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xfId="25601" builtinId="41" customBuiltin="1"/>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xfId="25604" builtinId="45" customBuiltin="1"/>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xfId="25607" builtinId="49" customBuiltin="1"/>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xfId="25583" builtinId="27" customBuiltin="1"/>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xfId="25586" builtinId="22" customBuiltin="1"/>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xfId="25588" builtinId="23" customBuiltin="1"/>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6"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43" xfId="25620"/>
    <cellStyle name="Comma 344" xfId="25622"/>
    <cellStyle name="Comma 345" xfId="25624"/>
    <cellStyle name="Comma 346" xfId="2562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39" xfId="25621"/>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40" xfId="25623"/>
    <cellStyle name="Currency 41" xfId="25625"/>
    <cellStyle name="Currency 42" xfId="25627"/>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xfId="25590" builtinId="53" customBuiltin="1"/>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xfId="25582" builtinId="26" customBuiltin="1"/>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xfId="25578" builtinId="16" customBuiltin="1"/>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xfId="25579" builtinId="17" customBuiltin="1"/>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xfId="25580" builtinId="18" customBuiltin="1"/>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xfId="25581" builtinId="19" customBuiltin="1"/>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xfId="25584" builtinId="20" customBuiltin="1"/>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xfId="25587" builtinId="24" customBuiltin="1"/>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2 8" xfId="25619"/>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10" xfId="25573"/>
    <cellStyle name="Normal 611" xfId="25574"/>
    <cellStyle name="Normal 612" xfId="25575"/>
    <cellStyle name="Normal 613" xfId="25610"/>
    <cellStyle name="Normal 614" xfId="25614"/>
    <cellStyle name="Normal 615" xfId="25613"/>
    <cellStyle name="Normal 616" xfId="25618"/>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12" xfId="25615"/>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xfId="25585" builtinId="21" customBuiltin="1"/>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xfId="25628" builtinId="5"/>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87" xfId="25611"/>
    <cellStyle name="Percent 188" xfId="25616"/>
    <cellStyle name="Percent 189" xfId="25617"/>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190" xfId="25612"/>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xfId="25577" builtinId="15" customBuiltin="1"/>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xfId="25591" builtinId="25" customBuiltin="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xfId="25589" builtinId="11" customBuiltin="1"/>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0000FF"/>
      <color rgb="FFFFFF99"/>
      <color rgb="FFDDDDDD"/>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172843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134409</xdr:colOff>
      <xdr:row>4</xdr:row>
      <xdr:rowOff>169033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Scott R. Nicholson" id="{64E8A047-0F8B-4F45-B80E-97A92B373A22}" userId="S::srn97@ascendanalytics.com::2a3fd8bf-5088-4f88-b88d-0edbd9b6f7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0" dT="2024-02-21T17:08:21.53" personId="{64E8A047-0F8B-4F45-B80E-97A92B373A22}" id="{376A4CA4-102F-4434-9D10-7DB12178D6F5}">
    <text>Likely remove 2017 - 2022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rsobotta@tid.org" TargetMode="External"/><Relationship Id="rId3" Type="http://schemas.openxmlformats.org/officeDocument/2006/relationships/printerSettings" Target="../printerSettings/printerSettings4.bin"/><Relationship Id="rId7" Type="http://schemas.openxmlformats.org/officeDocument/2006/relationships/hyperlink" Target="mailto:crsobotta@tid.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crsobotta@tid.org" TargetMode="External"/><Relationship Id="rId5" Type="http://schemas.openxmlformats.org/officeDocument/2006/relationships/hyperlink" Target="mailto:crsobotta@tid.org"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workbookViewId="0"/>
  </sheetViews>
  <sheetFormatPr defaultRowHeight="15.5"/>
  <cols>
    <col min="1" max="1" width="98" style="119" customWidth="1"/>
    <col min="2" max="2" width="14.58203125" style="119" customWidth="1"/>
    <col min="3" max="4" width="9" style="119"/>
    <col min="5" max="5" width="11.58203125" style="119" customWidth="1"/>
    <col min="6" max="6" width="9" style="119"/>
    <col min="7" max="7" width="14.08203125" style="119" bestFit="1" customWidth="1"/>
    <col min="8" max="8" width="15.33203125" style="119" bestFit="1" customWidth="1"/>
    <col min="9" max="256" width="9" style="119"/>
    <col min="257" max="257" width="93.75" style="119" bestFit="1" customWidth="1"/>
    <col min="258" max="512" width="9" style="119"/>
    <col min="513" max="513" width="93.75" style="119" bestFit="1" customWidth="1"/>
    <col min="514" max="768" width="9" style="119"/>
    <col min="769" max="769" width="93.75" style="119" bestFit="1" customWidth="1"/>
    <col min="770" max="1024" width="9" style="119"/>
    <col min="1025" max="1025" width="93.75" style="119" bestFit="1" customWidth="1"/>
    <col min="1026" max="1280" width="9" style="119"/>
    <col min="1281" max="1281" width="93.75" style="119" bestFit="1" customWidth="1"/>
    <col min="1282" max="1536" width="9" style="119"/>
    <col min="1537" max="1537" width="93.75" style="119" bestFit="1" customWidth="1"/>
    <col min="1538" max="1792" width="9" style="119"/>
    <col min="1793" max="1793" width="93.75" style="119" bestFit="1" customWidth="1"/>
    <col min="1794" max="2048" width="9" style="119"/>
    <col min="2049" max="2049" width="93.75" style="119" bestFit="1" customWidth="1"/>
    <col min="2050" max="2304" width="9" style="119"/>
    <col min="2305" max="2305" width="93.75" style="119" bestFit="1" customWidth="1"/>
    <col min="2306" max="2560" width="9" style="119"/>
    <col min="2561" max="2561" width="93.75" style="119" bestFit="1" customWidth="1"/>
    <col min="2562" max="2816" width="9" style="119"/>
    <col min="2817" max="2817" width="93.75" style="119" bestFit="1" customWidth="1"/>
    <col min="2818" max="3072" width="9" style="119"/>
    <col min="3073" max="3073" width="93.75" style="119" bestFit="1" customWidth="1"/>
    <col min="3074" max="3328" width="9" style="119"/>
    <col min="3329" max="3329" width="93.75" style="119" bestFit="1" customWidth="1"/>
    <col min="3330" max="3584" width="9" style="119"/>
    <col min="3585" max="3585" width="93.75" style="119" bestFit="1" customWidth="1"/>
    <col min="3586" max="3840" width="9" style="119"/>
    <col min="3841" max="3841" width="93.75" style="119" bestFit="1" customWidth="1"/>
    <col min="3842" max="4096" width="9" style="119"/>
    <col min="4097" max="4097" width="93.75" style="119" bestFit="1" customWidth="1"/>
    <col min="4098" max="4352" width="9" style="119"/>
    <col min="4353" max="4353" width="93.75" style="119" bestFit="1" customWidth="1"/>
    <col min="4354" max="4608" width="9" style="119"/>
    <col min="4609" max="4609" width="93.75" style="119" bestFit="1" customWidth="1"/>
    <col min="4610" max="4864" width="9" style="119"/>
    <col min="4865" max="4865" width="93.75" style="119" bestFit="1" customWidth="1"/>
    <col min="4866" max="5120" width="9" style="119"/>
    <col min="5121" max="5121" width="93.75" style="119" bestFit="1" customWidth="1"/>
    <col min="5122" max="5376" width="9" style="119"/>
    <col min="5377" max="5377" width="93.75" style="119" bestFit="1" customWidth="1"/>
    <col min="5378" max="5632" width="9" style="119"/>
    <col min="5633" max="5633" width="93.75" style="119" bestFit="1" customWidth="1"/>
    <col min="5634" max="5888" width="9" style="119"/>
    <col min="5889" max="5889" width="93.75" style="119" bestFit="1" customWidth="1"/>
    <col min="5890" max="6144" width="9" style="119"/>
    <col min="6145" max="6145" width="93.75" style="119" bestFit="1" customWidth="1"/>
    <col min="6146" max="6400" width="9" style="119"/>
    <col min="6401" max="6401" width="93.75" style="119" bestFit="1" customWidth="1"/>
    <col min="6402" max="6656" width="9" style="119"/>
    <col min="6657" max="6657" width="93.75" style="119" bestFit="1" customWidth="1"/>
    <col min="6658" max="6912" width="9" style="119"/>
    <col min="6913" max="6913" width="93.75" style="119" bestFit="1" customWidth="1"/>
    <col min="6914" max="7168" width="9" style="119"/>
    <col min="7169" max="7169" width="93.75" style="119" bestFit="1" customWidth="1"/>
    <col min="7170" max="7424" width="9" style="119"/>
    <col min="7425" max="7425" width="93.75" style="119" bestFit="1" customWidth="1"/>
    <col min="7426" max="7680" width="9" style="119"/>
    <col min="7681" max="7681" width="93.75" style="119" bestFit="1" customWidth="1"/>
    <col min="7682" max="7936" width="9" style="119"/>
    <col min="7937" max="7937" width="93.75" style="119" bestFit="1" customWidth="1"/>
    <col min="7938" max="8192" width="9" style="119"/>
    <col min="8193" max="8193" width="93.75" style="119" bestFit="1" customWidth="1"/>
    <col min="8194" max="8448" width="9" style="119"/>
    <col min="8449" max="8449" width="93.75" style="119" bestFit="1" customWidth="1"/>
    <col min="8450" max="8704" width="9" style="119"/>
    <col min="8705" max="8705" width="93.75" style="119" bestFit="1" customWidth="1"/>
    <col min="8706" max="8960" width="9" style="119"/>
    <col min="8961" max="8961" width="93.75" style="119" bestFit="1" customWidth="1"/>
    <col min="8962" max="9216" width="9" style="119"/>
    <col min="9217" max="9217" width="93.75" style="119" bestFit="1" customWidth="1"/>
    <col min="9218" max="9472" width="9" style="119"/>
    <col min="9473" max="9473" width="93.75" style="119" bestFit="1" customWidth="1"/>
    <col min="9474" max="9728" width="9" style="119"/>
    <col min="9729" max="9729" width="93.75" style="119" bestFit="1" customWidth="1"/>
    <col min="9730" max="9984" width="9" style="119"/>
    <col min="9985" max="9985" width="93.75" style="119" bestFit="1" customWidth="1"/>
    <col min="9986" max="10240" width="9" style="119"/>
    <col min="10241" max="10241" width="93.75" style="119" bestFit="1" customWidth="1"/>
    <col min="10242" max="10496" width="9" style="119"/>
    <col min="10497" max="10497" width="93.75" style="119" bestFit="1" customWidth="1"/>
    <col min="10498" max="10752" width="9" style="119"/>
    <col min="10753" max="10753" width="93.75" style="119" bestFit="1" customWidth="1"/>
    <col min="10754" max="11008" width="9" style="119"/>
    <col min="11009" max="11009" width="93.75" style="119" bestFit="1" customWidth="1"/>
    <col min="11010" max="11264" width="9" style="119"/>
    <col min="11265" max="11265" width="93.75" style="119" bestFit="1" customWidth="1"/>
    <col min="11266" max="11520" width="9" style="119"/>
    <col min="11521" max="11521" width="93.75" style="119" bestFit="1" customWidth="1"/>
    <col min="11522" max="11776" width="9" style="119"/>
    <col min="11777" max="11777" width="93.75" style="119" bestFit="1" customWidth="1"/>
    <col min="11778" max="12032" width="9" style="119"/>
    <col min="12033" max="12033" width="93.75" style="119" bestFit="1" customWidth="1"/>
    <col min="12034" max="12288" width="9" style="119"/>
    <col min="12289" max="12289" width="93.75" style="119" bestFit="1" customWidth="1"/>
    <col min="12290" max="12544" width="9" style="119"/>
    <col min="12545" max="12545" width="93.75" style="119" bestFit="1" customWidth="1"/>
    <col min="12546" max="12800" width="9" style="119"/>
    <col min="12801" max="12801" width="93.75" style="119" bestFit="1" customWidth="1"/>
    <col min="12802" max="13056" width="9" style="119"/>
    <col min="13057" max="13057" width="93.75" style="119" bestFit="1" customWidth="1"/>
    <col min="13058" max="13312" width="9" style="119"/>
    <col min="13313" max="13313" width="93.75" style="119" bestFit="1" customWidth="1"/>
    <col min="13314" max="13568" width="9" style="119"/>
    <col min="13569" max="13569" width="93.75" style="119" bestFit="1" customWidth="1"/>
    <col min="13570" max="13824" width="9" style="119"/>
    <col min="13825" max="13825" width="93.75" style="119" bestFit="1" customWidth="1"/>
    <col min="13826" max="14080" width="9" style="119"/>
    <col min="14081" max="14081" width="93.75" style="119" bestFit="1" customWidth="1"/>
    <col min="14082" max="14336" width="9" style="119"/>
    <col min="14337" max="14337" width="93.75" style="119" bestFit="1" customWidth="1"/>
    <col min="14338" max="14592" width="9" style="119"/>
    <col min="14593" max="14593" width="93.75" style="119" bestFit="1" customWidth="1"/>
    <col min="14594" max="14848" width="9" style="119"/>
    <col min="14849" max="14849" width="93.75" style="119" bestFit="1" customWidth="1"/>
    <col min="14850" max="15104" width="9" style="119"/>
    <col min="15105" max="15105" width="93.75" style="119" bestFit="1" customWidth="1"/>
    <col min="15106" max="15360" width="9" style="119"/>
    <col min="15361" max="15361" width="93.75" style="119" bestFit="1" customWidth="1"/>
    <col min="15362" max="15616" width="9" style="119"/>
    <col min="15617" max="15617" width="93.75" style="119" bestFit="1" customWidth="1"/>
    <col min="15618" max="15872" width="9" style="119"/>
    <col min="15873" max="15873" width="93.75" style="119" bestFit="1" customWidth="1"/>
    <col min="15874" max="16128" width="9" style="119"/>
    <col min="16129" max="16129" width="93.75" style="119" bestFit="1" customWidth="1"/>
    <col min="16130" max="16384" width="9" style="119"/>
  </cols>
  <sheetData>
    <row r="1" spans="1:1" ht="87" customHeight="1">
      <c r="A1" s="118" t="s">
        <v>0</v>
      </c>
    </row>
    <row r="2" spans="1:1" ht="29.25" customHeight="1">
      <c r="A2" s="120"/>
    </row>
    <row r="3" spans="1:1" ht="10.5" customHeight="1"/>
    <row r="4" spans="1:1" ht="11.25" customHeight="1"/>
    <row r="8" spans="1:1">
      <c r="A8" s="121"/>
    </row>
    <row r="11" spans="1:1" ht="30.75" customHeight="1"/>
    <row r="12" spans="1:1" ht="19.5" customHeight="1">
      <c r="A12" s="127" t="s">
        <v>1</v>
      </c>
    </row>
    <row r="13" spans="1:1" ht="58.5" customHeight="1">
      <c r="A13" s="122" t="s">
        <v>2</v>
      </c>
    </row>
    <row r="14" spans="1:1" ht="46.5">
      <c r="A14" s="123" t="s">
        <v>3</v>
      </c>
    </row>
    <row r="15" spans="1:1" ht="51" customHeight="1">
      <c r="A15" s="122" t="s">
        <v>4</v>
      </c>
    </row>
    <row r="16" spans="1:1" ht="65.25" customHeight="1">
      <c r="A16" s="123" t="s">
        <v>5</v>
      </c>
    </row>
    <row r="17" spans="1:1" ht="45" customHeight="1">
      <c r="A17" s="123" t="s">
        <v>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workbookViewId="0">
      <selection activeCell="B48" sqref="B48"/>
    </sheetView>
  </sheetViews>
  <sheetFormatPr defaultColWidth="9" defaultRowHeight="13"/>
  <cols>
    <col min="1" max="1" width="36.58203125" style="10" customWidth="1"/>
    <col min="2" max="6" width="23.58203125" style="10" customWidth="1"/>
    <col min="7" max="16384" width="9" style="10"/>
  </cols>
  <sheetData>
    <row r="1" spans="1:6" ht="15.5">
      <c r="A1" s="15" t="s">
        <v>7</v>
      </c>
      <c r="B1" s="60"/>
      <c r="C1" s="60"/>
      <c r="D1" s="60"/>
      <c r="E1" s="60"/>
      <c r="F1" s="60"/>
    </row>
    <row r="2" spans="1:6" ht="15.5">
      <c r="A2" s="15" t="s">
        <v>8</v>
      </c>
      <c r="B2" s="61"/>
      <c r="C2" s="60"/>
      <c r="D2" s="60"/>
      <c r="E2" s="60"/>
      <c r="F2" s="60"/>
    </row>
    <row r="3" spans="1:6" ht="15.5">
      <c r="A3" s="57" t="s">
        <v>9</v>
      </c>
      <c r="B3" s="61"/>
      <c r="C3" s="60"/>
      <c r="D3" s="60"/>
      <c r="E3" s="60"/>
      <c r="F3" s="60"/>
    </row>
    <row r="4" spans="1:6" ht="15.5">
      <c r="A4" s="62" t="s">
        <v>10</v>
      </c>
      <c r="B4" s="61"/>
      <c r="C4" s="60"/>
      <c r="D4" s="60"/>
      <c r="E4" s="60"/>
      <c r="F4" s="60"/>
    </row>
    <row r="5" spans="1:6">
      <c r="A5" s="125" t="s">
        <v>11</v>
      </c>
      <c r="B5" s="61"/>
      <c r="C5" s="60"/>
      <c r="D5" s="60"/>
      <c r="E5" s="60"/>
      <c r="F5" s="60"/>
    </row>
    <row r="6" spans="1:6">
      <c r="A6" s="63"/>
      <c r="B6" s="61"/>
      <c r="C6" s="60"/>
      <c r="D6" s="60"/>
      <c r="E6" s="60"/>
      <c r="F6" s="60"/>
    </row>
    <row r="7" spans="1:6">
      <c r="A7" s="61" t="s">
        <v>12</v>
      </c>
      <c r="B7" s="179" t="s">
        <v>367</v>
      </c>
      <c r="C7" s="60"/>
      <c r="D7" s="60"/>
      <c r="E7" s="60"/>
      <c r="F7" s="60"/>
    </row>
    <row r="8" spans="1:6">
      <c r="A8" s="61" t="s">
        <v>13</v>
      </c>
      <c r="B8" s="180" t="s">
        <v>368</v>
      </c>
      <c r="C8" s="60"/>
      <c r="D8" s="60"/>
      <c r="E8" s="60"/>
      <c r="F8" s="60"/>
    </row>
    <row r="9" spans="1:6">
      <c r="A9" s="181" t="s">
        <v>14</v>
      </c>
      <c r="B9" s="179"/>
      <c r="C9" s="60"/>
      <c r="D9" s="60"/>
      <c r="E9" s="60"/>
      <c r="F9" s="60"/>
    </row>
    <row r="10" spans="1:6">
      <c r="A10" s="61"/>
      <c r="B10" s="63"/>
      <c r="C10" s="60"/>
      <c r="D10" s="60"/>
      <c r="E10" s="60"/>
      <c r="F10" s="60"/>
    </row>
    <row r="11" spans="1:6">
      <c r="A11" s="61"/>
      <c r="B11" s="61"/>
      <c r="C11" s="60"/>
      <c r="D11" s="60"/>
      <c r="E11" s="60"/>
      <c r="F11" s="60"/>
    </row>
    <row r="12" spans="1:6" s="14" customFormat="1" ht="26">
      <c r="A12" s="61" t="s">
        <v>15</v>
      </c>
      <c r="B12" s="64" t="s">
        <v>16</v>
      </c>
      <c r="C12" s="65" t="s">
        <v>17</v>
      </c>
      <c r="D12" s="65" t="s">
        <v>18</v>
      </c>
      <c r="E12" s="65" t="s">
        <v>19</v>
      </c>
      <c r="F12" s="66" t="s">
        <v>20</v>
      </c>
    </row>
    <row r="13" spans="1:6">
      <c r="A13" s="63" t="s">
        <v>21</v>
      </c>
      <c r="B13" s="179" t="s">
        <v>361</v>
      </c>
      <c r="C13" s="179" t="s">
        <v>361</v>
      </c>
      <c r="D13" s="179" t="s">
        <v>361</v>
      </c>
      <c r="E13" s="179" t="s">
        <v>361</v>
      </c>
      <c r="F13" s="179"/>
    </row>
    <row r="14" spans="1:6">
      <c r="A14" s="63" t="s">
        <v>22</v>
      </c>
      <c r="B14" s="179" t="s">
        <v>362</v>
      </c>
      <c r="C14" s="179" t="s">
        <v>362</v>
      </c>
      <c r="D14" s="179" t="s">
        <v>362</v>
      </c>
      <c r="E14" s="179" t="s">
        <v>362</v>
      </c>
      <c r="F14" s="179"/>
    </row>
    <row r="15" spans="1:6">
      <c r="A15" s="63" t="s">
        <v>23</v>
      </c>
      <c r="B15" s="352" t="s">
        <v>364</v>
      </c>
      <c r="C15" s="352" t="s">
        <v>364</v>
      </c>
      <c r="D15" s="352" t="s">
        <v>364</v>
      </c>
      <c r="E15" s="352" t="s">
        <v>364</v>
      </c>
      <c r="F15" s="182"/>
    </row>
    <row r="16" spans="1:6">
      <c r="A16" s="63" t="s">
        <v>24</v>
      </c>
      <c r="B16" s="179" t="s">
        <v>363</v>
      </c>
      <c r="C16" s="179" t="s">
        <v>363</v>
      </c>
      <c r="D16" s="179" t="s">
        <v>363</v>
      </c>
      <c r="E16" s="179" t="s">
        <v>363</v>
      </c>
      <c r="F16" s="179"/>
    </row>
    <row r="17" spans="1:6">
      <c r="A17" s="63" t="s">
        <v>25</v>
      </c>
      <c r="B17" s="179" t="s">
        <v>365</v>
      </c>
      <c r="C17" s="179" t="s">
        <v>365</v>
      </c>
      <c r="D17" s="179" t="s">
        <v>365</v>
      </c>
      <c r="E17" s="179" t="s">
        <v>365</v>
      </c>
      <c r="F17" s="179"/>
    </row>
    <row r="18" spans="1:6">
      <c r="A18" s="63" t="s">
        <v>26</v>
      </c>
      <c r="B18" s="179"/>
      <c r="C18" s="179"/>
      <c r="D18" s="179"/>
      <c r="E18" s="179"/>
      <c r="F18" s="179"/>
    </row>
    <row r="19" spans="1:6">
      <c r="A19" s="63" t="s">
        <v>27</v>
      </c>
      <c r="B19" s="179" t="s">
        <v>366</v>
      </c>
      <c r="C19" s="179" t="s">
        <v>366</v>
      </c>
      <c r="D19" s="179" t="s">
        <v>366</v>
      </c>
      <c r="E19" s="179" t="s">
        <v>366</v>
      </c>
      <c r="F19" s="179"/>
    </row>
    <row r="20" spans="1:6">
      <c r="A20" s="63" t="s">
        <v>28</v>
      </c>
      <c r="B20" s="179" t="s">
        <v>29</v>
      </c>
      <c r="C20" s="179" t="s">
        <v>29</v>
      </c>
      <c r="D20" s="179" t="s">
        <v>29</v>
      </c>
      <c r="E20" s="179" t="s">
        <v>29</v>
      </c>
      <c r="F20" s="179" t="s">
        <v>29</v>
      </c>
    </row>
    <row r="21" spans="1:6">
      <c r="A21" s="63" t="s">
        <v>30</v>
      </c>
      <c r="B21" s="179">
        <v>95380</v>
      </c>
      <c r="C21" s="179">
        <v>95380</v>
      </c>
      <c r="D21" s="179">
        <v>95380</v>
      </c>
      <c r="E21" s="179">
        <v>95380</v>
      </c>
      <c r="F21" s="179"/>
    </row>
    <row r="22" spans="1:6">
      <c r="A22" s="63" t="s">
        <v>31</v>
      </c>
      <c r="B22" s="183">
        <v>45359</v>
      </c>
      <c r="C22" s="183">
        <v>45359</v>
      </c>
      <c r="D22" s="183">
        <v>45359</v>
      </c>
      <c r="E22" s="183">
        <v>45359</v>
      </c>
      <c r="F22" s="183"/>
    </row>
    <row r="23" spans="1:6">
      <c r="A23" s="63" t="s">
        <v>32</v>
      </c>
      <c r="B23" s="183">
        <v>45359</v>
      </c>
      <c r="C23" s="183">
        <v>45359</v>
      </c>
      <c r="D23" s="183">
        <v>45359</v>
      </c>
      <c r="E23" s="183">
        <v>45359</v>
      </c>
      <c r="F23" s="183"/>
    </row>
    <row r="24" spans="1:6">
      <c r="A24" s="63"/>
      <c r="B24" s="67"/>
      <c r="C24" s="67"/>
      <c r="D24" s="67"/>
      <c r="E24" s="67"/>
      <c r="F24" s="67"/>
    </row>
    <row r="25" spans="1:6" ht="26">
      <c r="A25" s="61" t="s">
        <v>33</v>
      </c>
      <c r="B25" s="63"/>
      <c r="C25" s="63"/>
      <c r="D25" s="63"/>
      <c r="E25" s="63"/>
      <c r="F25" s="63"/>
    </row>
    <row r="26" spans="1:6">
      <c r="A26" s="63" t="s">
        <v>21</v>
      </c>
      <c r="B26" s="179"/>
      <c r="C26" s="179"/>
      <c r="D26" s="179"/>
      <c r="E26" s="179"/>
      <c r="F26" s="179"/>
    </row>
    <row r="27" spans="1:6">
      <c r="A27" s="63" t="s">
        <v>22</v>
      </c>
      <c r="B27" s="179"/>
      <c r="C27" s="179"/>
      <c r="D27" s="179"/>
      <c r="E27" s="179"/>
      <c r="F27" s="179"/>
    </row>
    <row r="28" spans="1:6">
      <c r="A28" s="63" t="s">
        <v>23</v>
      </c>
      <c r="B28" s="182"/>
      <c r="C28" s="182"/>
      <c r="D28" s="182"/>
      <c r="E28" s="182"/>
      <c r="F28" s="182"/>
    </row>
    <row r="29" spans="1:6">
      <c r="A29" s="63" t="s">
        <v>24</v>
      </c>
      <c r="B29" s="179"/>
      <c r="C29" s="179"/>
      <c r="D29" s="179"/>
      <c r="E29" s="179"/>
      <c r="F29" s="179"/>
    </row>
    <row r="30" spans="1:6">
      <c r="A30" s="63" t="s">
        <v>25</v>
      </c>
      <c r="B30" s="179"/>
      <c r="C30" s="179"/>
      <c r="D30" s="179"/>
      <c r="E30" s="179"/>
      <c r="F30" s="179"/>
    </row>
    <row r="31" spans="1:6">
      <c r="A31" s="63" t="s">
        <v>26</v>
      </c>
      <c r="B31" s="179"/>
      <c r="C31" s="179"/>
      <c r="D31" s="179"/>
      <c r="E31" s="179"/>
      <c r="F31" s="179"/>
    </row>
    <row r="32" spans="1:6">
      <c r="A32" s="63" t="s">
        <v>27</v>
      </c>
      <c r="B32" s="179"/>
      <c r="C32" s="179"/>
      <c r="D32" s="179"/>
      <c r="E32" s="179"/>
      <c r="F32" s="179"/>
    </row>
    <row r="33" spans="1:6">
      <c r="A33" s="63" t="s">
        <v>28</v>
      </c>
      <c r="B33" s="179"/>
      <c r="C33" s="179"/>
      <c r="D33" s="179"/>
      <c r="E33" s="179"/>
      <c r="F33" s="179"/>
    </row>
    <row r="34" spans="1:6">
      <c r="A34" s="63" t="s">
        <v>30</v>
      </c>
      <c r="B34" s="179"/>
      <c r="C34" s="179"/>
      <c r="D34" s="179"/>
      <c r="E34" s="179"/>
      <c r="F34" s="179"/>
    </row>
    <row r="35" spans="1:6">
      <c r="A35" s="13"/>
      <c r="B35" s="13"/>
    </row>
  </sheetData>
  <customSheetViews>
    <customSheetView guid="{8273F839-864F-40CA-9F07-FCB68AAC5FAE}">
      <pane xSplit="1" ySplit="7" topLeftCell="B8" activePane="bottomRight" state="frozen"/>
      <selection pane="bottomRight" activeCell="C36" sqref="C36"/>
      <pageMargins left="0" right="0" top="0" bottom="0" header="0" footer="0"/>
      <pageSetup pageOrder="overThenDown" orientation="landscape" r:id="rId1"/>
    </customSheetView>
    <customSheetView guid="{9660D43C-356B-4BBC-ADDE-819E1A7545B6}">
      <pane xSplit="1" ySplit="7" topLeftCell="B8" activePane="bottomRight" state="frozen"/>
      <selection pane="bottomRight" activeCell="C27" sqref="C27"/>
      <pageMargins left="0" right="0" top="0" bottom="0" header="0" footer="0"/>
      <pageSetup pageOrder="overThenDown" orientation="landscape" r:id="rId2"/>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3"/>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4"/>
    </customSheetView>
  </customSheetViews>
  <hyperlinks>
    <hyperlink ref="B15" r:id="rId5"/>
    <hyperlink ref="C15" r:id="rId6"/>
    <hyperlink ref="D15" r:id="rId7"/>
    <hyperlink ref="E15" r:id="rId8"/>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21"/>
  <sheetViews>
    <sheetView tabSelected="1" zoomScale="80" zoomScaleNormal="80" workbookViewId="0">
      <selection activeCell="B8" sqref="B8"/>
    </sheetView>
  </sheetViews>
  <sheetFormatPr defaultColWidth="9" defaultRowHeight="15.5"/>
  <cols>
    <col min="1" max="1" width="9" style="1"/>
    <col min="2" max="2" width="64.75" style="7" customWidth="1"/>
    <col min="3" max="3" width="16.83203125" style="7" customWidth="1"/>
    <col min="4" max="4" width="15.08203125" style="7" customWidth="1"/>
    <col min="5" max="6" width="9.75" style="7" customWidth="1"/>
    <col min="7" max="14" width="9.75" style="3" customWidth="1"/>
    <col min="15" max="15" width="9.25" style="3" customWidth="1"/>
    <col min="16" max="18" width="9.25" style="1" customWidth="1"/>
    <col min="19" max="131" width="7.08203125" style="1" customWidth="1"/>
    <col min="132" max="16384" width="9" style="1"/>
  </cols>
  <sheetData>
    <row r="1" spans="1:18">
      <c r="B1" s="15" t="s">
        <v>7</v>
      </c>
      <c r="C1" s="15"/>
      <c r="O1" s="1"/>
    </row>
    <row r="2" spans="1:18">
      <c r="B2" s="15" t="s">
        <v>8</v>
      </c>
      <c r="C2" s="15"/>
      <c r="O2" s="1"/>
    </row>
    <row r="3" spans="1:18" s="2" customFormat="1">
      <c r="B3" s="57" t="s">
        <v>9</v>
      </c>
      <c r="C3" s="16"/>
      <c r="D3" s="12"/>
      <c r="E3" s="12"/>
      <c r="F3" s="12"/>
    </row>
    <row r="4" spans="1:18" s="2" customFormat="1">
      <c r="B4" s="20" t="s">
        <v>34</v>
      </c>
      <c r="C4" s="16"/>
      <c r="D4" s="11"/>
      <c r="E4" s="11"/>
      <c r="F4" s="11"/>
    </row>
    <row r="5" spans="1:18" s="2" customFormat="1">
      <c r="B5" s="125" t="s">
        <v>35</v>
      </c>
      <c r="C5" s="16"/>
      <c r="D5" s="11"/>
      <c r="E5" s="11"/>
      <c r="F5" s="11"/>
    </row>
    <row r="6" spans="1:18" s="2" customFormat="1">
      <c r="B6" s="69"/>
      <c r="C6" s="69"/>
      <c r="D6" s="11"/>
      <c r="E6" s="11"/>
      <c r="F6" s="11"/>
    </row>
    <row r="7" spans="1:18" s="2" customFormat="1" ht="15.75" customHeight="1">
      <c r="B7" s="21" t="s">
        <v>369</v>
      </c>
      <c r="C7" s="7"/>
      <c r="D7" s="7"/>
      <c r="E7" s="7"/>
      <c r="F7" s="7"/>
      <c r="G7" s="8"/>
      <c r="I7" s="4"/>
      <c r="J7" s="4"/>
      <c r="K7" s="4"/>
      <c r="L7" s="4"/>
      <c r="M7" s="4"/>
      <c r="N7" s="4"/>
      <c r="O7" s="4"/>
    </row>
    <row r="8" spans="1:18" s="2" customFormat="1">
      <c r="B8" s="15"/>
      <c r="C8" s="9"/>
      <c r="D8" s="15"/>
      <c r="E8" s="15"/>
      <c r="F8" s="15"/>
      <c r="G8" s="26"/>
      <c r="H8" s="27" t="s">
        <v>36</v>
      </c>
      <c r="I8" s="110"/>
      <c r="J8" s="111"/>
      <c r="K8" s="28"/>
      <c r="L8" s="28"/>
      <c r="M8" s="29"/>
      <c r="N8" s="29"/>
      <c r="O8" s="29"/>
      <c r="P8" s="30"/>
      <c r="Q8" s="30"/>
      <c r="R8" s="30"/>
    </row>
    <row r="9" spans="1:18" s="2" customFormat="1">
      <c r="B9" s="9"/>
      <c r="C9" s="9"/>
      <c r="D9" s="15"/>
      <c r="E9" s="15"/>
      <c r="F9" s="59" t="s">
        <v>37</v>
      </c>
      <c r="H9" s="33" t="s">
        <v>38</v>
      </c>
      <c r="I9" s="32"/>
      <c r="K9" s="29"/>
      <c r="L9" s="29"/>
      <c r="M9" s="29"/>
      <c r="N9" s="29"/>
      <c r="O9" s="29"/>
      <c r="P9" s="30"/>
      <c r="Q9" s="30"/>
      <c r="R9" s="30"/>
    </row>
    <row r="10" spans="1:18" s="5" customFormat="1" ht="18.5">
      <c r="B10" s="128" t="s">
        <v>39</v>
      </c>
      <c r="C10" s="17"/>
      <c r="D10" s="17"/>
      <c r="E10" s="184">
        <v>2017</v>
      </c>
      <c r="F10" s="184">
        <v>2018</v>
      </c>
      <c r="G10" s="184">
        <v>2019</v>
      </c>
      <c r="H10" s="184" t="s">
        <v>40</v>
      </c>
      <c r="I10" s="184" t="s">
        <v>41</v>
      </c>
      <c r="J10" s="184" t="s">
        <v>42</v>
      </c>
      <c r="K10" s="185" t="s">
        <v>43</v>
      </c>
      <c r="L10" s="185" t="s">
        <v>44</v>
      </c>
      <c r="M10" s="185" t="s">
        <v>45</v>
      </c>
      <c r="N10" s="185" t="s">
        <v>46</v>
      </c>
      <c r="O10" s="185" t="s">
        <v>47</v>
      </c>
      <c r="P10" s="185" t="s">
        <v>48</v>
      </c>
      <c r="Q10" s="185" t="s">
        <v>49</v>
      </c>
      <c r="R10" s="185" t="s">
        <v>50</v>
      </c>
    </row>
    <row r="11" spans="1:18">
      <c r="A11" s="16">
        <v>1</v>
      </c>
      <c r="B11" s="15" t="s">
        <v>51</v>
      </c>
      <c r="C11" s="15"/>
      <c r="D11" s="34"/>
      <c r="E11" s="186"/>
      <c r="F11" s="186"/>
      <c r="G11" s="186"/>
      <c r="H11" s="186"/>
      <c r="I11" s="186"/>
      <c r="J11" s="186"/>
      <c r="K11" s="187">
        <v>597.14</v>
      </c>
      <c r="L11" s="153">
        <v>601.59</v>
      </c>
      <c r="M11" s="153">
        <v>604.34</v>
      </c>
      <c r="N11" s="153">
        <v>607.15</v>
      </c>
      <c r="O11" s="153">
        <v>610.05999999999995</v>
      </c>
      <c r="P11" s="153">
        <v>614.07000000000005</v>
      </c>
      <c r="Q11" s="153">
        <v>618.15</v>
      </c>
      <c r="R11" s="153">
        <v>623.29999999999995</v>
      </c>
    </row>
    <row r="12" spans="1:18">
      <c r="A12" s="16">
        <v>2</v>
      </c>
      <c r="B12" s="15" t="s">
        <v>52</v>
      </c>
      <c r="C12" s="15"/>
      <c r="D12" s="34"/>
      <c r="E12" s="186"/>
      <c r="F12" s="186"/>
      <c r="G12" s="186"/>
      <c r="H12" s="186"/>
      <c r="I12" s="186"/>
      <c r="J12" s="186"/>
      <c r="K12" s="187"/>
      <c r="L12" s="346">
        <v>64.507622928502244</v>
      </c>
      <c r="M12" s="346">
        <v>68.933097052001557</v>
      </c>
      <c r="N12" s="346">
        <v>73.489807231171937</v>
      </c>
      <c r="O12" s="346">
        <v>78.176185804611734</v>
      </c>
      <c r="P12" s="346">
        <v>83.000250053201441</v>
      </c>
      <c r="Q12" s="346">
        <v>87.973485844199601</v>
      </c>
      <c r="R12" s="346">
        <v>93.107799952111009</v>
      </c>
    </row>
    <row r="13" spans="1:18">
      <c r="A13" s="16" t="s">
        <v>53</v>
      </c>
      <c r="B13" s="15" t="s">
        <v>54</v>
      </c>
      <c r="C13" s="15"/>
      <c r="D13" s="34"/>
      <c r="E13" s="186"/>
      <c r="F13" s="186"/>
      <c r="G13" s="186"/>
      <c r="H13" s="186"/>
      <c r="I13" s="186"/>
      <c r="J13" s="186"/>
      <c r="K13" s="187"/>
      <c r="L13" s="346">
        <v>22.24</v>
      </c>
      <c r="M13" s="346">
        <v>23.86</v>
      </c>
      <c r="N13" s="346">
        <v>25.52</v>
      </c>
      <c r="O13" s="346">
        <v>16.68</v>
      </c>
      <c r="P13" s="346">
        <v>17.77</v>
      </c>
      <c r="Q13" s="346">
        <v>18.89</v>
      </c>
      <c r="R13" s="346">
        <v>20.05</v>
      </c>
    </row>
    <row r="14" spans="1:18">
      <c r="A14" s="16">
        <v>3</v>
      </c>
      <c r="B14" s="15" t="s">
        <v>55</v>
      </c>
      <c r="C14" s="15"/>
      <c r="D14" s="34"/>
      <c r="E14" s="186"/>
      <c r="F14" s="186"/>
      <c r="G14" s="186"/>
      <c r="H14" s="186"/>
      <c r="I14" s="186"/>
      <c r="J14" s="186"/>
      <c r="K14" s="187"/>
      <c r="L14" s="346">
        <v>0</v>
      </c>
      <c r="M14" s="346">
        <v>0</v>
      </c>
      <c r="N14" s="346">
        <v>0</v>
      </c>
      <c r="O14" s="346">
        <v>0</v>
      </c>
      <c r="P14" s="346">
        <v>0</v>
      </c>
      <c r="Q14" s="346">
        <v>0</v>
      </c>
      <c r="R14" s="346">
        <v>0</v>
      </c>
    </row>
    <row r="15" spans="1:18">
      <c r="A15" s="16">
        <v>4</v>
      </c>
      <c r="B15" s="15" t="s">
        <v>56</v>
      </c>
      <c r="C15" s="15"/>
      <c r="D15" s="34"/>
      <c r="E15" s="186"/>
      <c r="F15" s="186"/>
      <c r="G15" s="186"/>
      <c r="H15" s="186"/>
      <c r="I15" s="186"/>
      <c r="J15" s="186"/>
      <c r="K15" s="187"/>
      <c r="L15" s="346">
        <v>2.0099999999999998</v>
      </c>
      <c r="M15" s="346">
        <v>2.42</v>
      </c>
      <c r="N15" s="346">
        <v>2.94</v>
      </c>
      <c r="O15" s="346">
        <v>4.3099999999999996</v>
      </c>
      <c r="P15" s="346">
        <v>5.2</v>
      </c>
      <c r="Q15" s="346">
        <v>6.21</v>
      </c>
      <c r="R15" s="346">
        <v>7.33</v>
      </c>
    </row>
    <row r="16" spans="1:18">
      <c r="A16" s="16">
        <v>5</v>
      </c>
      <c r="B16" s="15" t="s">
        <v>57</v>
      </c>
      <c r="C16" s="15"/>
      <c r="D16" s="34"/>
      <c r="E16" s="186"/>
      <c r="F16" s="186"/>
      <c r="G16" s="186"/>
      <c r="H16" s="186"/>
      <c r="I16" s="186"/>
      <c r="J16" s="186"/>
      <c r="K16" s="187">
        <v>0</v>
      </c>
      <c r="L16" s="153">
        <v>0</v>
      </c>
      <c r="M16" s="153">
        <v>0</v>
      </c>
      <c r="N16" s="153">
        <v>0</v>
      </c>
      <c r="O16" s="153">
        <v>0</v>
      </c>
      <c r="P16" s="153">
        <v>0</v>
      </c>
      <c r="Q16" s="153">
        <v>0</v>
      </c>
      <c r="R16" s="153">
        <v>0</v>
      </c>
    </row>
    <row r="17" spans="1:18">
      <c r="A17" s="16">
        <v>6</v>
      </c>
      <c r="B17" s="15" t="s">
        <v>58</v>
      </c>
      <c r="C17" s="15"/>
      <c r="D17" s="34"/>
      <c r="E17" s="186"/>
      <c r="F17" s="186"/>
      <c r="G17" s="186"/>
      <c r="H17" s="186"/>
      <c r="I17" s="186"/>
      <c r="J17" s="186"/>
      <c r="K17" s="187">
        <v>0</v>
      </c>
      <c r="L17" s="153">
        <v>0</v>
      </c>
      <c r="M17" s="153">
        <v>0</v>
      </c>
      <c r="N17" s="153">
        <v>0</v>
      </c>
      <c r="O17" s="153">
        <v>0</v>
      </c>
      <c r="P17" s="153">
        <v>0</v>
      </c>
      <c r="Q17" s="153">
        <v>0</v>
      </c>
      <c r="R17" s="153">
        <v>0</v>
      </c>
    </row>
    <row r="18" spans="1:18">
      <c r="A18" s="16">
        <v>7</v>
      </c>
      <c r="B18" s="21" t="s">
        <v>59</v>
      </c>
      <c r="C18" s="18"/>
      <c r="D18" s="35"/>
      <c r="E18" s="188">
        <f>E11-E16-E17</f>
        <v>0</v>
      </c>
      <c r="F18" s="188">
        <f>F11-F16-F17</f>
        <v>0</v>
      </c>
      <c r="G18" s="188">
        <f>G11-G16-G17</f>
        <v>0</v>
      </c>
      <c r="H18" s="188">
        <f>H11-H16-H17</f>
        <v>0</v>
      </c>
      <c r="I18" s="188">
        <f t="shared" ref="I18:N18" si="0">I11-I16-I17</f>
        <v>0</v>
      </c>
      <c r="J18" s="188">
        <f t="shared" si="0"/>
        <v>0</v>
      </c>
      <c r="K18" s="146">
        <f t="shared" si="0"/>
        <v>597.14</v>
      </c>
      <c r="L18" s="146">
        <f t="shared" si="0"/>
        <v>601.59</v>
      </c>
      <c r="M18" s="146">
        <f t="shared" si="0"/>
        <v>604.34</v>
      </c>
      <c r="N18" s="146">
        <f t="shared" si="0"/>
        <v>607.15</v>
      </c>
      <c r="O18" s="146">
        <f t="shared" ref="O18" si="1">O11-O16-O17</f>
        <v>610.05999999999995</v>
      </c>
      <c r="P18" s="146">
        <f t="shared" ref="P18" si="2">P11-P16-P17</f>
        <v>614.07000000000005</v>
      </c>
      <c r="Q18" s="146">
        <f t="shared" ref="Q18" si="3">Q11-Q16-Q17</f>
        <v>618.15</v>
      </c>
      <c r="R18" s="146">
        <f t="shared" ref="R18" si="4">R11-R16-R17</f>
        <v>623.29999999999995</v>
      </c>
    </row>
    <row r="19" spans="1:18">
      <c r="A19" s="16">
        <v>8</v>
      </c>
      <c r="B19" s="15" t="s">
        <v>60</v>
      </c>
      <c r="C19" s="15"/>
      <c r="D19" s="34"/>
      <c r="E19" s="186"/>
      <c r="F19" s="186"/>
      <c r="G19" s="186"/>
      <c r="H19" s="186"/>
      <c r="I19" s="186"/>
      <c r="J19" s="186"/>
      <c r="K19" s="187">
        <f>K18*0.15</f>
        <v>89.570999999999998</v>
      </c>
      <c r="L19" s="153">
        <f t="shared" ref="L19:R19" si="5">L18*0.15</f>
        <v>90.238500000000002</v>
      </c>
      <c r="M19" s="153">
        <f t="shared" si="5"/>
        <v>90.650999999999996</v>
      </c>
      <c r="N19" s="153">
        <f t="shared" si="5"/>
        <v>91.072499999999991</v>
      </c>
      <c r="O19" s="153">
        <f t="shared" si="5"/>
        <v>91.508999999999986</v>
      </c>
      <c r="P19" s="153">
        <f t="shared" si="5"/>
        <v>92.110500000000002</v>
      </c>
      <c r="Q19" s="153">
        <f t="shared" si="5"/>
        <v>92.722499999999997</v>
      </c>
      <c r="R19" s="153">
        <f t="shared" si="5"/>
        <v>93.49499999999999</v>
      </c>
    </row>
    <row r="20" spans="1:18">
      <c r="A20" s="16">
        <v>9</v>
      </c>
      <c r="B20" s="15" t="s">
        <v>61</v>
      </c>
      <c r="C20" s="15"/>
      <c r="D20" s="34"/>
      <c r="E20" s="189"/>
      <c r="F20" s="189"/>
      <c r="G20" s="189"/>
      <c r="H20" s="189"/>
      <c r="I20" s="189"/>
      <c r="J20" s="189"/>
      <c r="K20" s="190">
        <v>117</v>
      </c>
      <c r="L20" s="191">
        <v>118</v>
      </c>
      <c r="M20" s="191">
        <v>118.221957534654</v>
      </c>
      <c r="N20" s="191">
        <v>119</v>
      </c>
      <c r="O20" s="191">
        <v>119.319958508954</v>
      </c>
      <c r="P20" s="191">
        <v>120</v>
      </c>
      <c r="Q20" s="191">
        <v>121</v>
      </c>
      <c r="R20" s="191">
        <v>121</v>
      </c>
    </row>
    <row r="21" spans="1:18">
      <c r="A21" s="16">
        <v>10</v>
      </c>
      <c r="B21" s="21" t="s">
        <v>62</v>
      </c>
      <c r="C21" s="19"/>
      <c r="D21" s="35"/>
      <c r="E21" s="192">
        <f>E18+E19+E20</f>
        <v>0</v>
      </c>
      <c r="F21" s="192">
        <f>F18+F19+F20</f>
        <v>0</v>
      </c>
      <c r="G21" s="192">
        <f>G18+G19+G20</f>
        <v>0</v>
      </c>
      <c r="H21" s="192">
        <f t="shared" ref="H21:R21" si="6">H18+H19+H20</f>
        <v>0</v>
      </c>
      <c r="I21" s="192">
        <f t="shared" si="6"/>
        <v>0</v>
      </c>
      <c r="J21" s="192">
        <f t="shared" si="6"/>
        <v>0</v>
      </c>
      <c r="K21" s="193">
        <f t="shared" si="6"/>
        <v>803.71100000000001</v>
      </c>
      <c r="L21" s="193">
        <f t="shared" si="6"/>
        <v>809.82850000000008</v>
      </c>
      <c r="M21" s="193">
        <f t="shared" si="6"/>
        <v>813.21295753465392</v>
      </c>
      <c r="N21" s="193">
        <f t="shared" si="6"/>
        <v>817.22249999999997</v>
      </c>
      <c r="O21" s="193">
        <f t="shared" si="6"/>
        <v>820.88895850895392</v>
      </c>
      <c r="P21" s="193">
        <f t="shared" si="6"/>
        <v>826.18050000000005</v>
      </c>
      <c r="Q21" s="193">
        <f t="shared" si="6"/>
        <v>831.87249999999995</v>
      </c>
      <c r="R21" s="193">
        <f t="shared" si="6"/>
        <v>837.79499999999996</v>
      </c>
    </row>
    <row r="22" spans="1:18">
      <c r="A22" s="194"/>
      <c r="B22" s="195"/>
      <c r="C22" s="196"/>
      <c r="D22" s="197"/>
      <c r="E22" s="197"/>
      <c r="F22" s="197"/>
      <c r="G22" s="198"/>
      <c r="H22" s="198"/>
      <c r="I22" s="198"/>
      <c r="J22" s="198"/>
      <c r="K22" s="198"/>
      <c r="L22" s="198"/>
      <c r="M22" s="198"/>
      <c r="N22" s="198"/>
      <c r="O22" s="199"/>
      <c r="P22" s="199"/>
      <c r="Q22" s="199"/>
      <c r="R22" s="200"/>
    </row>
    <row r="23" spans="1:18" ht="15.75" customHeight="1">
      <c r="B23" s="128" t="s">
        <v>63</v>
      </c>
      <c r="C23" s="17"/>
      <c r="D23" s="16"/>
      <c r="E23" s="16"/>
      <c r="F23" s="16"/>
      <c r="G23" s="36"/>
      <c r="H23" s="36"/>
      <c r="I23" s="36"/>
      <c r="J23" s="36"/>
      <c r="K23" s="36"/>
      <c r="L23" s="36"/>
      <c r="M23" s="36"/>
      <c r="N23" s="36"/>
      <c r="O23" s="36"/>
      <c r="P23" s="36"/>
      <c r="Q23" s="36"/>
      <c r="R23" s="36"/>
    </row>
    <row r="24" spans="1:18">
      <c r="A24" s="38"/>
      <c r="B24" s="21" t="s">
        <v>64</v>
      </c>
      <c r="C24" s="22"/>
      <c r="D24" s="21"/>
      <c r="E24" s="21"/>
      <c r="F24" s="21"/>
      <c r="G24" s="37"/>
      <c r="H24" s="37"/>
      <c r="I24" s="37"/>
      <c r="J24" s="37"/>
      <c r="K24" s="37"/>
      <c r="L24" s="37"/>
      <c r="M24" s="37"/>
      <c r="N24" s="37"/>
      <c r="O24" s="38"/>
      <c r="P24" s="38"/>
      <c r="Q24" s="38"/>
      <c r="R24" s="38"/>
    </row>
    <row r="25" spans="1:18">
      <c r="A25" s="38"/>
      <c r="B25" s="23" t="s">
        <v>65</v>
      </c>
      <c r="D25" s="201" t="s">
        <v>66</v>
      </c>
      <c r="E25" s="184">
        <v>2017</v>
      </c>
      <c r="F25" s="184">
        <v>2018</v>
      </c>
      <c r="G25" s="184">
        <v>2019</v>
      </c>
      <c r="H25" s="184" t="s">
        <v>40</v>
      </c>
      <c r="I25" s="184" t="s">
        <v>41</v>
      </c>
      <c r="J25" s="184" t="s">
        <v>42</v>
      </c>
      <c r="K25" s="185" t="s">
        <v>43</v>
      </c>
      <c r="L25" s="185" t="s">
        <v>44</v>
      </c>
      <c r="M25" s="185" t="s">
        <v>45</v>
      </c>
      <c r="N25" s="185" t="s">
        <v>46</v>
      </c>
      <c r="O25" s="185" t="s">
        <v>47</v>
      </c>
      <c r="P25" s="185" t="s">
        <v>48</v>
      </c>
      <c r="Q25" s="185" t="s">
        <v>49</v>
      </c>
      <c r="R25" s="185" t="s">
        <v>50</v>
      </c>
    </row>
    <row r="26" spans="1:18">
      <c r="A26" s="68" t="s">
        <v>67</v>
      </c>
      <c r="B26" s="164" t="s">
        <v>68</v>
      </c>
      <c r="C26" s="163"/>
      <c r="D26" s="142" t="s">
        <v>69</v>
      </c>
      <c r="E26" s="170"/>
      <c r="F26" s="170"/>
      <c r="G26" s="170"/>
      <c r="H26" s="170"/>
      <c r="I26" s="170"/>
      <c r="J26" s="170"/>
      <c r="K26" s="148">
        <v>247</v>
      </c>
      <c r="L26" s="153">
        <v>247</v>
      </c>
      <c r="M26" s="153">
        <v>247</v>
      </c>
      <c r="N26" s="153">
        <v>247</v>
      </c>
      <c r="O26" s="153">
        <v>247</v>
      </c>
      <c r="P26" s="153">
        <v>247</v>
      </c>
      <c r="Q26" s="153">
        <v>247</v>
      </c>
      <c r="R26" s="153">
        <v>247</v>
      </c>
    </row>
    <row r="27" spans="1:18">
      <c r="A27" s="68" t="s">
        <v>70</v>
      </c>
      <c r="B27" s="164" t="s">
        <v>71</v>
      </c>
      <c r="C27" s="163"/>
      <c r="D27" s="142" t="s">
        <v>69</v>
      </c>
      <c r="E27" s="170"/>
      <c r="F27" s="170"/>
      <c r="G27" s="170"/>
      <c r="H27" s="170"/>
      <c r="I27" s="170"/>
      <c r="J27" s="170"/>
      <c r="K27" s="148">
        <v>49.6</v>
      </c>
      <c r="L27" s="153">
        <v>49.6</v>
      </c>
      <c r="M27" s="153">
        <v>49.6</v>
      </c>
      <c r="N27" s="153">
        <v>49.6</v>
      </c>
      <c r="O27" s="153">
        <v>49.6</v>
      </c>
      <c r="P27" s="153">
        <v>49.6</v>
      </c>
      <c r="Q27" s="153">
        <v>49.6</v>
      </c>
      <c r="R27" s="153">
        <v>49.6</v>
      </c>
    </row>
    <row r="28" spans="1:18">
      <c r="A28" s="68" t="s">
        <v>72</v>
      </c>
      <c r="B28" s="164" t="s">
        <v>73</v>
      </c>
      <c r="C28" s="163"/>
      <c r="D28" s="142" t="s">
        <v>69</v>
      </c>
      <c r="E28" s="170"/>
      <c r="F28" s="170"/>
      <c r="G28" s="170"/>
      <c r="H28" s="170"/>
      <c r="I28" s="170"/>
      <c r="J28" s="170"/>
      <c r="K28" s="148">
        <v>217</v>
      </c>
      <c r="L28" s="153">
        <v>217</v>
      </c>
      <c r="M28" s="153">
        <v>217</v>
      </c>
      <c r="N28" s="153">
        <v>217</v>
      </c>
      <c r="O28" s="153">
        <v>217</v>
      </c>
      <c r="P28" s="153">
        <v>217</v>
      </c>
      <c r="Q28" s="153">
        <v>217</v>
      </c>
      <c r="R28" s="153">
        <v>217</v>
      </c>
    </row>
    <row r="29" spans="1:18" ht="31">
      <c r="A29" s="68" t="s">
        <v>74</v>
      </c>
      <c r="B29" s="164" t="s">
        <v>75</v>
      </c>
      <c r="C29" s="163"/>
      <c r="D29" s="142" t="s">
        <v>76</v>
      </c>
      <c r="E29" s="170"/>
      <c r="F29" s="170"/>
      <c r="G29" s="170"/>
      <c r="H29" s="170"/>
      <c r="I29" s="170"/>
      <c r="J29" s="170"/>
      <c r="K29" s="148">
        <v>139</v>
      </c>
      <c r="L29" s="153">
        <v>139</v>
      </c>
      <c r="M29" s="153">
        <v>139</v>
      </c>
      <c r="N29" s="153">
        <v>152.6</v>
      </c>
      <c r="O29" s="153">
        <v>166.2</v>
      </c>
      <c r="P29" s="153">
        <v>179.8</v>
      </c>
      <c r="Q29" s="153">
        <v>179.8</v>
      </c>
      <c r="R29" s="153">
        <v>179.8</v>
      </c>
    </row>
    <row r="30" spans="1:18">
      <c r="A30" s="68" t="s">
        <v>77</v>
      </c>
      <c r="B30" s="202"/>
      <c r="C30" s="203"/>
      <c r="D30" s="142"/>
      <c r="E30" s="170"/>
      <c r="F30" s="170"/>
      <c r="G30" s="170"/>
      <c r="H30" s="170"/>
      <c r="I30" s="170"/>
      <c r="J30" s="170"/>
      <c r="K30" s="148"/>
      <c r="L30" s="153"/>
      <c r="M30" s="153"/>
      <c r="N30" s="153"/>
      <c r="O30" s="154"/>
      <c r="P30" s="154"/>
      <c r="Q30" s="154"/>
      <c r="R30" s="154"/>
    </row>
    <row r="31" spans="1:18">
      <c r="A31" s="68" t="s">
        <v>78</v>
      </c>
      <c r="B31" s="164"/>
      <c r="C31" s="163"/>
      <c r="D31" s="142"/>
      <c r="E31" s="170"/>
      <c r="F31" s="170"/>
      <c r="G31" s="170"/>
      <c r="H31" s="170"/>
      <c r="I31" s="170"/>
      <c r="J31" s="170"/>
      <c r="K31" s="148"/>
      <c r="L31" s="153"/>
      <c r="M31" s="153"/>
      <c r="N31" s="153"/>
      <c r="O31" s="154"/>
      <c r="P31" s="154"/>
      <c r="Q31" s="154"/>
      <c r="R31" s="154"/>
    </row>
    <row r="32" spans="1:18">
      <c r="A32" s="68" t="s">
        <v>79</v>
      </c>
      <c r="B32" s="204"/>
      <c r="C32" s="24"/>
      <c r="D32" s="142"/>
      <c r="E32" s="205"/>
      <c r="F32" s="205"/>
      <c r="G32" s="205"/>
      <c r="H32" s="205"/>
      <c r="I32" s="205"/>
      <c r="J32" s="205"/>
      <c r="K32" s="206"/>
      <c r="L32" s="207"/>
      <c r="M32" s="207"/>
      <c r="N32" s="207"/>
      <c r="O32" s="208"/>
      <c r="P32" s="208"/>
      <c r="Q32" s="208"/>
      <c r="R32" s="208"/>
    </row>
    <row r="33" spans="1:18">
      <c r="A33" s="68"/>
      <c r="B33" s="209"/>
      <c r="D33" s="15"/>
      <c r="E33" s="210"/>
      <c r="F33" s="211"/>
      <c r="G33" s="211"/>
      <c r="H33" s="211"/>
      <c r="I33" s="211"/>
      <c r="J33" s="211"/>
      <c r="K33" s="211"/>
      <c r="L33" s="211"/>
      <c r="M33" s="211"/>
      <c r="N33" s="211"/>
      <c r="O33" s="212"/>
      <c r="P33" s="212"/>
      <c r="Q33" s="212"/>
      <c r="R33" s="213"/>
    </row>
    <row r="34" spans="1:18">
      <c r="A34" s="68"/>
      <c r="B34" s="21" t="s">
        <v>80</v>
      </c>
      <c r="C34" s="22"/>
      <c r="D34" s="21"/>
      <c r="E34" s="50"/>
      <c r="F34" s="51"/>
      <c r="G34" s="51"/>
      <c r="H34" s="51"/>
      <c r="I34" s="51"/>
      <c r="J34" s="51"/>
      <c r="K34" s="51"/>
      <c r="L34" s="51"/>
      <c r="M34" s="51"/>
      <c r="N34" s="51"/>
      <c r="O34" s="44"/>
      <c r="P34" s="44"/>
      <c r="Q34" s="44"/>
      <c r="R34" s="45"/>
    </row>
    <row r="35" spans="1:18">
      <c r="A35" s="68"/>
      <c r="B35" s="23" t="s">
        <v>81</v>
      </c>
      <c r="D35" s="214" t="s">
        <v>66</v>
      </c>
      <c r="E35" s="52"/>
      <c r="F35" s="53"/>
      <c r="G35" s="53"/>
      <c r="H35" s="53"/>
      <c r="I35" s="53"/>
      <c r="J35" s="53"/>
      <c r="K35" s="53"/>
      <c r="L35" s="53"/>
      <c r="M35" s="53"/>
      <c r="N35" s="53"/>
      <c r="O35" s="48"/>
      <c r="P35" s="48"/>
      <c r="Q35" s="48"/>
      <c r="R35" s="49"/>
    </row>
    <row r="36" spans="1:18" ht="31">
      <c r="A36" s="68" t="s">
        <v>82</v>
      </c>
      <c r="B36" s="164" t="s">
        <v>83</v>
      </c>
      <c r="C36" s="163"/>
      <c r="D36" s="142" t="s">
        <v>76</v>
      </c>
      <c r="E36" s="169"/>
      <c r="F36" s="169"/>
      <c r="G36" s="169"/>
      <c r="H36" s="169"/>
      <c r="I36" s="169"/>
      <c r="J36" s="169"/>
      <c r="K36" s="85">
        <v>0</v>
      </c>
      <c r="L36" s="54">
        <v>0</v>
      </c>
      <c r="M36" s="54">
        <v>0</v>
      </c>
      <c r="N36" s="54">
        <v>0</v>
      </c>
      <c r="O36" s="54">
        <v>0</v>
      </c>
      <c r="P36" s="54">
        <v>0</v>
      </c>
      <c r="Q36" s="54">
        <v>0</v>
      </c>
      <c r="R36" s="54">
        <v>0</v>
      </c>
    </row>
    <row r="37" spans="1:18">
      <c r="A37" s="68" t="s">
        <v>84</v>
      </c>
      <c r="B37" s="164"/>
      <c r="C37" s="163"/>
      <c r="D37" s="142"/>
      <c r="E37" s="215"/>
      <c r="F37" s="215"/>
      <c r="G37" s="215"/>
      <c r="H37" s="215"/>
      <c r="I37" s="215"/>
      <c r="J37" s="215"/>
      <c r="K37" s="216"/>
      <c r="L37" s="217"/>
      <c r="M37" s="217"/>
      <c r="N37" s="217"/>
      <c r="O37" s="154"/>
      <c r="P37" s="154"/>
      <c r="Q37" s="154"/>
      <c r="R37" s="154"/>
    </row>
    <row r="38" spans="1:18">
      <c r="A38" s="68" t="s">
        <v>85</v>
      </c>
      <c r="B38" s="164"/>
      <c r="C38" s="163"/>
      <c r="D38" s="142"/>
      <c r="E38" s="170"/>
      <c r="F38" s="170"/>
      <c r="G38" s="170"/>
      <c r="H38" s="170"/>
      <c r="I38" s="170"/>
      <c r="J38" s="170"/>
      <c r="K38" s="148"/>
      <c r="L38" s="153"/>
      <c r="M38" s="153"/>
      <c r="N38" s="153"/>
      <c r="O38" s="154"/>
      <c r="P38" s="154"/>
      <c r="Q38" s="154"/>
      <c r="R38" s="154"/>
    </row>
    <row r="39" spans="1:18">
      <c r="A39" s="68" t="s">
        <v>86</v>
      </c>
      <c r="B39" s="164"/>
      <c r="C39" s="163"/>
      <c r="D39" s="142"/>
      <c r="E39" s="170"/>
      <c r="F39" s="170"/>
      <c r="G39" s="170"/>
      <c r="H39" s="170"/>
      <c r="I39" s="170"/>
      <c r="J39" s="170"/>
      <c r="K39" s="148"/>
      <c r="L39" s="153"/>
      <c r="M39" s="153"/>
      <c r="N39" s="153"/>
      <c r="O39" s="154"/>
      <c r="P39" s="154"/>
      <c r="Q39" s="154"/>
      <c r="R39" s="154"/>
    </row>
    <row r="40" spans="1:18">
      <c r="A40" s="68" t="s">
        <v>87</v>
      </c>
      <c r="B40" s="164"/>
      <c r="C40" s="163"/>
      <c r="D40" s="142"/>
      <c r="E40" s="170"/>
      <c r="F40" s="170"/>
      <c r="G40" s="170"/>
      <c r="H40" s="170"/>
      <c r="I40" s="170"/>
      <c r="J40" s="170"/>
      <c r="K40" s="148"/>
      <c r="L40" s="153"/>
      <c r="M40" s="153"/>
      <c r="N40" s="153"/>
      <c r="O40" s="154"/>
      <c r="P40" s="154"/>
      <c r="Q40" s="154"/>
      <c r="R40" s="154"/>
    </row>
    <row r="41" spans="1:18">
      <c r="A41" s="68" t="s">
        <v>88</v>
      </c>
      <c r="B41" s="164"/>
      <c r="C41" s="151"/>
      <c r="D41" s="152"/>
      <c r="E41" s="170"/>
      <c r="F41" s="170"/>
      <c r="G41" s="170"/>
      <c r="H41" s="170"/>
      <c r="I41" s="170"/>
      <c r="J41" s="170"/>
      <c r="K41" s="148"/>
      <c r="L41" s="218"/>
      <c r="M41" s="218"/>
      <c r="N41" s="218"/>
      <c r="O41" s="219"/>
      <c r="P41" s="219"/>
      <c r="Q41" s="219"/>
      <c r="R41" s="220"/>
    </row>
    <row r="42" spans="1:18">
      <c r="A42" s="68" t="s">
        <v>89</v>
      </c>
      <c r="B42" s="164"/>
      <c r="C42" s="151"/>
      <c r="D42" s="152"/>
      <c r="E42" s="170"/>
      <c r="F42" s="170"/>
      <c r="G42" s="170"/>
      <c r="H42" s="170"/>
      <c r="I42" s="170"/>
      <c r="J42" s="170"/>
      <c r="K42" s="148"/>
      <c r="L42" s="218"/>
      <c r="M42" s="218"/>
      <c r="N42" s="218"/>
      <c r="O42" s="219"/>
      <c r="P42" s="219"/>
      <c r="Q42" s="219"/>
      <c r="R42" s="220"/>
    </row>
    <row r="43" spans="1:18">
      <c r="A43" s="68"/>
      <c r="B43" s="221"/>
      <c r="C43" s="222"/>
      <c r="D43" s="223"/>
      <c r="E43" s="223"/>
      <c r="F43" s="223"/>
      <c r="G43" s="224"/>
      <c r="H43" s="224"/>
      <c r="I43" s="224"/>
      <c r="J43" s="224"/>
      <c r="K43" s="224"/>
      <c r="L43" s="224"/>
      <c r="M43" s="224"/>
      <c r="N43" s="224"/>
      <c r="O43" s="225"/>
      <c r="P43" s="225"/>
      <c r="Q43" s="225"/>
      <c r="R43" s="226"/>
    </row>
    <row r="44" spans="1:18" ht="31">
      <c r="A44" s="68">
        <v>11</v>
      </c>
      <c r="B44" s="227" t="s">
        <v>90</v>
      </c>
      <c r="C44" s="228"/>
      <c r="D44" s="229"/>
      <c r="E44" s="192">
        <f t="shared" ref="E44:R44" si="7">SUM(E26:E32,E36:E40)</f>
        <v>0</v>
      </c>
      <c r="F44" s="192">
        <f t="shared" si="7"/>
        <v>0</v>
      </c>
      <c r="G44" s="230">
        <f t="shared" si="7"/>
        <v>0</v>
      </c>
      <c r="H44" s="230">
        <f t="shared" si="7"/>
        <v>0</v>
      </c>
      <c r="I44" s="230">
        <f t="shared" si="7"/>
        <v>0</v>
      </c>
      <c r="J44" s="230">
        <f t="shared" si="7"/>
        <v>0</v>
      </c>
      <c r="K44" s="143">
        <f t="shared" si="7"/>
        <v>652.6</v>
      </c>
      <c r="L44" s="143">
        <f t="shared" si="7"/>
        <v>652.6</v>
      </c>
      <c r="M44" s="143">
        <f t="shared" si="7"/>
        <v>652.6</v>
      </c>
      <c r="N44" s="143">
        <f t="shared" si="7"/>
        <v>666.2</v>
      </c>
      <c r="O44" s="143">
        <f t="shared" si="7"/>
        <v>679.8</v>
      </c>
      <c r="P44" s="143">
        <f t="shared" si="7"/>
        <v>693.40000000000009</v>
      </c>
      <c r="Q44" s="143">
        <f t="shared" si="7"/>
        <v>693.40000000000009</v>
      </c>
      <c r="R44" s="143">
        <f t="shared" si="7"/>
        <v>693.40000000000009</v>
      </c>
    </row>
    <row r="45" spans="1:18">
      <c r="A45" s="38"/>
      <c r="B45" s="22"/>
      <c r="C45" s="22"/>
      <c r="D45" s="21"/>
      <c r="E45" s="210"/>
      <c r="F45" s="211"/>
      <c r="G45" s="211"/>
      <c r="H45" s="211"/>
      <c r="I45" s="211"/>
      <c r="J45" s="211"/>
      <c r="K45" s="211"/>
      <c r="L45" s="211"/>
      <c r="M45" s="211"/>
      <c r="N45" s="211"/>
      <c r="O45" s="212"/>
      <c r="P45" s="212"/>
      <c r="Q45" s="212"/>
      <c r="R45" s="213"/>
    </row>
    <row r="46" spans="1:18">
      <c r="A46" s="38"/>
      <c r="B46" s="21" t="s">
        <v>91</v>
      </c>
      <c r="C46" s="22"/>
      <c r="D46" s="15"/>
      <c r="E46" s="42"/>
      <c r="F46" s="43"/>
      <c r="G46" s="43"/>
      <c r="H46" s="43"/>
      <c r="I46" s="43"/>
      <c r="J46" s="43"/>
      <c r="K46" s="43"/>
      <c r="L46" s="43"/>
      <c r="M46" s="43"/>
      <c r="N46" s="43"/>
      <c r="O46" s="44"/>
      <c r="P46" s="44"/>
      <c r="Q46" s="44"/>
      <c r="R46" s="45"/>
    </row>
    <row r="47" spans="1:18">
      <c r="A47" s="38"/>
      <c r="B47" s="15" t="s">
        <v>92</v>
      </c>
      <c r="D47" s="214" t="s">
        <v>66</v>
      </c>
      <c r="E47" s="46"/>
      <c r="F47" s="47"/>
      <c r="G47" s="47"/>
      <c r="H47" s="47"/>
      <c r="I47" s="47"/>
      <c r="J47" s="47"/>
      <c r="K47" s="47"/>
      <c r="L47" s="47"/>
      <c r="M47" s="47"/>
      <c r="N47" s="47"/>
      <c r="O47" s="48"/>
      <c r="P47" s="48"/>
      <c r="Q47" s="48"/>
      <c r="R47" s="49"/>
    </row>
    <row r="48" spans="1:18">
      <c r="A48" s="68" t="s">
        <v>93</v>
      </c>
      <c r="B48" s="164" t="s">
        <v>94</v>
      </c>
      <c r="C48" s="163"/>
      <c r="D48" s="142" t="s">
        <v>95</v>
      </c>
      <c r="E48" s="169"/>
      <c r="F48" s="169"/>
      <c r="G48" s="169"/>
      <c r="H48" s="169"/>
      <c r="I48" s="169"/>
      <c r="J48" s="169"/>
      <c r="K48" s="85">
        <v>0</v>
      </c>
      <c r="L48" s="54">
        <v>0</v>
      </c>
      <c r="M48" s="54">
        <v>0</v>
      </c>
      <c r="N48" s="56">
        <v>0</v>
      </c>
      <c r="O48" s="55">
        <v>0</v>
      </c>
      <c r="P48" s="55">
        <v>0</v>
      </c>
      <c r="Q48" s="55">
        <v>0</v>
      </c>
      <c r="R48" s="55">
        <v>0</v>
      </c>
    </row>
    <row r="49" spans="1:18" ht="31">
      <c r="A49" s="68" t="s">
        <v>96</v>
      </c>
      <c r="B49" s="164" t="s">
        <v>97</v>
      </c>
      <c r="C49" s="163"/>
      <c r="D49" s="142" t="s">
        <v>98</v>
      </c>
      <c r="E49" s="231"/>
      <c r="F49" s="231"/>
      <c r="G49" s="231"/>
      <c r="H49" s="231"/>
      <c r="I49" s="231"/>
      <c r="J49" s="231"/>
      <c r="K49" s="148">
        <v>11</v>
      </c>
      <c r="L49" s="153">
        <v>11.300710070000001</v>
      </c>
      <c r="M49" s="153">
        <v>11.300710070000001</v>
      </c>
      <c r="N49" s="232">
        <v>11.300710070000001</v>
      </c>
      <c r="O49" s="232">
        <v>11.300710070000001</v>
      </c>
      <c r="P49" s="232">
        <v>11.300710070000001</v>
      </c>
      <c r="Q49" s="232">
        <v>11.300710070000001</v>
      </c>
      <c r="R49" s="232">
        <v>11.300710070000001</v>
      </c>
    </row>
    <row r="50" spans="1:18" ht="31">
      <c r="A50" s="68" t="s">
        <v>99</v>
      </c>
      <c r="B50" s="164" t="s">
        <v>100</v>
      </c>
      <c r="C50" s="163"/>
      <c r="D50" s="142" t="s">
        <v>98</v>
      </c>
      <c r="E50" s="231"/>
      <c r="F50" s="231"/>
      <c r="G50" s="231"/>
      <c r="H50" s="231"/>
      <c r="I50" s="231"/>
      <c r="J50" s="231"/>
      <c r="K50" s="148">
        <v>0</v>
      </c>
      <c r="L50" s="153">
        <v>0</v>
      </c>
      <c r="M50" s="153">
        <v>0</v>
      </c>
      <c r="N50" s="232">
        <v>0</v>
      </c>
      <c r="O50" s="154">
        <v>0</v>
      </c>
      <c r="P50" s="154">
        <v>0</v>
      </c>
      <c r="Q50" s="154">
        <v>0</v>
      </c>
      <c r="R50" s="154">
        <v>0</v>
      </c>
    </row>
    <row r="51" spans="1:18">
      <c r="A51" s="68" t="s">
        <v>101</v>
      </c>
      <c r="B51" s="164"/>
      <c r="C51" s="163"/>
      <c r="D51" s="142"/>
      <c r="E51" s="231"/>
      <c r="F51" s="231"/>
      <c r="G51" s="231"/>
      <c r="H51" s="231"/>
      <c r="I51" s="231"/>
      <c r="J51" s="231"/>
      <c r="K51" s="233"/>
      <c r="L51" s="153"/>
      <c r="M51" s="153"/>
      <c r="N51" s="232"/>
      <c r="O51" s="154"/>
      <c r="P51" s="154"/>
      <c r="Q51" s="154"/>
      <c r="R51" s="154"/>
    </row>
    <row r="52" spans="1:18">
      <c r="A52" s="68" t="s">
        <v>102</v>
      </c>
      <c r="B52" s="164"/>
      <c r="C52" s="163"/>
      <c r="D52" s="142"/>
      <c r="E52" s="231"/>
      <c r="F52" s="231"/>
      <c r="G52" s="231"/>
      <c r="H52" s="231"/>
      <c r="I52" s="231"/>
      <c r="J52" s="231"/>
      <c r="K52" s="233"/>
      <c r="L52" s="153"/>
      <c r="M52" s="153"/>
      <c r="N52" s="232"/>
      <c r="O52" s="154"/>
      <c r="P52" s="154"/>
      <c r="Q52" s="154"/>
      <c r="R52" s="154"/>
    </row>
    <row r="53" spans="1:18">
      <c r="A53" s="68" t="s">
        <v>103</v>
      </c>
      <c r="B53" s="164"/>
      <c r="C53" s="163"/>
      <c r="D53" s="142"/>
      <c r="E53" s="231"/>
      <c r="F53" s="231"/>
      <c r="G53" s="231"/>
      <c r="H53" s="231"/>
      <c r="I53" s="231"/>
      <c r="J53" s="231"/>
      <c r="K53" s="233"/>
      <c r="L53" s="153"/>
      <c r="M53" s="153"/>
      <c r="N53" s="232"/>
      <c r="O53" s="154"/>
      <c r="P53" s="154"/>
      <c r="Q53" s="154"/>
      <c r="R53" s="154"/>
    </row>
    <row r="54" spans="1:18">
      <c r="A54" s="68" t="s">
        <v>104</v>
      </c>
      <c r="B54" s="164"/>
      <c r="C54" s="163"/>
      <c r="D54" s="142"/>
      <c r="E54" s="231"/>
      <c r="F54" s="231"/>
      <c r="G54" s="231"/>
      <c r="H54" s="231"/>
      <c r="I54" s="231"/>
      <c r="J54" s="231"/>
      <c r="K54" s="233"/>
      <c r="L54" s="153"/>
      <c r="M54" s="153"/>
      <c r="N54" s="232"/>
      <c r="O54" s="154"/>
      <c r="P54" s="154"/>
      <c r="Q54" s="154"/>
      <c r="R54" s="154"/>
    </row>
    <row r="55" spans="1:18">
      <c r="A55" s="68" t="s">
        <v>105</v>
      </c>
      <c r="B55" s="164"/>
      <c r="C55" s="163"/>
      <c r="D55" s="142"/>
      <c r="E55" s="234"/>
      <c r="F55" s="234"/>
      <c r="G55" s="234"/>
      <c r="H55" s="234"/>
      <c r="I55" s="234"/>
      <c r="J55" s="234"/>
      <c r="K55" s="235"/>
      <c r="L55" s="207"/>
      <c r="M55" s="207"/>
      <c r="N55" s="207"/>
      <c r="O55" s="208"/>
      <c r="P55" s="208"/>
      <c r="Q55" s="208"/>
      <c r="R55" s="208"/>
    </row>
    <row r="56" spans="1:18">
      <c r="A56" s="68" t="s">
        <v>106</v>
      </c>
      <c r="B56" s="164"/>
      <c r="C56" s="163"/>
      <c r="D56" s="150"/>
      <c r="E56" s="171"/>
      <c r="F56" s="171"/>
      <c r="G56" s="171"/>
      <c r="H56" s="171"/>
      <c r="I56" s="171"/>
      <c r="J56" s="171"/>
      <c r="K56" s="149"/>
      <c r="L56" s="236"/>
      <c r="M56" s="236"/>
      <c r="N56" s="236"/>
      <c r="O56" s="237"/>
      <c r="P56" s="237"/>
      <c r="Q56" s="237"/>
      <c r="R56" s="238"/>
    </row>
    <row r="57" spans="1:18">
      <c r="A57" s="68" t="s">
        <v>107</v>
      </c>
      <c r="B57" s="164"/>
      <c r="C57" s="163"/>
      <c r="D57" s="150"/>
      <c r="E57" s="171"/>
      <c r="F57" s="171"/>
      <c r="G57" s="171"/>
      <c r="H57" s="171"/>
      <c r="I57" s="171"/>
      <c r="J57" s="171"/>
      <c r="K57" s="149"/>
      <c r="L57" s="236"/>
      <c r="M57" s="236"/>
      <c r="N57" s="236"/>
      <c r="O57" s="237"/>
      <c r="P57" s="237"/>
      <c r="Q57" s="237"/>
      <c r="R57" s="238"/>
    </row>
    <row r="58" spans="1:18">
      <c r="A58" s="68" t="s">
        <v>108</v>
      </c>
      <c r="B58" s="164"/>
      <c r="C58" s="163"/>
      <c r="D58" s="150"/>
      <c r="E58" s="171"/>
      <c r="F58" s="171"/>
      <c r="G58" s="171"/>
      <c r="H58" s="171"/>
      <c r="I58" s="171"/>
      <c r="J58" s="171"/>
      <c r="K58" s="149"/>
      <c r="L58" s="236"/>
      <c r="M58" s="236"/>
      <c r="N58" s="236"/>
      <c r="O58" s="237"/>
      <c r="P58" s="237"/>
      <c r="Q58" s="237"/>
      <c r="R58" s="238"/>
    </row>
    <row r="59" spans="1:18">
      <c r="A59" s="68" t="s">
        <v>109</v>
      </c>
      <c r="B59" s="164"/>
      <c r="C59" s="163"/>
      <c r="D59" s="150"/>
      <c r="E59" s="171"/>
      <c r="F59" s="171"/>
      <c r="G59" s="171"/>
      <c r="H59" s="171"/>
      <c r="I59" s="171"/>
      <c r="J59" s="171"/>
      <c r="K59" s="149"/>
      <c r="L59" s="236"/>
      <c r="M59" s="236"/>
      <c r="N59" s="236"/>
      <c r="O59" s="237"/>
      <c r="P59" s="237"/>
      <c r="Q59" s="237"/>
      <c r="R59" s="238"/>
    </row>
    <row r="60" spans="1:18">
      <c r="A60" s="68" t="s">
        <v>110</v>
      </c>
      <c r="B60" s="164"/>
      <c r="C60" s="163"/>
      <c r="D60" s="150"/>
      <c r="E60" s="171"/>
      <c r="F60" s="171"/>
      <c r="G60" s="171"/>
      <c r="H60" s="171"/>
      <c r="I60" s="171"/>
      <c r="J60" s="171"/>
      <c r="K60" s="149"/>
      <c r="L60" s="236"/>
      <c r="M60" s="236"/>
      <c r="N60" s="236"/>
      <c r="O60" s="237"/>
      <c r="P60" s="237"/>
      <c r="Q60" s="237"/>
      <c r="R60" s="238"/>
    </row>
    <row r="61" spans="1:18">
      <c r="A61" s="68" t="s">
        <v>111</v>
      </c>
      <c r="B61" s="164"/>
      <c r="C61" s="163"/>
      <c r="D61" s="150"/>
      <c r="E61" s="171"/>
      <c r="F61" s="171"/>
      <c r="G61" s="171"/>
      <c r="H61" s="171"/>
      <c r="I61" s="171"/>
      <c r="J61" s="171"/>
      <c r="K61" s="149"/>
      <c r="L61" s="236"/>
      <c r="M61" s="236"/>
      <c r="N61" s="236"/>
      <c r="O61" s="237"/>
      <c r="P61" s="237"/>
      <c r="Q61" s="237"/>
      <c r="R61" s="238"/>
    </row>
    <row r="62" spans="1:18">
      <c r="A62" s="68"/>
      <c r="D62" s="15"/>
      <c r="E62" s="210"/>
      <c r="F62" s="211"/>
      <c r="G62" s="211"/>
      <c r="H62" s="211"/>
      <c r="I62" s="211"/>
      <c r="J62" s="211"/>
      <c r="K62" s="211"/>
      <c r="L62" s="211"/>
      <c r="M62" s="211"/>
      <c r="N62" s="211"/>
      <c r="O62" s="212"/>
      <c r="P62" s="212"/>
      <c r="Q62" s="212"/>
      <c r="R62" s="213"/>
    </row>
    <row r="63" spans="1:18">
      <c r="A63" s="68"/>
      <c r="D63" s="15"/>
      <c r="E63" s="42"/>
      <c r="F63" s="43"/>
      <c r="G63" s="43"/>
      <c r="H63" s="43"/>
      <c r="I63" s="43"/>
      <c r="J63" s="43"/>
      <c r="K63" s="43"/>
      <c r="L63" s="43"/>
      <c r="M63" s="43"/>
      <c r="N63" s="43"/>
      <c r="O63" s="44"/>
      <c r="P63" s="44"/>
      <c r="Q63" s="44"/>
      <c r="R63" s="45"/>
    </row>
    <row r="64" spans="1:18">
      <c r="A64" s="68"/>
      <c r="D64" s="15"/>
      <c r="E64" s="42"/>
      <c r="F64" s="43"/>
      <c r="G64" s="43"/>
      <c r="H64" s="43"/>
      <c r="I64" s="43"/>
      <c r="J64" s="43"/>
      <c r="K64" s="43"/>
      <c r="L64" s="43"/>
      <c r="M64" s="43"/>
      <c r="N64" s="43"/>
      <c r="O64" s="44"/>
      <c r="P64" s="44"/>
      <c r="Q64" s="44"/>
      <c r="R64" s="45"/>
    </row>
    <row r="65" spans="1:18">
      <c r="A65" s="68"/>
      <c r="B65" s="21" t="s">
        <v>112</v>
      </c>
      <c r="D65" s="21"/>
      <c r="E65" s="42"/>
      <c r="F65" s="43"/>
      <c r="G65" s="43"/>
      <c r="H65" s="43"/>
      <c r="I65" s="43"/>
      <c r="J65" s="43"/>
      <c r="K65" s="43"/>
      <c r="L65" s="43"/>
      <c r="M65" s="43"/>
      <c r="N65" s="43"/>
      <c r="O65" s="44"/>
      <c r="P65" s="44"/>
      <c r="Q65" s="44"/>
      <c r="R65" s="45"/>
    </row>
    <row r="66" spans="1:18">
      <c r="A66" s="68"/>
      <c r="B66" s="15" t="s">
        <v>81</v>
      </c>
      <c r="D66" s="15"/>
      <c r="E66" s="46"/>
      <c r="F66" s="47"/>
      <c r="G66" s="47"/>
      <c r="H66" s="47"/>
      <c r="I66" s="47"/>
      <c r="J66" s="47"/>
      <c r="K66" s="47"/>
      <c r="L66" s="47"/>
      <c r="M66" s="47"/>
      <c r="N66" s="47"/>
      <c r="O66" s="48"/>
      <c r="P66" s="48"/>
      <c r="Q66" s="48"/>
      <c r="R66" s="49"/>
    </row>
    <row r="67" spans="1:18">
      <c r="A67" s="68" t="s">
        <v>113</v>
      </c>
      <c r="B67" s="164" t="s">
        <v>114</v>
      </c>
      <c r="C67" s="151"/>
      <c r="D67" s="150" t="s">
        <v>115</v>
      </c>
      <c r="E67" s="172"/>
      <c r="F67" s="172"/>
      <c r="G67" s="172"/>
      <c r="H67" s="172"/>
      <c r="I67" s="172"/>
      <c r="J67" s="172"/>
      <c r="K67" s="375">
        <v>5</v>
      </c>
      <c r="L67" s="153">
        <v>5.15357076</v>
      </c>
      <c r="M67" s="153">
        <v>5.0625546100000003</v>
      </c>
      <c r="N67" s="153">
        <v>4.9744993199999996</v>
      </c>
      <c r="O67" s="153">
        <v>4.8892535099999996</v>
      </c>
      <c r="P67" s="153">
        <v>4.8064537300000003</v>
      </c>
      <c r="Q67" s="153">
        <v>4.7264211100000004</v>
      </c>
      <c r="R67" s="153">
        <v>4.6488036700000004</v>
      </c>
    </row>
    <row r="68" spans="1:18">
      <c r="A68" s="68" t="s">
        <v>116</v>
      </c>
      <c r="B68" s="164" t="s">
        <v>117</v>
      </c>
      <c r="C68" s="151"/>
      <c r="D68" s="150" t="s">
        <v>118</v>
      </c>
      <c r="E68" s="239"/>
      <c r="F68" s="239"/>
      <c r="G68" s="239"/>
      <c r="H68" s="239"/>
      <c r="I68" s="239"/>
      <c r="J68" s="239"/>
      <c r="K68" s="376">
        <v>7.78</v>
      </c>
      <c r="L68" s="346">
        <v>7.78</v>
      </c>
      <c r="M68" s="346">
        <v>7.78</v>
      </c>
      <c r="N68" s="346">
        <v>7.78</v>
      </c>
      <c r="O68" s="346">
        <v>7.78</v>
      </c>
      <c r="P68" s="346">
        <v>7.78</v>
      </c>
      <c r="Q68" s="346">
        <v>7.78</v>
      </c>
      <c r="R68" s="346">
        <v>7.78</v>
      </c>
    </row>
    <row r="69" spans="1:18">
      <c r="A69" s="68" t="s">
        <v>119</v>
      </c>
      <c r="B69" s="164"/>
      <c r="C69" s="151"/>
      <c r="D69" s="142"/>
      <c r="E69" s="239"/>
      <c r="F69" s="239"/>
      <c r="G69" s="239"/>
      <c r="H69" s="239"/>
      <c r="I69" s="239"/>
      <c r="J69" s="239"/>
      <c r="K69" s="240"/>
      <c r="L69" s="153"/>
      <c r="M69" s="153"/>
      <c r="N69" s="232"/>
      <c r="O69" s="154"/>
      <c r="P69" s="154"/>
      <c r="Q69" s="154"/>
      <c r="R69" s="154"/>
    </row>
    <row r="70" spans="1:18">
      <c r="A70" s="68" t="s">
        <v>120</v>
      </c>
      <c r="B70" s="204"/>
      <c r="C70" s="209"/>
      <c r="D70" s="241"/>
      <c r="E70" s="242"/>
      <c r="F70" s="242"/>
      <c r="G70" s="242"/>
      <c r="H70" s="242"/>
      <c r="I70" s="242"/>
      <c r="J70" s="242"/>
      <c r="K70" s="243"/>
      <c r="L70" s="207"/>
      <c r="M70" s="207"/>
      <c r="N70" s="244"/>
      <c r="O70" s="208"/>
      <c r="P70" s="208"/>
      <c r="Q70" s="208"/>
      <c r="R70" s="208"/>
    </row>
    <row r="71" spans="1:18">
      <c r="A71" s="68"/>
      <c r="B71" s="221"/>
      <c r="C71" s="222"/>
      <c r="D71" s="223"/>
      <c r="E71" s="223"/>
      <c r="F71" s="223"/>
      <c r="G71" s="224"/>
      <c r="H71" s="224"/>
      <c r="I71" s="224"/>
      <c r="J71" s="224"/>
      <c r="K71" s="224"/>
      <c r="L71" s="224"/>
      <c r="M71" s="224"/>
      <c r="N71" s="224"/>
      <c r="O71" s="225"/>
      <c r="P71" s="225"/>
      <c r="Q71" s="225"/>
      <c r="R71" s="226"/>
    </row>
    <row r="72" spans="1:18" ht="31">
      <c r="A72" s="68">
        <v>12</v>
      </c>
      <c r="B72" s="92" t="s">
        <v>121</v>
      </c>
      <c r="C72" s="25"/>
      <c r="D72" s="93"/>
      <c r="E72" s="173">
        <f t="shared" ref="E72:F72" si="8">SUM(E48:E55,E67:E70)</f>
        <v>0</v>
      </c>
      <c r="F72" s="173">
        <f t="shared" si="8"/>
        <v>0</v>
      </c>
      <c r="G72" s="173">
        <f t="shared" ref="G72:R72" si="9">SUM(G48:G55,G67:G70)</f>
        <v>0</v>
      </c>
      <c r="H72" s="173">
        <f t="shared" si="9"/>
        <v>0</v>
      </c>
      <c r="I72" s="173">
        <f t="shared" si="9"/>
        <v>0</v>
      </c>
      <c r="J72" s="173">
        <f t="shared" si="9"/>
        <v>0</v>
      </c>
      <c r="K72" s="94">
        <f t="shared" si="9"/>
        <v>23.78</v>
      </c>
      <c r="L72" s="94">
        <f t="shared" si="9"/>
        <v>24.234280830000003</v>
      </c>
      <c r="M72" s="94">
        <f t="shared" si="9"/>
        <v>24.143264680000001</v>
      </c>
      <c r="N72" s="94">
        <f t="shared" si="9"/>
        <v>24.055209390000002</v>
      </c>
      <c r="O72" s="94">
        <f t="shared" si="9"/>
        <v>23.969963580000002</v>
      </c>
      <c r="P72" s="94">
        <f t="shared" si="9"/>
        <v>23.887163800000003</v>
      </c>
      <c r="Q72" s="94">
        <f t="shared" si="9"/>
        <v>23.807131180000003</v>
      </c>
      <c r="R72" s="94">
        <f t="shared" si="9"/>
        <v>23.729513740000002</v>
      </c>
    </row>
    <row r="73" spans="1:18">
      <c r="A73" s="68"/>
      <c r="B73" s="83"/>
      <c r="C73" s="80"/>
      <c r="D73" s="79"/>
      <c r="E73" s="51"/>
      <c r="F73" s="51"/>
      <c r="G73" s="51"/>
      <c r="H73" s="51"/>
      <c r="I73" s="51"/>
      <c r="J73" s="51"/>
      <c r="K73" s="51"/>
      <c r="L73" s="51"/>
      <c r="M73" s="51"/>
      <c r="N73" s="51"/>
      <c r="O73" s="51"/>
      <c r="P73" s="51"/>
      <c r="Q73" s="51"/>
      <c r="R73" s="84"/>
    </row>
    <row r="74" spans="1:18" ht="15" customHeight="1">
      <c r="A74" s="68">
        <v>13</v>
      </c>
      <c r="B74" s="245" t="s">
        <v>122</v>
      </c>
      <c r="C74" s="141"/>
      <c r="D74" s="142"/>
      <c r="E74" s="230">
        <f t="shared" ref="E74:R74" si="10">E72+E44</f>
        <v>0</v>
      </c>
      <c r="F74" s="230">
        <f t="shared" si="10"/>
        <v>0</v>
      </c>
      <c r="G74" s="230">
        <f t="shared" si="10"/>
        <v>0</v>
      </c>
      <c r="H74" s="230">
        <f t="shared" si="10"/>
        <v>0</v>
      </c>
      <c r="I74" s="230">
        <f t="shared" si="10"/>
        <v>0</v>
      </c>
      <c r="J74" s="230">
        <f t="shared" si="10"/>
        <v>0</v>
      </c>
      <c r="K74" s="143">
        <f t="shared" si="10"/>
        <v>676.38</v>
      </c>
      <c r="L74" s="143">
        <f t="shared" si="10"/>
        <v>676.83428083000001</v>
      </c>
      <c r="M74" s="143">
        <f t="shared" si="10"/>
        <v>676.74326468000004</v>
      </c>
      <c r="N74" s="143">
        <f t="shared" si="10"/>
        <v>690.25520939</v>
      </c>
      <c r="O74" s="143">
        <f t="shared" si="10"/>
        <v>703.76996357999997</v>
      </c>
      <c r="P74" s="143">
        <f t="shared" si="10"/>
        <v>717.28716380000014</v>
      </c>
      <c r="Q74" s="143">
        <f t="shared" si="10"/>
        <v>717.20713118000015</v>
      </c>
      <c r="R74" s="143">
        <f t="shared" si="10"/>
        <v>717.12951374000011</v>
      </c>
    </row>
    <row r="75" spans="1:18" ht="15" customHeight="1">
      <c r="A75" s="68"/>
      <c r="B75" s="57"/>
      <c r="C75" s="58"/>
      <c r="D75" s="15"/>
      <c r="E75" s="15"/>
      <c r="F75" s="15"/>
      <c r="G75" s="37"/>
      <c r="H75" s="37"/>
      <c r="I75" s="37"/>
      <c r="J75" s="37"/>
      <c r="K75" s="37"/>
      <c r="L75" s="37"/>
      <c r="M75" s="37"/>
      <c r="N75" s="37"/>
      <c r="O75" s="37"/>
      <c r="P75" s="37"/>
      <c r="Q75" s="37"/>
      <c r="R75" s="37"/>
    </row>
    <row r="76" spans="1:18" ht="15" customHeight="1">
      <c r="A76" s="68"/>
      <c r="B76" s="128" t="s">
        <v>123</v>
      </c>
      <c r="D76" s="15"/>
      <c r="E76" s="15"/>
      <c r="F76" s="15"/>
      <c r="G76" s="41"/>
      <c r="H76" s="41"/>
      <c r="I76" s="41"/>
      <c r="J76" s="41"/>
      <c r="K76" s="41"/>
      <c r="L76" s="41"/>
      <c r="M76" s="41"/>
      <c r="N76" s="41"/>
      <c r="O76" s="38"/>
      <c r="P76" s="38"/>
      <c r="Q76" s="38"/>
      <c r="R76" s="38"/>
    </row>
    <row r="77" spans="1:18" ht="15" customHeight="1">
      <c r="A77" s="68"/>
      <c r="B77" s="21" t="s">
        <v>124</v>
      </c>
      <c r="C77" s="22"/>
      <c r="D77" s="15"/>
      <c r="E77" s="15"/>
      <c r="F77" s="15"/>
      <c r="G77" s="41"/>
      <c r="H77" s="41"/>
      <c r="I77" s="41"/>
      <c r="J77" s="41"/>
      <c r="K77" s="41"/>
      <c r="L77" s="41"/>
      <c r="M77" s="41"/>
      <c r="N77" s="41"/>
      <c r="O77" s="38"/>
      <c r="P77" s="38"/>
      <c r="Q77" s="38"/>
      <c r="R77" s="38"/>
    </row>
    <row r="78" spans="1:18">
      <c r="A78" s="68"/>
      <c r="B78" s="15" t="s">
        <v>125</v>
      </c>
      <c r="C78" s="22"/>
      <c r="D78" s="201" t="s">
        <v>66</v>
      </c>
      <c r="E78" s="246"/>
      <c r="F78" s="246"/>
      <c r="G78" s="246"/>
      <c r="H78" s="246"/>
      <c r="I78" s="246"/>
      <c r="J78" s="246"/>
      <c r="K78" s="247"/>
      <c r="L78" s="185" t="s">
        <v>44</v>
      </c>
      <c r="M78" s="185" t="s">
        <v>45</v>
      </c>
      <c r="N78" s="185" t="s">
        <v>46</v>
      </c>
      <c r="O78" s="185" t="s">
        <v>47</v>
      </c>
      <c r="P78" s="185" t="s">
        <v>48</v>
      </c>
      <c r="Q78" s="185" t="s">
        <v>49</v>
      </c>
      <c r="R78" s="185" t="s">
        <v>50</v>
      </c>
    </row>
    <row r="79" spans="1:18">
      <c r="A79" s="68" t="s">
        <v>126</v>
      </c>
      <c r="B79" s="164" t="s">
        <v>127</v>
      </c>
      <c r="C79" s="248"/>
      <c r="D79" s="150"/>
      <c r="E79" s="249"/>
      <c r="F79" s="249"/>
      <c r="G79" s="249"/>
      <c r="H79" s="249"/>
      <c r="I79" s="249"/>
      <c r="J79" s="249"/>
      <c r="K79" s="250">
        <f>K20</f>
        <v>117</v>
      </c>
      <c r="L79" s="153">
        <f>L20</f>
        <v>118</v>
      </c>
      <c r="M79" s="153">
        <f t="shared" ref="M79:R79" si="11">M20</f>
        <v>118.221957534654</v>
      </c>
      <c r="N79" s="153">
        <f t="shared" si="11"/>
        <v>119</v>
      </c>
      <c r="O79" s="153">
        <f t="shared" si="11"/>
        <v>119.319958508954</v>
      </c>
      <c r="P79" s="153">
        <f t="shared" si="11"/>
        <v>120</v>
      </c>
      <c r="Q79" s="153">
        <f t="shared" si="11"/>
        <v>121</v>
      </c>
      <c r="R79" s="153">
        <f t="shared" si="11"/>
        <v>121</v>
      </c>
    </row>
    <row r="80" spans="1:18">
      <c r="A80" s="68" t="s">
        <v>128</v>
      </c>
      <c r="B80" s="251" t="s">
        <v>129</v>
      </c>
      <c r="C80" s="228"/>
      <c r="D80" s="150"/>
      <c r="E80" s="249"/>
      <c r="F80" s="249"/>
      <c r="G80" s="249"/>
      <c r="H80" s="249"/>
      <c r="I80" s="249"/>
      <c r="J80" s="249"/>
      <c r="K80" s="250"/>
      <c r="L80" s="153"/>
      <c r="M80" s="153"/>
      <c r="N80" s="346">
        <v>50</v>
      </c>
      <c r="O80" s="347">
        <v>50</v>
      </c>
      <c r="P80" s="347">
        <v>50</v>
      </c>
      <c r="Q80" s="346">
        <v>50</v>
      </c>
      <c r="R80" s="347">
        <v>50</v>
      </c>
    </row>
    <row r="81" spans="1:18">
      <c r="A81" s="68" t="s">
        <v>130</v>
      </c>
      <c r="B81" s="251"/>
      <c r="C81" s="228"/>
      <c r="D81" s="150"/>
      <c r="E81" s="249"/>
      <c r="F81" s="249"/>
      <c r="G81" s="249"/>
      <c r="H81" s="249"/>
      <c r="I81" s="249"/>
      <c r="J81" s="249"/>
      <c r="K81" s="250"/>
      <c r="L81" s="153"/>
      <c r="M81" s="153"/>
      <c r="N81" s="153"/>
      <c r="O81" s="154"/>
      <c r="P81" s="154"/>
      <c r="Q81" s="153"/>
      <c r="R81" s="154"/>
    </row>
    <row r="82" spans="1:18">
      <c r="A82" s="68" t="s">
        <v>131</v>
      </c>
      <c r="B82" s="251"/>
      <c r="C82" s="228"/>
      <c r="D82" s="150"/>
      <c r="E82" s="249"/>
      <c r="F82" s="249"/>
      <c r="G82" s="249"/>
      <c r="H82" s="249"/>
      <c r="I82" s="249"/>
      <c r="J82" s="249"/>
      <c r="K82" s="250"/>
      <c r="L82" s="153"/>
      <c r="M82" s="153"/>
      <c r="N82" s="153"/>
      <c r="O82" s="154"/>
      <c r="P82" s="154"/>
      <c r="Q82" s="154"/>
      <c r="R82" s="154"/>
    </row>
    <row r="83" spans="1:18">
      <c r="A83" s="68" t="s">
        <v>132</v>
      </c>
      <c r="B83" s="251"/>
      <c r="C83" s="228"/>
      <c r="D83" s="252"/>
      <c r="E83" s="249"/>
      <c r="F83" s="249"/>
      <c r="G83" s="249"/>
      <c r="H83" s="249"/>
      <c r="I83" s="249"/>
      <c r="J83" s="249"/>
      <c r="K83" s="250"/>
      <c r="L83" s="207"/>
      <c r="M83" s="207"/>
      <c r="N83" s="207"/>
      <c r="O83" s="208"/>
      <c r="P83" s="208"/>
      <c r="Q83" s="208"/>
      <c r="R83" s="208"/>
    </row>
    <row r="84" spans="1:18">
      <c r="A84" s="68" t="s">
        <v>133</v>
      </c>
      <c r="B84" s="251"/>
      <c r="C84" s="228"/>
      <c r="D84" s="252"/>
      <c r="E84" s="249"/>
      <c r="F84" s="249"/>
      <c r="G84" s="249"/>
      <c r="H84" s="249"/>
      <c r="I84" s="249"/>
      <c r="J84" s="249"/>
      <c r="K84" s="250"/>
      <c r="L84" s="207"/>
      <c r="M84" s="207"/>
      <c r="N84" s="207"/>
      <c r="O84" s="208"/>
      <c r="P84" s="208"/>
      <c r="Q84" s="208"/>
      <c r="R84" s="208"/>
    </row>
    <row r="85" spans="1:18">
      <c r="A85" s="68" t="s">
        <v>134</v>
      </c>
      <c r="B85" s="251"/>
      <c r="C85" s="228"/>
      <c r="D85" s="252"/>
      <c r="E85" s="249"/>
      <c r="F85" s="249"/>
      <c r="G85" s="249"/>
      <c r="H85" s="249"/>
      <c r="I85" s="249"/>
      <c r="J85" s="249"/>
      <c r="K85" s="250"/>
      <c r="L85" s="207"/>
      <c r="M85" s="207"/>
      <c r="N85" s="207"/>
      <c r="O85" s="208"/>
      <c r="P85" s="208"/>
      <c r="Q85" s="208"/>
      <c r="R85" s="208"/>
    </row>
    <row r="86" spans="1:18">
      <c r="A86" s="68" t="s">
        <v>135</v>
      </c>
      <c r="B86" s="251"/>
      <c r="C86" s="228"/>
      <c r="D86" s="252"/>
      <c r="E86" s="249"/>
      <c r="F86" s="249"/>
      <c r="G86" s="249"/>
      <c r="H86" s="249"/>
      <c r="I86" s="249"/>
      <c r="J86" s="249"/>
      <c r="K86" s="250"/>
      <c r="L86" s="207"/>
      <c r="M86" s="207"/>
      <c r="N86" s="207"/>
      <c r="O86" s="208"/>
      <c r="P86" s="208"/>
      <c r="Q86" s="208"/>
      <c r="R86" s="208"/>
    </row>
    <row r="87" spans="1:18">
      <c r="A87" s="68" t="s">
        <v>136</v>
      </c>
      <c r="B87" s="251"/>
      <c r="C87" s="228"/>
      <c r="D87" s="252"/>
      <c r="E87" s="249"/>
      <c r="F87" s="249"/>
      <c r="G87" s="249"/>
      <c r="H87" s="249"/>
      <c r="I87" s="249"/>
      <c r="J87" s="249"/>
      <c r="K87" s="250"/>
      <c r="L87" s="207"/>
      <c r="M87" s="207"/>
      <c r="N87" s="207"/>
      <c r="O87" s="208"/>
      <c r="P87" s="208"/>
      <c r="Q87" s="208"/>
      <c r="R87" s="208"/>
    </row>
    <row r="88" spans="1:18">
      <c r="A88" s="68" t="s">
        <v>137</v>
      </c>
      <c r="B88" s="251"/>
      <c r="C88" s="228"/>
      <c r="D88" s="252"/>
      <c r="E88" s="249"/>
      <c r="F88" s="249"/>
      <c r="G88" s="249"/>
      <c r="H88" s="249"/>
      <c r="I88" s="249"/>
      <c r="J88" s="249"/>
      <c r="K88" s="250"/>
      <c r="L88" s="207"/>
      <c r="M88" s="207"/>
      <c r="N88" s="207"/>
      <c r="O88" s="208"/>
      <c r="P88" s="208"/>
      <c r="Q88" s="208"/>
      <c r="R88" s="208"/>
    </row>
    <row r="89" spans="1:18">
      <c r="A89" s="68" t="s">
        <v>138</v>
      </c>
      <c r="B89" s="251"/>
      <c r="C89" s="228"/>
      <c r="D89" s="252"/>
      <c r="E89" s="249"/>
      <c r="F89" s="249"/>
      <c r="G89" s="249"/>
      <c r="H89" s="249"/>
      <c r="I89" s="249"/>
      <c r="J89" s="249"/>
      <c r="K89" s="250"/>
      <c r="L89" s="207"/>
      <c r="M89" s="207"/>
      <c r="N89" s="207"/>
      <c r="O89" s="208"/>
      <c r="P89" s="208"/>
      <c r="Q89" s="208"/>
      <c r="R89" s="208"/>
    </row>
    <row r="90" spans="1:18">
      <c r="A90" s="68" t="s">
        <v>139</v>
      </c>
      <c r="B90" s="251"/>
      <c r="C90" s="228"/>
      <c r="D90" s="252"/>
      <c r="E90" s="249"/>
      <c r="F90" s="249"/>
      <c r="G90" s="249"/>
      <c r="H90" s="249"/>
      <c r="I90" s="249"/>
      <c r="J90" s="249"/>
      <c r="K90" s="250"/>
      <c r="L90" s="207"/>
      <c r="M90" s="207"/>
      <c r="N90" s="207"/>
      <c r="O90" s="208"/>
      <c r="P90" s="208"/>
      <c r="Q90" s="208"/>
      <c r="R90" s="208"/>
    </row>
    <row r="91" spans="1:18">
      <c r="A91" s="68" t="s">
        <v>140</v>
      </c>
      <c r="B91" s="251"/>
      <c r="C91" s="228"/>
      <c r="D91" s="252"/>
      <c r="E91" s="249"/>
      <c r="F91" s="249"/>
      <c r="G91" s="249"/>
      <c r="H91" s="249"/>
      <c r="I91" s="249"/>
      <c r="J91" s="249"/>
      <c r="K91" s="250"/>
      <c r="L91" s="207"/>
      <c r="M91" s="207"/>
      <c r="N91" s="207"/>
      <c r="O91" s="208"/>
      <c r="P91" s="208"/>
      <c r="Q91" s="208"/>
      <c r="R91" s="208"/>
    </row>
    <row r="92" spans="1:18">
      <c r="A92" s="126" t="s">
        <v>141</v>
      </c>
      <c r="B92" s="164"/>
      <c r="C92" s="228"/>
      <c r="D92" s="252"/>
      <c r="E92" s="249"/>
      <c r="F92" s="249"/>
      <c r="G92" s="249"/>
      <c r="H92" s="249"/>
      <c r="I92" s="249"/>
      <c r="J92" s="249"/>
      <c r="K92" s="250"/>
      <c r="L92" s="207"/>
      <c r="M92" s="207"/>
      <c r="N92" s="207"/>
      <c r="O92" s="208"/>
      <c r="P92" s="208"/>
      <c r="Q92" s="208"/>
      <c r="R92" s="208"/>
    </row>
    <row r="93" spans="1:18" ht="31">
      <c r="A93" s="68">
        <v>14</v>
      </c>
      <c r="B93" s="227" t="s">
        <v>142</v>
      </c>
      <c r="C93" s="228"/>
      <c r="D93" s="253"/>
      <c r="E93" s="254"/>
      <c r="F93" s="254"/>
      <c r="G93" s="254"/>
      <c r="H93" s="254"/>
      <c r="I93" s="254"/>
      <c r="J93" s="254"/>
      <c r="K93" s="255">
        <f t="shared" ref="K93:R93" si="12">SUM(K79:K92)</f>
        <v>117</v>
      </c>
      <c r="L93" s="146">
        <f t="shared" si="12"/>
        <v>118</v>
      </c>
      <c r="M93" s="146">
        <f t="shared" si="12"/>
        <v>118.221957534654</v>
      </c>
      <c r="N93" s="146">
        <f t="shared" si="12"/>
        <v>169</v>
      </c>
      <c r="O93" s="146">
        <f t="shared" si="12"/>
        <v>169.31995850895402</v>
      </c>
      <c r="P93" s="146">
        <f t="shared" si="12"/>
        <v>170</v>
      </c>
      <c r="Q93" s="146">
        <f t="shared" si="12"/>
        <v>171</v>
      </c>
      <c r="R93" s="146">
        <f t="shared" si="12"/>
        <v>171</v>
      </c>
    </row>
    <row r="94" spans="1:18">
      <c r="A94" s="68"/>
      <c r="C94" s="22"/>
      <c r="D94" s="73"/>
      <c r="E94" s="256"/>
      <c r="F94" s="257"/>
      <c r="G94" s="76"/>
      <c r="H94" s="76"/>
      <c r="I94" s="76"/>
      <c r="J94" s="76"/>
      <c r="K94" s="76"/>
      <c r="L94" s="76"/>
      <c r="M94" s="76"/>
      <c r="N94" s="76"/>
      <c r="O94" s="77"/>
      <c r="P94" s="77"/>
      <c r="Q94" s="77"/>
      <c r="R94" s="78"/>
    </row>
    <row r="95" spans="1:18">
      <c r="A95" s="68"/>
      <c r="B95" s="21" t="s">
        <v>143</v>
      </c>
      <c r="D95" s="15"/>
      <c r="E95" s="50"/>
      <c r="F95" s="51"/>
      <c r="G95" s="51"/>
      <c r="H95" s="51"/>
      <c r="I95" s="51"/>
      <c r="J95" s="51"/>
      <c r="K95" s="51"/>
      <c r="L95" s="51"/>
      <c r="M95" s="51"/>
      <c r="N95" s="51"/>
      <c r="O95" s="44"/>
      <c r="P95" s="44"/>
      <c r="Q95" s="44"/>
      <c r="R95" s="45"/>
    </row>
    <row r="96" spans="1:18">
      <c r="A96" s="68"/>
      <c r="B96" s="15" t="s">
        <v>125</v>
      </c>
      <c r="D96" s="214" t="s">
        <v>66</v>
      </c>
      <c r="E96" s="52"/>
      <c r="F96" s="53"/>
      <c r="G96" s="53"/>
      <c r="H96" s="53"/>
      <c r="I96" s="53"/>
      <c r="J96" s="53"/>
      <c r="K96" s="53"/>
      <c r="L96" s="53"/>
      <c r="M96" s="53"/>
      <c r="N96" s="53"/>
      <c r="O96" s="48"/>
      <c r="P96" s="48"/>
      <c r="Q96" s="48"/>
      <c r="R96" s="49"/>
    </row>
    <row r="97" spans="1:18">
      <c r="A97" s="68" t="s">
        <v>144</v>
      </c>
      <c r="B97" s="251" t="s">
        <v>145</v>
      </c>
      <c r="C97" s="228"/>
      <c r="D97" s="150"/>
      <c r="E97" s="249"/>
      <c r="F97" s="249"/>
      <c r="G97" s="249"/>
      <c r="H97" s="249"/>
      <c r="I97" s="249"/>
      <c r="J97" s="249"/>
      <c r="K97" s="250"/>
      <c r="L97" s="153"/>
      <c r="M97" s="153"/>
      <c r="N97" s="232">
        <v>9.4</v>
      </c>
      <c r="O97" s="232">
        <v>9.4</v>
      </c>
      <c r="P97" s="232">
        <v>9.4</v>
      </c>
      <c r="Q97" s="232">
        <v>9.4</v>
      </c>
      <c r="R97" s="153">
        <v>9.4</v>
      </c>
    </row>
    <row r="98" spans="1:18">
      <c r="A98" s="68" t="s">
        <v>146</v>
      </c>
      <c r="B98" s="251" t="s">
        <v>147</v>
      </c>
      <c r="C98" s="151"/>
      <c r="D98" s="152"/>
      <c r="E98" s="172"/>
      <c r="F98" s="172"/>
      <c r="G98" s="172"/>
      <c r="H98" s="172"/>
      <c r="I98" s="172"/>
      <c r="J98" s="172"/>
      <c r="K98" s="124"/>
      <c r="L98" s="153"/>
      <c r="M98" s="153"/>
      <c r="N98" s="153"/>
      <c r="O98" s="232">
        <v>47.5</v>
      </c>
      <c r="P98" s="232">
        <v>47.5</v>
      </c>
      <c r="Q98" s="232">
        <v>47.5</v>
      </c>
      <c r="R98" s="153">
        <v>47.5</v>
      </c>
    </row>
    <row r="99" spans="1:18">
      <c r="A99" s="68" t="s">
        <v>148</v>
      </c>
      <c r="B99" s="251" t="s">
        <v>149</v>
      </c>
      <c r="C99" s="151"/>
      <c r="D99" s="152"/>
      <c r="E99" s="258"/>
      <c r="F99" s="258"/>
      <c r="G99" s="258"/>
      <c r="H99" s="258"/>
      <c r="I99" s="258"/>
      <c r="J99" s="258"/>
      <c r="K99" s="259"/>
      <c r="L99" s="153"/>
      <c r="M99" s="153"/>
      <c r="N99" s="153"/>
      <c r="O99" s="232">
        <v>9.1199999999999992</v>
      </c>
      <c r="P99" s="232">
        <v>9.52</v>
      </c>
      <c r="Q99" s="232">
        <v>9.52</v>
      </c>
      <c r="R99" s="153">
        <v>9.52</v>
      </c>
    </row>
    <row r="100" spans="1:18">
      <c r="A100" s="68" t="s">
        <v>150</v>
      </c>
      <c r="B100" s="251" t="s">
        <v>151</v>
      </c>
      <c r="C100" s="151"/>
      <c r="D100" s="152"/>
      <c r="E100" s="258"/>
      <c r="F100" s="258"/>
      <c r="G100" s="258"/>
      <c r="H100" s="258"/>
      <c r="I100" s="258"/>
      <c r="J100" s="258"/>
      <c r="K100" s="259"/>
      <c r="L100" s="153"/>
      <c r="M100" s="153"/>
      <c r="N100" s="153"/>
      <c r="O100" s="154"/>
      <c r="P100" s="154"/>
      <c r="Q100" s="154"/>
      <c r="R100" s="153">
        <v>2.19</v>
      </c>
    </row>
    <row r="101" spans="1:18">
      <c r="A101" s="68" t="s">
        <v>152</v>
      </c>
      <c r="B101" s="251"/>
      <c r="C101" s="151"/>
      <c r="D101" s="152"/>
      <c r="E101" s="258"/>
      <c r="F101" s="258"/>
      <c r="G101" s="258"/>
      <c r="H101" s="258"/>
      <c r="I101" s="258"/>
      <c r="J101" s="258"/>
      <c r="K101" s="259"/>
      <c r="L101" s="153"/>
      <c r="M101" s="153"/>
      <c r="N101" s="153"/>
      <c r="O101" s="154"/>
      <c r="P101" s="154"/>
      <c r="Q101" s="154"/>
      <c r="R101" s="154"/>
    </row>
    <row r="102" spans="1:18">
      <c r="A102" s="68" t="s">
        <v>153</v>
      </c>
      <c r="B102" s="251"/>
      <c r="C102" s="151"/>
      <c r="D102" s="152"/>
      <c r="E102" s="258"/>
      <c r="F102" s="258"/>
      <c r="G102" s="258"/>
      <c r="H102" s="258"/>
      <c r="I102" s="258"/>
      <c r="J102" s="258"/>
      <c r="K102" s="259"/>
      <c r="L102" s="153"/>
      <c r="M102" s="153"/>
      <c r="N102" s="153"/>
      <c r="O102" s="154"/>
      <c r="P102" s="154"/>
      <c r="Q102" s="154"/>
      <c r="R102" s="154"/>
    </row>
    <row r="103" spans="1:18">
      <c r="A103" s="68" t="s">
        <v>154</v>
      </c>
      <c r="B103" s="251"/>
      <c r="C103" s="151"/>
      <c r="D103" s="152"/>
      <c r="E103" s="258"/>
      <c r="F103" s="258"/>
      <c r="G103" s="258"/>
      <c r="H103" s="258"/>
      <c r="I103" s="258"/>
      <c r="J103" s="258"/>
      <c r="K103" s="259"/>
      <c r="L103" s="153"/>
      <c r="M103" s="153"/>
      <c r="N103" s="153"/>
      <c r="O103" s="154"/>
      <c r="P103" s="154"/>
      <c r="Q103" s="154"/>
      <c r="R103" s="154"/>
    </row>
    <row r="104" spans="1:18">
      <c r="A104" s="68" t="s">
        <v>155</v>
      </c>
      <c r="B104" s="251"/>
      <c r="C104" s="151"/>
      <c r="D104" s="152"/>
      <c r="E104" s="258"/>
      <c r="F104" s="258"/>
      <c r="G104" s="258"/>
      <c r="H104" s="258"/>
      <c r="I104" s="258"/>
      <c r="J104" s="258"/>
      <c r="K104" s="259"/>
      <c r="L104" s="153"/>
      <c r="M104" s="153"/>
      <c r="N104" s="153"/>
      <c r="O104" s="154"/>
      <c r="P104" s="154"/>
      <c r="Q104" s="154"/>
      <c r="R104" s="154"/>
    </row>
    <row r="105" spans="1:18">
      <c r="A105" s="68" t="s">
        <v>156</v>
      </c>
      <c r="B105" s="251"/>
      <c r="C105" s="151"/>
      <c r="D105" s="152"/>
      <c r="E105" s="258"/>
      <c r="F105" s="258"/>
      <c r="G105" s="258"/>
      <c r="H105" s="258"/>
      <c r="I105" s="258"/>
      <c r="J105" s="258"/>
      <c r="K105" s="259"/>
      <c r="L105" s="153"/>
      <c r="M105" s="153"/>
      <c r="N105" s="153"/>
      <c r="O105" s="154"/>
      <c r="P105" s="154"/>
      <c r="Q105" s="154"/>
      <c r="R105" s="154"/>
    </row>
    <row r="106" spans="1:18">
      <c r="A106" s="68" t="s">
        <v>157</v>
      </c>
      <c r="B106" s="251"/>
      <c r="C106" s="151"/>
      <c r="D106" s="152"/>
      <c r="E106" s="258"/>
      <c r="F106" s="258"/>
      <c r="G106" s="258"/>
      <c r="H106" s="258"/>
      <c r="I106" s="258"/>
      <c r="J106" s="258"/>
      <c r="K106" s="259"/>
      <c r="L106" s="153"/>
      <c r="M106" s="153"/>
      <c r="N106" s="153"/>
      <c r="O106" s="154"/>
      <c r="P106" s="154"/>
      <c r="Q106" s="154"/>
      <c r="R106" s="154"/>
    </row>
    <row r="107" spans="1:18">
      <c r="A107" s="68" t="s">
        <v>158</v>
      </c>
      <c r="B107" s="251"/>
      <c r="C107" s="151"/>
      <c r="D107" s="152"/>
      <c r="E107" s="258"/>
      <c r="F107" s="258"/>
      <c r="G107" s="258"/>
      <c r="H107" s="258"/>
      <c r="I107" s="258"/>
      <c r="J107" s="258"/>
      <c r="K107" s="259"/>
      <c r="L107" s="153"/>
      <c r="M107" s="153"/>
      <c r="N107" s="153"/>
      <c r="O107" s="154"/>
      <c r="P107" s="154"/>
      <c r="Q107" s="154"/>
      <c r="R107" s="154"/>
    </row>
    <row r="108" spans="1:18">
      <c r="A108" s="68" t="s">
        <v>159</v>
      </c>
      <c r="B108" s="251"/>
      <c r="C108" s="151"/>
      <c r="D108" s="152"/>
      <c r="E108" s="258"/>
      <c r="F108" s="258"/>
      <c r="G108" s="258"/>
      <c r="H108" s="258"/>
      <c r="I108" s="258"/>
      <c r="J108" s="258"/>
      <c r="K108" s="259"/>
      <c r="L108" s="153"/>
      <c r="M108" s="153"/>
      <c r="N108" s="153"/>
      <c r="O108" s="154"/>
      <c r="P108" s="154"/>
      <c r="Q108" s="154"/>
      <c r="R108" s="154"/>
    </row>
    <row r="109" spans="1:18">
      <c r="A109" s="68" t="s">
        <v>160</v>
      </c>
      <c r="B109" s="251"/>
      <c r="C109" s="151"/>
      <c r="D109" s="152"/>
      <c r="E109" s="258"/>
      <c r="F109" s="258"/>
      <c r="G109" s="258"/>
      <c r="H109" s="258"/>
      <c r="I109" s="258"/>
      <c r="J109" s="258"/>
      <c r="K109" s="259"/>
      <c r="L109" s="153"/>
      <c r="M109" s="153"/>
      <c r="N109" s="153"/>
      <c r="O109" s="154"/>
      <c r="P109" s="154"/>
      <c r="Q109" s="154"/>
      <c r="R109" s="154"/>
    </row>
    <row r="110" spans="1:18">
      <c r="A110" s="126" t="s">
        <v>161</v>
      </c>
      <c r="B110" s="251"/>
      <c r="C110" s="151"/>
      <c r="D110" s="152"/>
      <c r="E110" s="258"/>
      <c r="F110" s="258"/>
      <c r="G110" s="258"/>
      <c r="H110" s="258"/>
      <c r="I110" s="258"/>
      <c r="J110" s="258"/>
      <c r="K110" s="259"/>
      <c r="L110" s="153"/>
      <c r="M110" s="153"/>
      <c r="N110" s="153"/>
      <c r="O110" s="154"/>
      <c r="P110" s="154"/>
      <c r="Q110" s="154"/>
      <c r="R110" s="154"/>
    </row>
    <row r="111" spans="1:18">
      <c r="A111" s="68">
        <v>15</v>
      </c>
      <c r="B111" s="227" t="s">
        <v>162</v>
      </c>
      <c r="C111" s="228"/>
      <c r="D111" s="229"/>
      <c r="E111" s="188"/>
      <c r="F111" s="188"/>
      <c r="G111" s="188"/>
      <c r="H111" s="188"/>
      <c r="I111" s="188"/>
      <c r="J111" s="188"/>
      <c r="K111" s="260"/>
      <c r="L111" s="146">
        <f t="shared" ref="L111:R111" si="13">SUM(L97:L110)</f>
        <v>0</v>
      </c>
      <c r="M111" s="146">
        <f t="shared" si="13"/>
        <v>0</v>
      </c>
      <c r="N111" s="146">
        <f t="shared" si="13"/>
        <v>9.4</v>
      </c>
      <c r="O111" s="146">
        <f t="shared" si="13"/>
        <v>66.02</v>
      </c>
      <c r="P111" s="146">
        <f t="shared" si="13"/>
        <v>66.42</v>
      </c>
      <c r="Q111" s="146">
        <f t="shared" si="13"/>
        <v>66.42</v>
      </c>
      <c r="R111" s="146">
        <f t="shared" si="13"/>
        <v>68.61</v>
      </c>
    </row>
    <row r="112" spans="1:18">
      <c r="A112" s="68"/>
      <c r="B112" s="83"/>
      <c r="C112" s="81"/>
      <c r="D112" s="82"/>
      <c r="E112" s="51"/>
      <c r="F112" s="51"/>
      <c r="G112" s="51"/>
      <c r="H112" s="51"/>
      <c r="I112" s="51"/>
      <c r="J112" s="51"/>
      <c r="K112" s="51"/>
      <c r="L112" s="51"/>
      <c r="M112" s="51"/>
      <c r="N112" s="51"/>
      <c r="O112" s="51"/>
      <c r="P112" s="51"/>
      <c r="Q112" s="51"/>
      <c r="R112" s="84"/>
    </row>
    <row r="113" spans="1:18" ht="15" customHeight="1">
      <c r="A113" s="68">
        <v>16</v>
      </c>
      <c r="B113" s="245" t="s">
        <v>163</v>
      </c>
      <c r="C113" s="141"/>
      <c r="D113" s="142"/>
      <c r="E113" s="230"/>
      <c r="F113" s="230"/>
      <c r="G113" s="230"/>
      <c r="H113" s="230"/>
      <c r="I113" s="230"/>
      <c r="J113" s="230"/>
      <c r="K113" s="261">
        <f t="shared" ref="K113:R113" si="14">K111+K93</f>
        <v>117</v>
      </c>
      <c r="L113" s="143">
        <f t="shared" si="14"/>
        <v>118</v>
      </c>
      <c r="M113" s="143">
        <f t="shared" si="14"/>
        <v>118.221957534654</v>
      </c>
      <c r="N113" s="143">
        <f t="shared" si="14"/>
        <v>178.4</v>
      </c>
      <c r="O113" s="143">
        <f t="shared" si="14"/>
        <v>235.339958508954</v>
      </c>
      <c r="P113" s="143">
        <f t="shared" si="14"/>
        <v>236.42000000000002</v>
      </c>
      <c r="Q113" s="143">
        <f t="shared" si="14"/>
        <v>237.42000000000002</v>
      </c>
      <c r="R113" s="143">
        <f t="shared" si="14"/>
        <v>239.61</v>
      </c>
    </row>
    <row r="114" spans="1:18">
      <c r="A114" s="68"/>
      <c r="B114" s="21"/>
      <c r="D114" s="15"/>
      <c r="E114" s="15"/>
      <c r="F114" s="15"/>
      <c r="G114" s="37"/>
      <c r="H114" s="37"/>
      <c r="I114" s="37"/>
      <c r="J114" s="37"/>
      <c r="K114" s="37"/>
      <c r="L114" s="37"/>
      <c r="M114" s="37"/>
      <c r="N114" s="37"/>
      <c r="O114" s="37"/>
      <c r="P114" s="37"/>
      <c r="Q114" s="37"/>
      <c r="R114" s="37"/>
    </row>
    <row r="115" spans="1:18" ht="18.5">
      <c r="A115" s="68"/>
      <c r="B115" s="130" t="s">
        <v>164</v>
      </c>
      <c r="D115" s="15"/>
      <c r="E115" s="15"/>
      <c r="F115" s="15"/>
      <c r="G115" s="37"/>
      <c r="H115" s="37"/>
      <c r="I115" s="37"/>
      <c r="J115" s="37"/>
      <c r="K115" s="37"/>
      <c r="L115" s="37"/>
      <c r="M115" s="37"/>
      <c r="N115" s="37"/>
      <c r="O115" s="37"/>
      <c r="P115" s="37"/>
      <c r="Q115" s="37"/>
      <c r="R115" s="37"/>
    </row>
    <row r="116" spans="1:18">
      <c r="A116" s="68"/>
      <c r="B116" s="1"/>
      <c r="D116" s="15"/>
      <c r="E116" s="185" t="s">
        <v>165</v>
      </c>
      <c r="F116" s="185" t="s">
        <v>166</v>
      </c>
      <c r="G116" s="185" t="s">
        <v>167</v>
      </c>
      <c r="H116" s="185" t="s">
        <v>40</v>
      </c>
      <c r="I116" s="185" t="s">
        <v>41</v>
      </c>
      <c r="J116" s="185" t="s">
        <v>42</v>
      </c>
      <c r="K116" s="185" t="s">
        <v>43</v>
      </c>
      <c r="L116" s="185" t="s">
        <v>44</v>
      </c>
      <c r="M116" s="185" t="s">
        <v>45</v>
      </c>
      <c r="N116" s="185" t="s">
        <v>46</v>
      </c>
      <c r="O116" s="185" t="s">
        <v>47</v>
      </c>
      <c r="P116" s="185" t="s">
        <v>48</v>
      </c>
      <c r="Q116" s="185" t="s">
        <v>49</v>
      </c>
      <c r="R116" s="185" t="s">
        <v>50</v>
      </c>
    </row>
    <row r="117" spans="1:18">
      <c r="A117" s="68">
        <v>17</v>
      </c>
      <c r="B117" s="227" t="s">
        <v>168</v>
      </c>
      <c r="C117" s="151"/>
      <c r="D117" s="152"/>
      <c r="E117" s="230">
        <f t="shared" ref="E117:R117" si="15">E21</f>
        <v>0</v>
      </c>
      <c r="F117" s="230">
        <f t="shared" si="15"/>
        <v>0</v>
      </c>
      <c r="G117" s="230">
        <f t="shared" si="15"/>
        <v>0</v>
      </c>
      <c r="H117" s="230">
        <f t="shared" si="15"/>
        <v>0</v>
      </c>
      <c r="I117" s="230">
        <f t="shared" si="15"/>
        <v>0</v>
      </c>
      <c r="J117" s="230">
        <f t="shared" si="15"/>
        <v>0</v>
      </c>
      <c r="K117" s="143">
        <f>K21</f>
        <v>803.71100000000001</v>
      </c>
      <c r="L117" s="143">
        <f t="shared" si="15"/>
        <v>809.82850000000008</v>
      </c>
      <c r="M117" s="143">
        <f t="shared" si="15"/>
        <v>813.21295753465392</v>
      </c>
      <c r="N117" s="143">
        <f t="shared" si="15"/>
        <v>817.22249999999997</v>
      </c>
      <c r="O117" s="143">
        <f t="shared" si="15"/>
        <v>820.88895850895392</v>
      </c>
      <c r="P117" s="143">
        <f t="shared" si="15"/>
        <v>826.18050000000005</v>
      </c>
      <c r="Q117" s="143">
        <f t="shared" si="15"/>
        <v>831.87249999999995</v>
      </c>
      <c r="R117" s="143">
        <f t="shared" si="15"/>
        <v>837.79499999999996</v>
      </c>
    </row>
    <row r="118" spans="1:18" ht="31">
      <c r="A118" s="68">
        <v>18</v>
      </c>
      <c r="B118" s="227" t="s">
        <v>169</v>
      </c>
      <c r="C118" s="151"/>
      <c r="D118" s="152"/>
      <c r="E118" s="230">
        <f t="shared" ref="E118:R118" si="16">E74</f>
        <v>0</v>
      </c>
      <c r="F118" s="230">
        <f t="shared" si="16"/>
        <v>0</v>
      </c>
      <c r="G118" s="230">
        <f t="shared" si="16"/>
        <v>0</v>
      </c>
      <c r="H118" s="230">
        <f t="shared" si="16"/>
        <v>0</v>
      </c>
      <c r="I118" s="230">
        <f t="shared" si="16"/>
        <v>0</v>
      </c>
      <c r="J118" s="230">
        <f t="shared" si="16"/>
        <v>0</v>
      </c>
      <c r="K118" s="143">
        <f t="shared" si="16"/>
        <v>676.38</v>
      </c>
      <c r="L118" s="143">
        <f t="shared" si="16"/>
        <v>676.83428083000001</v>
      </c>
      <c r="M118" s="143">
        <f t="shared" si="16"/>
        <v>676.74326468000004</v>
      </c>
      <c r="N118" s="143">
        <f t="shared" si="16"/>
        <v>690.25520939</v>
      </c>
      <c r="O118" s="143">
        <f t="shared" si="16"/>
        <v>703.76996357999997</v>
      </c>
      <c r="P118" s="143">
        <f t="shared" si="16"/>
        <v>717.28716380000014</v>
      </c>
      <c r="Q118" s="143">
        <f t="shared" si="16"/>
        <v>717.20713118000015</v>
      </c>
      <c r="R118" s="143">
        <f t="shared" si="16"/>
        <v>717.12951374000011</v>
      </c>
    </row>
    <row r="119" spans="1:18">
      <c r="A119" s="68">
        <v>19</v>
      </c>
      <c r="B119" s="262" t="s">
        <v>170</v>
      </c>
      <c r="C119" s="151"/>
      <c r="D119" s="152"/>
      <c r="E119" s="230">
        <f>E118-E117</f>
        <v>0</v>
      </c>
      <c r="F119" s="230">
        <f>F118-F117</f>
        <v>0</v>
      </c>
      <c r="G119" s="230">
        <f t="shared" ref="G119:R119" si="17">G118-G117</f>
        <v>0</v>
      </c>
      <c r="H119" s="230">
        <f t="shared" si="17"/>
        <v>0</v>
      </c>
      <c r="I119" s="230">
        <f t="shared" si="17"/>
        <v>0</v>
      </c>
      <c r="J119" s="230">
        <f t="shared" si="17"/>
        <v>0</v>
      </c>
      <c r="K119" s="143">
        <f t="shared" si="17"/>
        <v>-127.33100000000002</v>
      </c>
      <c r="L119" s="143">
        <f t="shared" si="17"/>
        <v>-132.99421917000006</v>
      </c>
      <c r="M119" s="143">
        <f t="shared" si="17"/>
        <v>-136.46969285465389</v>
      </c>
      <c r="N119" s="143">
        <f t="shared" si="17"/>
        <v>-126.96729060999996</v>
      </c>
      <c r="O119" s="143">
        <f t="shared" si="17"/>
        <v>-117.11899492895395</v>
      </c>
      <c r="P119" s="143">
        <f t="shared" si="17"/>
        <v>-108.89333619999991</v>
      </c>
      <c r="Q119" s="143">
        <f t="shared" si="17"/>
        <v>-114.6653688199998</v>
      </c>
      <c r="R119" s="143">
        <f t="shared" si="17"/>
        <v>-120.66548625999985</v>
      </c>
    </row>
    <row r="120" spans="1:18">
      <c r="A120" s="68">
        <v>20</v>
      </c>
      <c r="B120" s="227" t="s">
        <v>171</v>
      </c>
      <c r="C120" s="151"/>
      <c r="D120" s="152"/>
      <c r="E120" s="230"/>
      <c r="F120" s="230"/>
      <c r="G120" s="230"/>
      <c r="H120" s="230"/>
      <c r="I120" s="230"/>
      <c r="J120" s="230"/>
      <c r="K120" s="261">
        <f t="shared" ref="K120:R120" si="18">K113</f>
        <v>117</v>
      </c>
      <c r="L120" s="143">
        <f t="shared" si="18"/>
        <v>118</v>
      </c>
      <c r="M120" s="143">
        <f t="shared" si="18"/>
        <v>118.221957534654</v>
      </c>
      <c r="N120" s="143">
        <f t="shared" si="18"/>
        <v>178.4</v>
      </c>
      <c r="O120" s="143">
        <f t="shared" si="18"/>
        <v>235.339958508954</v>
      </c>
      <c r="P120" s="143">
        <f t="shared" si="18"/>
        <v>236.42000000000002</v>
      </c>
      <c r="Q120" s="143">
        <f t="shared" si="18"/>
        <v>237.42000000000002</v>
      </c>
      <c r="R120" s="143">
        <f t="shared" si="18"/>
        <v>239.61</v>
      </c>
    </row>
    <row r="121" spans="1:18" ht="35.25" customHeight="1">
      <c r="A121" s="68">
        <v>21</v>
      </c>
      <c r="B121" s="227" t="s">
        <v>172</v>
      </c>
      <c r="C121" s="151"/>
      <c r="D121" s="163"/>
      <c r="E121" s="230">
        <f>E120+E119</f>
        <v>0</v>
      </c>
      <c r="F121" s="230">
        <f>F120+F119</f>
        <v>0</v>
      </c>
      <c r="G121" s="230">
        <f t="shared" ref="G121:R121" si="19">G120+G119</f>
        <v>0</v>
      </c>
      <c r="H121" s="230">
        <f t="shared" si="19"/>
        <v>0</v>
      </c>
      <c r="I121" s="230">
        <f t="shared" si="19"/>
        <v>0</v>
      </c>
      <c r="J121" s="230">
        <f t="shared" si="19"/>
        <v>0</v>
      </c>
      <c r="K121" s="143">
        <f t="shared" si="19"/>
        <v>-10.331000000000017</v>
      </c>
      <c r="L121" s="143">
        <f t="shared" si="19"/>
        <v>-14.994219170000065</v>
      </c>
      <c r="M121" s="143">
        <f t="shared" si="19"/>
        <v>-18.24773531999989</v>
      </c>
      <c r="N121" s="143">
        <f t="shared" si="19"/>
        <v>51.432709390000042</v>
      </c>
      <c r="O121" s="143">
        <f t="shared" si="19"/>
        <v>118.22096358000005</v>
      </c>
      <c r="P121" s="143">
        <f t="shared" si="19"/>
        <v>127.52666380000011</v>
      </c>
      <c r="Q121" s="143">
        <f t="shared" si="19"/>
        <v>122.75463118000022</v>
      </c>
      <c r="R121" s="143">
        <f t="shared" si="19"/>
        <v>118.94451374000016</v>
      </c>
    </row>
  </sheetData>
  <dataConsolidate/>
  <customSheetViews>
    <customSheetView guid="{8273F839-864F-40CA-9F07-FCB68AAC5FAE}" showPageBreaks="1" showGridLines="0" fitToPage="1">
      <selection activeCell="C25" sqref="C25"/>
      <pageMargins left="0" right="0" top="0" bottom="0" header="0" footer="0"/>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 right="0" top="0" bottom="0" header="0" footer="0"/>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 right="0" top="0" bottom="0" header="0" footer="0"/>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 right="0" top="0" bottom="0" header="0" footer="0"/>
      <printOptions horizontalCentered="1"/>
      <pageSetup scale="70" fitToHeight="2" pageOrder="overThenDown" orientation="landscape" r:id="rId4"/>
      <headerFooter alignWithMargins="0"/>
    </customSheetView>
  </customSheetViews>
  <phoneticPr fontId="5" type="noConversion"/>
  <dataValidations count="1">
    <dataValidation type="list" allowBlank="1" showInputMessage="1" showErrorMessage="1" sqref="D97 E43:F43 D26:D32 D36:D43 D79:D92">
      <formula1>#REF!</formula1>
    </dataValidation>
  </dataValidations>
  <printOptions horizontalCentered="1" verticalCentered="1"/>
  <pageMargins left="0.25" right="0.25" top="0.75" bottom="0.75" header="0.3" footer="0.3"/>
  <pageSetup scale="34" pageOrder="overThenDown"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42"/>
  <sheetViews>
    <sheetView zoomScale="80" zoomScaleNormal="80" workbookViewId="0">
      <selection activeCell="B8" sqref="B8"/>
    </sheetView>
  </sheetViews>
  <sheetFormatPr defaultColWidth="9" defaultRowHeight="15.5"/>
  <cols>
    <col min="1" max="1" width="9" style="70"/>
    <col min="2" max="2" width="80" style="7" customWidth="1"/>
    <col min="3" max="3" width="16.83203125" style="7" customWidth="1"/>
    <col min="4" max="4" width="15" style="7" customWidth="1"/>
    <col min="5" max="5" width="13.5" style="3" bestFit="1" customWidth="1"/>
    <col min="6" max="9" width="10" style="3" bestFit="1" customWidth="1"/>
    <col min="10" max="10" width="11.25" style="3" customWidth="1"/>
    <col min="11" max="11" width="14" style="3" customWidth="1"/>
    <col min="12" max="14" width="11.58203125" style="3" bestFit="1" customWidth="1"/>
    <col min="15" max="15" width="12.75" style="3" bestFit="1" customWidth="1"/>
    <col min="16" max="18" width="12.75" style="1" bestFit="1" customWidth="1"/>
    <col min="19" max="131" width="7.08203125" style="1" customWidth="1"/>
    <col min="132" max="16384" width="9" style="1"/>
  </cols>
  <sheetData>
    <row r="1" spans="1:18">
      <c r="B1" s="15" t="s">
        <v>7</v>
      </c>
      <c r="C1" s="15"/>
      <c r="O1" s="1"/>
    </row>
    <row r="2" spans="1:18">
      <c r="B2" s="15" t="s">
        <v>8</v>
      </c>
      <c r="C2" s="15"/>
      <c r="O2" s="1"/>
    </row>
    <row r="3" spans="1:18" s="2" customFormat="1">
      <c r="A3" s="70"/>
      <c r="B3" s="57" t="s">
        <v>9</v>
      </c>
      <c r="C3" s="16"/>
      <c r="D3" s="12"/>
    </row>
    <row r="4" spans="1:18" s="2" customFormat="1">
      <c r="A4" s="70"/>
      <c r="B4" s="20" t="s">
        <v>173</v>
      </c>
      <c r="C4" s="16"/>
      <c r="D4" s="11"/>
    </row>
    <row r="5" spans="1:18" s="2" customFormat="1">
      <c r="A5" s="70"/>
      <c r="B5" s="125" t="s">
        <v>174</v>
      </c>
      <c r="C5" s="16"/>
      <c r="D5" s="11"/>
    </row>
    <row r="6" spans="1:18" s="2" customFormat="1">
      <c r="A6" s="70"/>
      <c r="B6" s="11"/>
      <c r="D6" s="11"/>
    </row>
    <row r="7" spans="1:18" s="2" customFormat="1" ht="15.75" customHeight="1">
      <c r="A7" s="70"/>
      <c r="B7" s="69" t="s">
        <v>369</v>
      </c>
      <c r="C7" s="7"/>
      <c r="D7" s="7"/>
      <c r="E7" s="59" t="s">
        <v>175</v>
      </c>
      <c r="F7" s="8"/>
      <c r="G7" s="8"/>
      <c r="I7" s="4"/>
      <c r="J7" s="4"/>
      <c r="K7" s="177"/>
      <c r="L7" s="176"/>
      <c r="M7" s="4"/>
      <c r="N7" s="4"/>
      <c r="O7" s="4"/>
    </row>
    <row r="8" spans="1:18" s="2" customFormat="1">
      <c r="A8" s="70"/>
      <c r="B8" s="15"/>
      <c r="C8" s="9"/>
      <c r="D8" s="15"/>
      <c r="E8" s="26"/>
      <c r="F8" s="26"/>
      <c r="G8" s="26"/>
      <c r="H8" s="26"/>
      <c r="I8" s="26"/>
      <c r="J8" s="27" t="s">
        <v>36</v>
      </c>
      <c r="K8" s="28"/>
      <c r="L8" s="28"/>
      <c r="M8" s="28"/>
      <c r="N8" s="28"/>
      <c r="O8" s="29"/>
      <c r="P8" s="30"/>
      <c r="Q8" s="30"/>
      <c r="R8" s="30"/>
    </row>
    <row r="9" spans="1:18" s="2" customFormat="1">
      <c r="A9" s="70"/>
      <c r="B9" s="9"/>
      <c r="C9" s="9"/>
      <c r="D9" s="15"/>
      <c r="E9" s="377" t="s">
        <v>176</v>
      </c>
      <c r="F9" s="378"/>
      <c r="G9" s="59"/>
      <c r="H9" s="32"/>
      <c r="I9" s="32"/>
      <c r="J9" s="33"/>
      <c r="K9" s="29"/>
      <c r="L9" s="29"/>
      <c r="M9" s="29"/>
      <c r="N9" s="29"/>
      <c r="O9" s="29"/>
      <c r="P9" s="30"/>
      <c r="Q9" s="30"/>
      <c r="R9" s="30"/>
    </row>
    <row r="10" spans="1:18" s="5" customFormat="1" ht="18.5">
      <c r="A10" s="71"/>
      <c r="B10" s="128" t="s">
        <v>177</v>
      </c>
      <c r="C10" s="17"/>
      <c r="D10" s="17"/>
      <c r="E10" s="185" t="s">
        <v>165</v>
      </c>
      <c r="F10" s="185" t="s">
        <v>166</v>
      </c>
      <c r="G10" s="185" t="s">
        <v>167</v>
      </c>
      <c r="H10" s="185" t="s">
        <v>40</v>
      </c>
      <c r="I10" s="185" t="s">
        <v>41</v>
      </c>
      <c r="J10" s="185" t="s">
        <v>42</v>
      </c>
      <c r="K10" s="131" t="s">
        <v>43</v>
      </c>
      <c r="L10" s="155" t="s">
        <v>44</v>
      </c>
      <c r="M10" s="185" t="s">
        <v>45</v>
      </c>
      <c r="N10" s="185" t="s">
        <v>46</v>
      </c>
      <c r="O10" s="185" t="s">
        <v>47</v>
      </c>
      <c r="P10" s="185" t="s">
        <v>48</v>
      </c>
      <c r="Q10" s="185" t="s">
        <v>49</v>
      </c>
      <c r="R10" s="185" t="s">
        <v>50</v>
      </c>
    </row>
    <row r="11" spans="1:18" ht="17.25" customHeight="1">
      <c r="A11" s="16">
        <v>1</v>
      </c>
      <c r="B11" s="15" t="s">
        <v>178</v>
      </c>
      <c r="C11" s="15"/>
      <c r="D11" s="34"/>
      <c r="E11" s="186"/>
      <c r="F11" s="186"/>
      <c r="G11" s="186"/>
      <c r="H11" s="186"/>
      <c r="I11" s="186"/>
      <c r="J11" s="186"/>
      <c r="K11" s="158"/>
      <c r="L11" s="353">
        <v>2290933.6557496912</v>
      </c>
      <c r="M11" s="346">
        <v>2301059.7480756012</v>
      </c>
      <c r="N11" s="346">
        <v>2312930.3773805536</v>
      </c>
      <c r="O11" s="346">
        <v>2326986.141296437</v>
      </c>
      <c r="P11" s="346">
        <v>2343497.2715195781</v>
      </c>
      <c r="Q11" s="346">
        <v>2361602.3710688469</v>
      </c>
      <c r="R11" s="346">
        <v>2381322.2210096563</v>
      </c>
    </row>
    <row r="12" spans="1:18" ht="17.25" customHeight="1">
      <c r="A12" s="16">
        <v>2</v>
      </c>
      <c r="B12" s="15" t="s">
        <v>179</v>
      </c>
      <c r="C12" s="15"/>
      <c r="D12" s="34"/>
      <c r="E12" s="186"/>
      <c r="F12" s="186"/>
      <c r="G12" s="186"/>
      <c r="H12" s="186"/>
      <c r="I12" s="186"/>
      <c r="J12" s="186"/>
      <c r="K12" s="158"/>
      <c r="L12" s="353"/>
      <c r="M12" s="346"/>
      <c r="N12" s="346"/>
      <c r="O12" s="347"/>
      <c r="P12" s="347"/>
      <c r="Q12" s="347"/>
      <c r="R12" s="347"/>
    </row>
    <row r="13" spans="1:18" ht="17.25" customHeight="1">
      <c r="A13" s="16">
        <v>3</v>
      </c>
      <c r="B13" s="15" t="s">
        <v>180</v>
      </c>
      <c r="C13" s="15"/>
      <c r="D13" s="34"/>
      <c r="E13" s="186"/>
      <c r="F13" s="186"/>
      <c r="G13" s="186"/>
      <c r="H13" s="186"/>
      <c r="I13" s="186"/>
      <c r="J13" s="186"/>
      <c r="K13" s="158"/>
      <c r="L13" s="354">
        <v>2376600.805398331</v>
      </c>
      <c r="M13" s="354">
        <v>2387105.5527169174</v>
      </c>
      <c r="N13" s="354">
        <v>2399420.0722124646</v>
      </c>
      <c r="O13" s="354">
        <v>2414001.4372201934</v>
      </c>
      <c r="P13" s="354">
        <v>2431129.9844777146</v>
      </c>
      <c r="Q13" s="354">
        <v>2449912.1059340113</v>
      </c>
      <c r="R13" s="354">
        <v>2470369.3597414447</v>
      </c>
    </row>
    <row r="14" spans="1:18" ht="17.25" customHeight="1">
      <c r="A14" s="16">
        <v>4</v>
      </c>
      <c r="B14" s="15" t="s">
        <v>181</v>
      </c>
      <c r="C14" s="15"/>
      <c r="D14" s="34"/>
      <c r="E14" s="353">
        <v>2047898.3030000001</v>
      </c>
      <c r="F14" s="353">
        <v>2045838.594</v>
      </c>
      <c r="G14" s="353">
        <v>2045816.973004</v>
      </c>
      <c r="H14" s="353">
        <v>2163507.71</v>
      </c>
      <c r="I14" s="353">
        <v>2224430.3919000002</v>
      </c>
      <c r="J14" s="353">
        <v>2293515</v>
      </c>
      <c r="K14" s="363">
        <v>2278564.2712245616</v>
      </c>
      <c r="L14" s="353">
        <v>2290933.6557496912</v>
      </c>
      <c r="M14" s="353">
        <v>2301059.7480756012</v>
      </c>
      <c r="N14" s="353">
        <v>2312930.3773805536</v>
      </c>
      <c r="O14" s="353">
        <v>2326986.141296437</v>
      </c>
      <c r="P14" s="353">
        <v>2343497.2715195781</v>
      </c>
      <c r="Q14" s="353">
        <v>2361602.3710688469</v>
      </c>
      <c r="R14" s="353">
        <v>2381322.2210096563</v>
      </c>
    </row>
    <row r="15" spans="1:18" ht="17.25" customHeight="1">
      <c r="A15" s="16">
        <v>5</v>
      </c>
      <c r="B15" s="15" t="s">
        <v>182</v>
      </c>
      <c r="C15" s="15"/>
      <c r="D15" s="34"/>
      <c r="E15" s="187"/>
      <c r="F15" s="187"/>
      <c r="G15" s="187"/>
      <c r="H15" s="187"/>
      <c r="I15" s="187"/>
      <c r="J15" s="187"/>
      <c r="K15" s="134"/>
      <c r="L15" s="354">
        <f>L13</f>
        <v>2376600.805398331</v>
      </c>
      <c r="M15" s="354">
        <f t="shared" ref="M15:R15" si="0">M13</f>
        <v>2387105.5527169174</v>
      </c>
      <c r="N15" s="354">
        <f t="shared" si="0"/>
        <v>2399420.0722124646</v>
      </c>
      <c r="O15" s="354">
        <f t="shared" si="0"/>
        <v>2414001.4372201934</v>
      </c>
      <c r="P15" s="354">
        <f t="shared" si="0"/>
        <v>2431129.9844777146</v>
      </c>
      <c r="Q15" s="354">
        <f t="shared" si="0"/>
        <v>2449912.1059340113</v>
      </c>
      <c r="R15" s="354">
        <f t="shared" si="0"/>
        <v>2470369.3597414447</v>
      </c>
    </row>
    <row r="16" spans="1:18" ht="17.25" customHeight="1">
      <c r="A16" s="16">
        <v>6</v>
      </c>
      <c r="B16" s="15" t="s">
        <v>183</v>
      </c>
      <c r="C16" s="18"/>
      <c r="D16" s="35"/>
      <c r="E16" s="187"/>
      <c r="F16" s="187"/>
      <c r="G16" s="187"/>
      <c r="H16" s="187"/>
      <c r="I16" s="187"/>
      <c r="J16" s="187"/>
      <c r="K16" s="134"/>
      <c r="L16" s="353">
        <v>567581</v>
      </c>
      <c r="M16" s="353">
        <v>569989</v>
      </c>
      <c r="N16" s="353">
        <v>572418</v>
      </c>
      <c r="O16" s="353">
        <v>574894</v>
      </c>
      <c r="P16" s="353">
        <v>577333</v>
      </c>
      <c r="Q16" s="353">
        <v>579821</v>
      </c>
      <c r="R16" s="353">
        <v>582328</v>
      </c>
    </row>
    <row r="17" spans="1:18" ht="17.25" customHeight="1">
      <c r="A17" s="16">
        <v>7</v>
      </c>
      <c r="B17" s="21" t="s">
        <v>184</v>
      </c>
      <c r="C17" s="15"/>
      <c r="D17" s="34"/>
      <c r="E17" s="193">
        <f>E15+E16</f>
        <v>0</v>
      </c>
      <c r="F17" s="193">
        <f>F15+F16</f>
        <v>0</v>
      </c>
      <c r="G17" s="193">
        <f t="shared" ref="G17:R17" si="1">G15+G16</f>
        <v>0</v>
      </c>
      <c r="H17" s="193">
        <f t="shared" si="1"/>
        <v>0</v>
      </c>
      <c r="I17" s="193">
        <f t="shared" si="1"/>
        <v>0</v>
      </c>
      <c r="J17" s="193">
        <f t="shared" si="1"/>
        <v>0</v>
      </c>
      <c r="K17" s="159">
        <f t="shared" si="1"/>
        <v>0</v>
      </c>
      <c r="L17" s="355">
        <f t="shared" si="1"/>
        <v>2944181.805398331</v>
      </c>
      <c r="M17" s="355">
        <f t="shared" si="1"/>
        <v>2957094.5527169174</v>
      </c>
      <c r="N17" s="355">
        <f t="shared" si="1"/>
        <v>2971838.0722124646</v>
      </c>
      <c r="O17" s="355">
        <f t="shared" si="1"/>
        <v>2988895.4372201934</v>
      </c>
      <c r="P17" s="355">
        <f t="shared" si="1"/>
        <v>3008462.9844777146</v>
      </c>
      <c r="Q17" s="355">
        <f t="shared" si="1"/>
        <v>3029733.1059340113</v>
      </c>
      <c r="R17" s="355">
        <f t="shared" si="1"/>
        <v>3052697.3597414447</v>
      </c>
    </row>
    <row r="18" spans="1:18" ht="17.25" customHeight="1">
      <c r="A18" s="16"/>
      <c r="C18" s="15"/>
      <c r="D18" s="15"/>
      <c r="E18" s="263"/>
      <c r="F18" s="263"/>
      <c r="G18" s="263"/>
      <c r="H18" s="263"/>
      <c r="I18" s="263"/>
      <c r="J18" s="263"/>
      <c r="K18" s="160"/>
      <c r="L18" s="356"/>
      <c r="M18" s="356"/>
      <c r="N18" s="356"/>
      <c r="O18" s="357"/>
      <c r="P18" s="357"/>
      <c r="Q18" s="357"/>
      <c r="R18" s="358"/>
    </row>
    <row r="19" spans="1:18" ht="17.25" customHeight="1">
      <c r="A19" s="16">
        <v>8</v>
      </c>
      <c r="B19" s="15" t="s">
        <v>185</v>
      </c>
      <c r="C19" s="15"/>
      <c r="D19" s="34"/>
      <c r="E19" s="100"/>
      <c r="F19" s="100"/>
      <c r="G19" s="100"/>
      <c r="H19" s="100"/>
      <c r="I19" s="100"/>
      <c r="J19" s="100"/>
      <c r="K19" s="161"/>
      <c r="L19" s="359">
        <v>84561.711870133615</v>
      </c>
      <c r="M19" s="359">
        <v>89919.818862605956</v>
      </c>
      <c r="N19" s="359">
        <v>95461.050713751902</v>
      </c>
      <c r="O19" s="360">
        <v>101186.90886919622</v>
      </c>
      <c r="P19" s="360">
        <v>107108.06894553284</v>
      </c>
      <c r="Q19" s="360">
        <v>113238.62894294353</v>
      </c>
      <c r="R19" s="360">
        <v>119593.24733148119</v>
      </c>
    </row>
    <row r="20" spans="1:18" ht="17.25" customHeight="1">
      <c r="A20" s="16">
        <v>9</v>
      </c>
      <c r="B20" s="15" t="s">
        <v>186</v>
      </c>
      <c r="C20" s="15"/>
      <c r="D20" s="34"/>
      <c r="E20" s="264"/>
      <c r="F20" s="264"/>
      <c r="G20" s="264"/>
      <c r="H20" s="264"/>
      <c r="I20" s="264"/>
      <c r="J20" s="264"/>
      <c r="K20" s="162"/>
      <c r="L20" s="361">
        <v>15434.927473074589</v>
      </c>
      <c r="M20" s="361">
        <v>18475.137289973565</v>
      </c>
      <c r="N20" s="361">
        <v>22311.528558111564</v>
      </c>
      <c r="O20" s="362">
        <v>27107.762102782814</v>
      </c>
      <c r="P20" s="362">
        <v>32926.897962883944</v>
      </c>
      <c r="Q20" s="362">
        <v>39601.435635656708</v>
      </c>
      <c r="R20" s="362">
        <v>47008.736855682386</v>
      </c>
    </row>
    <row r="21" spans="1:18" ht="17.25" customHeight="1">
      <c r="A21" s="16">
        <v>10</v>
      </c>
      <c r="B21" s="144" t="s">
        <v>187</v>
      </c>
      <c r="C21" s="15"/>
      <c r="D21" s="15"/>
      <c r="E21" s="265"/>
      <c r="F21" s="265"/>
      <c r="G21" s="265"/>
      <c r="H21" s="265"/>
      <c r="I21" s="265"/>
      <c r="J21" s="265"/>
      <c r="K21" s="132"/>
      <c r="L21" s="157"/>
      <c r="M21" s="191"/>
      <c r="N21" s="191"/>
      <c r="O21" s="154"/>
      <c r="P21" s="154"/>
      <c r="Q21" s="154"/>
      <c r="R21" s="154"/>
    </row>
    <row r="22" spans="1:18" ht="17.25" customHeight="1">
      <c r="A22" s="16">
        <v>11</v>
      </c>
      <c r="B22" s="144" t="s">
        <v>188</v>
      </c>
      <c r="C22" s="15"/>
      <c r="D22" s="15"/>
      <c r="E22" s="265"/>
      <c r="F22" s="265"/>
      <c r="G22" s="265"/>
      <c r="H22" s="265"/>
      <c r="I22" s="265"/>
      <c r="J22" s="265"/>
      <c r="K22" s="132"/>
      <c r="L22" s="157"/>
      <c r="M22" s="191"/>
      <c r="N22" s="191"/>
      <c r="O22" s="154"/>
      <c r="P22" s="154"/>
      <c r="Q22" s="154"/>
      <c r="R22" s="154"/>
    </row>
    <row r="23" spans="1:18">
      <c r="A23" s="266"/>
      <c r="B23" s="195"/>
      <c r="C23" s="195"/>
      <c r="D23" s="267"/>
      <c r="E23" s="268"/>
      <c r="F23" s="268"/>
      <c r="G23" s="268"/>
      <c r="H23" s="268"/>
      <c r="I23" s="268"/>
      <c r="J23" s="268"/>
      <c r="K23" s="268"/>
      <c r="L23" s="268"/>
      <c r="M23" s="268"/>
      <c r="N23" s="268"/>
      <c r="O23" s="269"/>
      <c r="P23" s="269"/>
      <c r="Q23" s="269"/>
      <c r="R23" s="270"/>
    </row>
    <row r="24" spans="1:18" ht="18.75" customHeight="1">
      <c r="B24" s="128" t="s">
        <v>189</v>
      </c>
      <c r="C24" s="17"/>
      <c r="D24" s="16"/>
      <c r="E24" s="36"/>
      <c r="F24" s="36"/>
      <c r="G24" s="36"/>
      <c r="H24" s="36"/>
      <c r="I24" s="36"/>
      <c r="J24" s="36"/>
      <c r="K24" s="36"/>
      <c r="L24" s="36"/>
      <c r="M24" s="36"/>
      <c r="N24" s="36"/>
      <c r="O24" s="36"/>
      <c r="P24" s="36"/>
      <c r="Q24" s="36"/>
      <c r="R24" s="36"/>
    </row>
    <row r="25" spans="1:18" ht="15.75" customHeight="1">
      <c r="A25" s="68"/>
      <c r="B25" s="21" t="s">
        <v>190</v>
      </c>
      <c r="C25" s="22"/>
      <c r="D25" s="21"/>
      <c r="E25" s="37"/>
      <c r="F25" s="37"/>
      <c r="G25" s="37"/>
      <c r="H25" s="37"/>
      <c r="I25" s="37"/>
      <c r="J25" s="37"/>
      <c r="K25" s="37"/>
      <c r="L25" s="37"/>
      <c r="M25" s="37"/>
      <c r="N25" s="37"/>
      <c r="O25" s="38"/>
      <c r="P25" s="38"/>
      <c r="Q25" s="38"/>
      <c r="R25" s="38"/>
    </row>
    <row r="26" spans="1:18">
      <c r="A26" s="68"/>
      <c r="B26" s="15" t="s">
        <v>65</v>
      </c>
      <c r="D26" s="16"/>
      <c r="E26" s="185" t="s">
        <v>165</v>
      </c>
      <c r="F26" s="185" t="s">
        <v>166</v>
      </c>
      <c r="G26" s="185" t="s">
        <v>167</v>
      </c>
      <c r="H26" s="185" t="s">
        <v>40</v>
      </c>
      <c r="I26" s="185" t="s">
        <v>41</v>
      </c>
      <c r="J26" s="185" t="s">
        <v>42</v>
      </c>
      <c r="K26" s="185" t="s">
        <v>43</v>
      </c>
      <c r="L26" s="185" t="s">
        <v>44</v>
      </c>
      <c r="M26" s="185" t="s">
        <v>45</v>
      </c>
      <c r="N26" s="185" t="s">
        <v>46</v>
      </c>
      <c r="O26" s="185" t="s">
        <v>47</v>
      </c>
      <c r="P26" s="185" t="s">
        <v>48</v>
      </c>
      <c r="Q26" s="185" t="s">
        <v>49</v>
      </c>
      <c r="R26" s="185" t="s">
        <v>50</v>
      </c>
    </row>
    <row r="27" spans="1:18">
      <c r="A27" s="68" t="s">
        <v>93</v>
      </c>
      <c r="B27" s="164" t="s">
        <v>68</v>
      </c>
      <c r="C27" s="151"/>
      <c r="D27" s="142"/>
      <c r="E27" s="187"/>
      <c r="F27" s="187"/>
      <c r="G27" s="187"/>
      <c r="H27" s="187"/>
      <c r="I27" s="187"/>
      <c r="J27" s="187"/>
      <c r="K27" s="187"/>
      <c r="L27" s="153">
        <v>1550493</v>
      </c>
      <c r="M27" s="153">
        <v>1609142</v>
      </c>
      <c r="N27" s="153">
        <v>1547234</v>
      </c>
      <c r="O27" s="153">
        <v>843366</v>
      </c>
      <c r="P27" s="153">
        <v>635663</v>
      </c>
      <c r="Q27" s="153">
        <v>497032</v>
      </c>
      <c r="R27" s="153">
        <v>451407</v>
      </c>
    </row>
    <row r="28" spans="1:18">
      <c r="A28" s="68" t="s">
        <v>96</v>
      </c>
      <c r="B28" s="164" t="s">
        <v>71</v>
      </c>
      <c r="C28" s="151"/>
      <c r="D28" s="142"/>
      <c r="E28" s="271"/>
      <c r="F28" s="271"/>
      <c r="G28" s="271"/>
      <c r="H28" s="271"/>
      <c r="I28" s="271"/>
      <c r="J28" s="271"/>
      <c r="K28" s="271"/>
      <c r="L28" s="153">
        <v>145</v>
      </c>
      <c r="M28" s="153">
        <v>127</v>
      </c>
      <c r="N28" s="153">
        <v>257</v>
      </c>
      <c r="O28" s="153">
        <v>283</v>
      </c>
      <c r="P28" s="153">
        <v>203</v>
      </c>
      <c r="Q28" s="153">
        <v>248</v>
      </c>
      <c r="R28" s="153">
        <v>43</v>
      </c>
    </row>
    <row r="29" spans="1:18">
      <c r="A29" s="68" t="s">
        <v>99</v>
      </c>
      <c r="B29" s="164" t="s">
        <v>73</v>
      </c>
      <c r="C29" s="151"/>
      <c r="D29" s="142"/>
      <c r="E29" s="187"/>
      <c r="F29" s="187"/>
      <c r="G29" s="187"/>
      <c r="H29" s="187"/>
      <c r="I29" s="187"/>
      <c r="J29" s="187"/>
      <c r="K29" s="187"/>
      <c r="L29" s="153">
        <v>546966</v>
      </c>
      <c r="M29" s="153">
        <v>527516</v>
      </c>
      <c r="N29" s="153">
        <v>535833</v>
      </c>
      <c r="O29" s="153">
        <v>376221</v>
      </c>
      <c r="P29" s="153">
        <v>215375</v>
      </c>
      <c r="Q29" s="153">
        <v>152924</v>
      </c>
      <c r="R29" s="153">
        <v>132010</v>
      </c>
    </row>
    <row r="30" spans="1:18">
      <c r="A30" s="68" t="s">
        <v>101</v>
      </c>
      <c r="B30" s="164" t="s">
        <v>75</v>
      </c>
      <c r="C30" s="151"/>
      <c r="D30" s="142"/>
      <c r="E30" s="272"/>
      <c r="F30" s="272"/>
      <c r="G30" s="272"/>
      <c r="H30" s="272"/>
      <c r="I30" s="272"/>
      <c r="J30" s="272"/>
      <c r="K30" s="272"/>
      <c r="L30" s="207">
        <v>399461.74099800008</v>
      </c>
      <c r="M30" s="207">
        <v>358529.61589800002</v>
      </c>
      <c r="N30" s="207">
        <v>360421.23302299995</v>
      </c>
      <c r="O30" s="207">
        <v>375352.86997899995</v>
      </c>
      <c r="P30" s="207">
        <v>396691.77990500006</v>
      </c>
      <c r="Q30" s="207">
        <v>382038.20676600002</v>
      </c>
      <c r="R30" s="207">
        <v>382036.07360599999</v>
      </c>
    </row>
    <row r="31" spans="1:18">
      <c r="A31" s="68" t="s">
        <v>102</v>
      </c>
      <c r="B31" s="164"/>
      <c r="C31" s="151"/>
      <c r="D31" s="152"/>
      <c r="E31" s="148"/>
      <c r="F31" s="148"/>
      <c r="G31" s="148"/>
      <c r="H31" s="148"/>
      <c r="I31" s="148"/>
      <c r="J31" s="148"/>
      <c r="K31" s="148"/>
      <c r="L31" s="153"/>
      <c r="M31" s="153"/>
      <c r="N31" s="153"/>
      <c r="O31" s="154"/>
      <c r="P31" s="154"/>
      <c r="Q31" s="154"/>
      <c r="R31" s="154"/>
    </row>
    <row r="32" spans="1:18">
      <c r="A32" s="68" t="s">
        <v>103</v>
      </c>
      <c r="B32" s="164"/>
      <c r="C32" s="151"/>
      <c r="D32" s="152"/>
      <c r="E32" s="148"/>
      <c r="F32" s="148"/>
      <c r="G32" s="148"/>
      <c r="H32" s="148"/>
      <c r="I32" s="148"/>
      <c r="J32" s="148"/>
      <c r="K32" s="148"/>
      <c r="L32" s="153"/>
      <c r="M32" s="153"/>
      <c r="N32" s="153"/>
      <c r="O32" s="154"/>
      <c r="P32" s="154"/>
      <c r="Q32" s="154"/>
      <c r="R32" s="154"/>
    </row>
    <row r="33" spans="1:18">
      <c r="A33" s="68" t="s">
        <v>104</v>
      </c>
      <c r="B33" s="164"/>
      <c r="C33" s="74"/>
      <c r="D33" s="23"/>
      <c r="E33" s="148"/>
      <c r="F33" s="148"/>
      <c r="G33" s="148"/>
      <c r="H33" s="148"/>
      <c r="I33" s="148"/>
      <c r="J33" s="148"/>
      <c r="K33" s="148"/>
      <c r="L33" s="153"/>
      <c r="M33" s="153"/>
      <c r="N33" s="153"/>
      <c r="O33" s="154"/>
      <c r="P33" s="154"/>
      <c r="Q33" s="154"/>
      <c r="R33" s="154"/>
    </row>
    <row r="34" spans="1:18">
      <c r="A34" s="68"/>
      <c r="D34" s="15"/>
      <c r="E34" s="210"/>
      <c r="F34" s="211"/>
      <c r="G34" s="211"/>
      <c r="H34" s="211"/>
      <c r="I34" s="211"/>
      <c r="J34" s="211"/>
      <c r="K34" s="211"/>
      <c r="L34" s="211"/>
      <c r="M34" s="211"/>
      <c r="N34" s="211"/>
      <c r="O34" s="212"/>
      <c r="P34" s="212"/>
      <c r="Q34" s="212"/>
      <c r="R34" s="213"/>
    </row>
    <row r="35" spans="1:18">
      <c r="A35" s="68"/>
      <c r="B35" s="21" t="s">
        <v>80</v>
      </c>
      <c r="C35" s="22"/>
      <c r="D35" s="21"/>
      <c r="E35" s="50"/>
      <c r="F35" s="51"/>
      <c r="G35" s="51"/>
      <c r="H35" s="51"/>
      <c r="I35" s="51"/>
      <c r="J35" s="51"/>
      <c r="K35" s="51"/>
      <c r="L35" s="51"/>
      <c r="M35" s="51"/>
      <c r="N35" s="51"/>
      <c r="O35" s="44"/>
      <c r="P35" s="44"/>
      <c r="Q35" s="44"/>
      <c r="R35" s="45"/>
    </row>
    <row r="36" spans="1:18">
      <c r="A36" s="68"/>
      <c r="B36" s="15" t="s">
        <v>81</v>
      </c>
      <c r="D36" s="16"/>
      <c r="E36" s="52"/>
      <c r="F36" s="53"/>
      <c r="G36" s="53"/>
      <c r="H36" s="53"/>
      <c r="I36" s="53"/>
      <c r="J36" s="53"/>
      <c r="K36" s="53"/>
      <c r="L36" s="53"/>
      <c r="M36" s="53"/>
      <c r="N36" s="53"/>
      <c r="O36" s="48"/>
      <c r="P36" s="48"/>
      <c r="Q36" s="48"/>
      <c r="R36" s="49"/>
    </row>
    <row r="37" spans="1:18">
      <c r="A37" s="68" t="s">
        <v>105</v>
      </c>
      <c r="B37" s="164" t="s">
        <v>83</v>
      </c>
      <c r="C37" s="151"/>
      <c r="D37" s="142"/>
      <c r="E37" s="148"/>
      <c r="F37" s="85"/>
      <c r="G37" s="148"/>
      <c r="H37" s="85"/>
      <c r="I37" s="148"/>
      <c r="J37" s="85"/>
      <c r="K37" s="148"/>
      <c r="L37" s="54">
        <v>10325</v>
      </c>
      <c r="M37" s="54">
        <v>20101</v>
      </c>
      <c r="N37" s="54">
        <v>20101</v>
      </c>
      <c r="O37" s="54">
        <v>20101</v>
      </c>
      <c r="P37" s="54">
        <v>20101</v>
      </c>
      <c r="Q37" s="54">
        <v>20101</v>
      </c>
      <c r="R37" s="54">
        <v>20101</v>
      </c>
    </row>
    <row r="38" spans="1:18">
      <c r="A38" s="68" t="s">
        <v>106</v>
      </c>
      <c r="B38" s="88"/>
      <c r="C38" s="74"/>
      <c r="D38" s="74"/>
      <c r="E38" s="216"/>
      <c r="F38" s="216"/>
      <c r="G38" s="216"/>
      <c r="H38" s="216"/>
      <c r="I38" s="216"/>
      <c r="J38" s="216"/>
      <c r="K38" s="216"/>
      <c r="L38" s="217"/>
      <c r="M38" s="217"/>
      <c r="N38" s="217"/>
      <c r="O38" s="154"/>
      <c r="P38" s="154"/>
      <c r="Q38" s="154"/>
      <c r="R38" s="154"/>
    </row>
    <row r="39" spans="1:18">
      <c r="A39" s="68" t="s">
        <v>107</v>
      </c>
      <c r="B39" s="164"/>
      <c r="C39" s="151"/>
      <c r="D39" s="151"/>
      <c r="E39" s="148"/>
      <c r="F39" s="148"/>
      <c r="G39" s="148"/>
      <c r="H39" s="148"/>
      <c r="I39" s="148"/>
      <c r="J39" s="148"/>
      <c r="K39" s="148"/>
      <c r="L39" s="153"/>
      <c r="M39" s="153"/>
      <c r="N39" s="153"/>
      <c r="O39" s="154"/>
      <c r="P39" s="154"/>
      <c r="Q39" s="154"/>
      <c r="R39" s="154"/>
    </row>
    <row r="40" spans="1:18">
      <c r="A40" s="68" t="s">
        <v>108</v>
      </c>
      <c r="B40" s="164"/>
      <c r="C40" s="151"/>
      <c r="D40" s="151"/>
      <c r="E40" s="148"/>
      <c r="F40" s="148"/>
      <c r="G40" s="148"/>
      <c r="H40" s="148"/>
      <c r="I40" s="148"/>
      <c r="J40" s="148"/>
      <c r="K40" s="148"/>
      <c r="L40" s="153"/>
      <c r="M40" s="153"/>
      <c r="N40" s="153"/>
      <c r="O40" s="154"/>
      <c r="P40" s="154"/>
      <c r="Q40" s="154"/>
      <c r="R40" s="154"/>
    </row>
    <row r="41" spans="1:18">
      <c r="A41" s="68" t="s">
        <v>109</v>
      </c>
      <c r="B41" s="164"/>
      <c r="C41" s="151"/>
      <c r="D41" s="151"/>
      <c r="E41" s="148"/>
      <c r="F41" s="148"/>
      <c r="G41" s="148"/>
      <c r="H41" s="148"/>
      <c r="I41" s="148"/>
      <c r="J41" s="148"/>
      <c r="K41" s="148"/>
      <c r="L41" s="153"/>
      <c r="M41" s="153"/>
      <c r="N41" s="153"/>
      <c r="O41" s="154"/>
      <c r="P41" s="154"/>
      <c r="Q41" s="154"/>
      <c r="R41" s="154"/>
    </row>
    <row r="42" spans="1:18">
      <c r="A42" s="68" t="s">
        <v>110</v>
      </c>
      <c r="B42" s="164"/>
      <c r="C42" s="151"/>
      <c r="D42" s="151"/>
      <c r="E42" s="148"/>
      <c r="F42" s="148"/>
      <c r="G42" s="148"/>
      <c r="H42" s="148"/>
      <c r="I42" s="148"/>
      <c r="J42" s="148"/>
      <c r="K42" s="148"/>
      <c r="L42" s="153"/>
      <c r="M42" s="153"/>
      <c r="N42" s="153"/>
      <c r="O42" s="154"/>
      <c r="P42" s="154"/>
      <c r="Q42" s="154"/>
      <c r="R42" s="154"/>
    </row>
    <row r="43" spans="1:18">
      <c r="A43" s="68" t="s">
        <v>111</v>
      </c>
      <c r="B43" s="164"/>
      <c r="C43" s="74"/>
      <c r="D43" s="87"/>
      <c r="E43" s="206"/>
      <c r="F43" s="206"/>
      <c r="G43" s="206"/>
      <c r="H43" s="206"/>
      <c r="I43" s="206"/>
      <c r="J43" s="206"/>
      <c r="K43" s="206"/>
      <c r="L43" s="207"/>
      <c r="M43" s="207"/>
      <c r="N43" s="207"/>
      <c r="O43" s="208"/>
      <c r="P43" s="208"/>
      <c r="Q43" s="208"/>
      <c r="R43" s="208"/>
    </row>
    <row r="44" spans="1:18" ht="31">
      <c r="A44" s="68">
        <v>12</v>
      </c>
      <c r="B44" s="227" t="s">
        <v>191</v>
      </c>
      <c r="C44" s="25"/>
      <c r="D44" s="229"/>
      <c r="E44" s="273">
        <f t="shared" ref="E44" si="2">SUM(E27:E30,E37:E42)</f>
        <v>0</v>
      </c>
      <c r="F44" s="273">
        <f t="shared" ref="F44:R44" si="3">SUM(F27:F30,F37:F42)</f>
        <v>0</v>
      </c>
      <c r="G44" s="273">
        <f t="shared" si="3"/>
        <v>0</v>
      </c>
      <c r="H44" s="273">
        <f t="shared" si="3"/>
        <v>0</v>
      </c>
      <c r="I44" s="273">
        <f t="shared" si="3"/>
        <v>0</v>
      </c>
      <c r="J44" s="273">
        <f t="shared" si="3"/>
        <v>0</v>
      </c>
      <c r="K44" s="273">
        <f t="shared" si="3"/>
        <v>0</v>
      </c>
      <c r="L44" s="273">
        <f t="shared" si="3"/>
        <v>2507390.7409979999</v>
      </c>
      <c r="M44" s="273">
        <f t="shared" si="3"/>
        <v>2515415.6158980001</v>
      </c>
      <c r="N44" s="273">
        <f t="shared" si="3"/>
        <v>2463846.2330229999</v>
      </c>
      <c r="O44" s="273">
        <f t="shared" si="3"/>
        <v>1615323.869979</v>
      </c>
      <c r="P44" s="273">
        <f t="shared" si="3"/>
        <v>1268033.779905</v>
      </c>
      <c r="Q44" s="273">
        <f t="shared" si="3"/>
        <v>1052343.206766</v>
      </c>
      <c r="R44" s="273">
        <f t="shared" si="3"/>
        <v>985597.07360600005</v>
      </c>
    </row>
    <row r="45" spans="1:18">
      <c r="A45" s="68"/>
      <c r="B45" s="22"/>
      <c r="C45" s="22"/>
      <c r="D45" s="21"/>
      <c r="E45" s="274"/>
      <c r="F45" s="275"/>
      <c r="G45" s="275"/>
      <c r="H45" s="275"/>
      <c r="I45" s="275"/>
      <c r="J45" s="275"/>
      <c r="K45" s="275"/>
      <c r="L45" s="275"/>
      <c r="M45" s="275"/>
      <c r="N45" s="275"/>
      <c r="O45" s="275"/>
      <c r="P45" s="275"/>
      <c r="Q45" s="275"/>
      <c r="R45" s="276"/>
    </row>
    <row r="46" spans="1:18">
      <c r="A46" s="68"/>
      <c r="B46" s="21" t="s">
        <v>192</v>
      </c>
      <c r="C46" s="22"/>
      <c r="D46" s="15"/>
      <c r="E46" s="42"/>
      <c r="F46" s="43"/>
      <c r="G46" s="43"/>
      <c r="H46" s="43"/>
      <c r="I46" s="43"/>
      <c r="J46" s="43"/>
      <c r="K46" s="43"/>
      <c r="L46" s="43"/>
      <c r="M46" s="43"/>
      <c r="N46" s="43"/>
      <c r="O46" s="44"/>
      <c r="P46" s="44"/>
      <c r="Q46" s="44"/>
      <c r="R46" s="45"/>
    </row>
    <row r="47" spans="1:18">
      <c r="A47" s="68"/>
      <c r="B47" s="15" t="s">
        <v>92</v>
      </c>
      <c r="D47" s="15"/>
      <c r="E47" s="46"/>
      <c r="F47" s="47"/>
      <c r="G47" s="47"/>
      <c r="H47" s="47"/>
      <c r="I47" s="47"/>
      <c r="J47" s="47"/>
      <c r="K47" s="47"/>
      <c r="L47" s="47"/>
      <c r="M47" s="47"/>
      <c r="N47" s="47"/>
      <c r="O47" s="48"/>
      <c r="P47" s="48"/>
      <c r="Q47" s="48"/>
      <c r="R47" s="49"/>
    </row>
    <row r="48" spans="1:18">
      <c r="A48" s="68" t="s">
        <v>193</v>
      </c>
      <c r="B48" s="164" t="s">
        <v>94</v>
      </c>
      <c r="C48" s="151"/>
      <c r="D48" s="142" t="s">
        <v>95</v>
      </c>
      <c r="E48" s="85"/>
      <c r="F48" s="85"/>
      <c r="G48" s="85"/>
      <c r="H48" s="85"/>
      <c r="I48" s="85"/>
      <c r="J48" s="85"/>
      <c r="K48" s="85"/>
      <c r="L48" s="153">
        <v>371405.53972100001</v>
      </c>
      <c r="M48" s="153">
        <v>371405.53965200006</v>
      </c>
      <c r="N48" s="153">
        <v>371405.53925200005</v>
      </c>
      <c r="O48" s="153">
        <v>371405.53951999999</v>
      </c>
      <c r="P48" s="153">
        <v>371405.53902700008</v>
      </c>
      <c r="Q48" s="153">
        <v>371405.53931000002</v>
      </c>
      <c r="R48" s="153">
        <v>371405.539338</v>
      </c>
    </row>
    <row r="49" spans="1:18" ht="31">
      <c r="A49" s="68" t="s">
        <v>194</v>
      </c>
      <c r="B49" s="164" t="s">
        <v>97</v>
      </c>
      <c r="C49" s="151"/>
      <c r="D49" s="142" t="s">
        <v>98</v>
      </c>
      <c r="E49" s="148"/>
      <c r="F49" s="148"/>
      <c r="G49" s="148"/>
      <c r="H49" s="148"/>
      <c r="I49" s="148"/>
      <c r="J49" s="148"/>
      <c r="K49" s="148"/>
      <c r="L49" s="153">
        <v>55374.398815</v>
      </c>
      <c r="M49" s="54">
        <v>55374.399580999998</v>
      </c>
      <c r="N49" s="54">
        <v>55374.399580999998</v>
      </c>
      <c r="O49" s="54">
        <v>55374.399580999998</v>
      </c>
      <c r="P49" s="54">
        <v>55427.410349000005</v>
      </c>
      <c r="Q49" s="54">
        <v>55374.399580999998</v>
      </c>
      <c r="R49" s="54">
        <v>55374.399580999998</v>
      </c>
    </row>
    <row r="50" spans="1:18" ht="31">
      <c r="A50" s="68" t="s">
        <v>195</v>
      </c>
      <c r="B50" s="164" t="s">
        <v>100</v>
      </c>
      <c r="C50" s="151"/>
      <c r="D50" s="142" t="s">
        <v>98</v>
      </c>
      <c r="E50" s="148"/>
      <c r="F50" s="148"/>
      <c r="G50" s="148"/>
      <c r="H50" s="148"/>
      <c r="I50" s="148"/>
      <c r="J50" s="148"/>
      <c r="K50" s="148"/>
      <c r="L50" s="153">
        <v>26027.759998999998</v>
      </c>
      <c r="M50" s="153">
        <v>26033.279998999995</v>
      </c>
      <c r="N50" s="153">
        <v>26033.279998999995</v>
      </c>
      <c r="O50" s="153">
        <v>26033.279998999995</v>
      </c>
      <c r="P50" s="153">
        <v>26027.759998999998</v>
      </c>
      <c r="Q50" s="153">
        <v>26033.279998999995</v>
      </c>
      <c r="R50" s="153">
        <v>26033.279998999995</v>
      </c>
    </row>
    <row r="51" spans="1:18">
      <c r="A51" s="68" t="s">
        <v>196</v>
      </c>
      <c r="B51" s="164"/>
      <c r="C51" s="151"/>
      <c r="D51" s="142"/>
      <c r="E51" s="148"/>
      <c r="F51" s="148"/>
      <c r="G51" s="148"/>
      <c r="H51" s="148"/>
      <c r="I51" s="148"/>
      <c r="J51" s="148"/>
      <c r="K51" s="148"/>
      <c r="L51" s="153"/>
      <c r="M51" s="153"/>
      <c r="N51" s="232"/>
      <c r="O51" s="154"/>
      <c r="P51" s="154"/>
      <c r="Q51" s="154"/>
      <c r="R51" s="154"/>
    </row>
    <row r="52" spans="1:18">
      <c r="A52" s="68" t="s">
        <v>197</v>
      </c>
      <c r="B52" s="164"/>
      <c r="C52" s="151"/>
      <c r="D52" s="142"/>
      <c r="E52" s="148"/>
      <c r="F52" s="148"/>
      <c r="G52" s="148"/>
      <c r="H52" s="148"/>
      <c r="I52" s="148"/>
      <c r="J52" s="148"/>
      <c r="K52" s="148"/>
      <c r="L52" s="153"/>
      <c r="M52" s="153"/>
      <c r="N52" s="153"/>
      <c r="O52" s="153"/>
      <c r="P52" s="153"/>
      <c r="Q52" s="153"/>
      <c r="R52" s="153"/>
    </row>
    <row r="53" spans="1:18">
      <c r="A53" s="68" t="s">
        <v>198</v>
      </c>
      <c r="B53" s="164"/>
      <c r="C53" s="151"/>
      <c r="D53" s="142"/>
      <c r="E53" s="148"/>
      <c r="F53" s="148"/>
      <c r="G53" s="148"/>
      <c r="H53" s="148"/>
      <c r="I53" s="148"/>
      <c r="J53" s="148"/>
      <c r="K53" s="148"/>
      <c r="L53" s="153"/>
      <c r="M53" s="153"/>
      <c r="N53" s="232"/>
      <c r="O53" s="154"/>
      <c r="P53" s="154"/>
      <c r="Q53" s="154"/>
      <c r="R53" s="154"/>
    </row>
    <row r="54" spans="1:18">
      <c r="A54" s="68" t="s">
        <v>199</v>
      </c>
      <c r="B54" s="164"/>
      <c r="C54" s="151"/>
      <c r="D54" s="142"/>
      <c r="E54" s="148"/>
      <c r="F54" s="148"/>
      <c r="G54" s="148"/>
      <c r="H54" s="148"/>
      <c r="I54" s="148"/>
      <c r="J54" s="148"/>
      <c r="K54" s="148"/>
      <c r="L54" s="153"/>
      <c r="M54" s="153"/>
      <c r="N54" s="232"/>
      <c r="O54" s="154"/>
      <c r="P54" s="154"/>
      <c r="Q54" s="154"/>
      <c r="R54" s="154"/>
    </row>
    <row r="55" spans="1:18">
      <c r="A55" s="68" t="s">
        <v>200</v>
      </c>
      <c r="B55" s="164"/>
      <c r="C55" s="151"/>
      <c r="D55" s="142"/>
      <c r="E55" s="206"/>
      <c r="F55" s="206"/>
      <c r="G55" s="206"/>
      <c r="H55" s="206"/>
      <c r="I55" s="206"/>
      <c r="J55" s="206"/>
      <c r="K55" s="206"/>
      <c r="L55" s="207"/>
      <c r="M55" s="207"/>
      <c r="N55" s="244"/>
      <c r="O55" s="208"/>
      <c r="P55" s="208"/>
      <c r="Q55" s="208"/>
      <c r="R55" s="208"/>
    </row>
    <row r="56" spans="1:18">
      <c r="A56" s="68"/>
      <c r="B56" s="209"/>
      <c r="C56" s="209"/>
      <c r="D56" s="277"/>
      <c r="E56" s="210"/>
      <c r="F56" s="211"/>
      <c r="G56" s="211"/>
      <c r="H56" s="211"/>
      <c r="I56" s="211"/>
      <c r="J56" s="211"/>
      <c r="K56" s="211"/>
      <c r="L56" s="211"/>
      <c r="M56" s="211"/>
      <c r="N56" s="211"/>
      <c r="O56" s="212"/>
      <c r="P56" s="212"/>
      <c r="Q56" s="212"/>
      <c r="R56" s="213"/>
    </row>
    <row r="57" spans="1:18">
      <c r="A57" s="68"/>
      <c r="B57" s="21" t="s">
        <v>112</v>
      </c>
      <c r="D57" s="21"/>
      <c r="E57" s="50"/>
      <c r="F57" s="51"/>
      <c r="G57" s="51"/>
      <c r="H57" s="51"/>
      <c r="I57" s="51"/>
      <c r="J57" s="51"/>
      <c r="K57" s="51"/>
      <c r="L57" s="51"/>
      <c r="M57" s="51"/>
      <c r="N57" s="51"/>
      <c r="O57" s="44"/>
      <c r="P57" s="44"/>
      <c r="Q57" s="44"/>
      <c r="R57" s="45"/>
    </row>
    <row r="58" spans="1:18">
      <c r="A58" s="68"/>
      <c r="B58" s="15" t="s">
        <v>81</v>
      </c>
      <c r="D58" s="15"/>
      <c r="E58" s="52"/>
      <c r="F58" s="53"/>
      <c r="G58" s="53"/>
      <c r="H58" s="53"/>
      <c r="I58" s="53"/>
      <c r="J58" s="53"/>
      <c r="K58" s="53"/>
      <c r="L58" s="53"/>
      <c r="M58" s="53"/>
      <c r="N58" s="53"/>
      <c r="O58" s="48"/>
      <c r="P58" s="48"/>
      <c r="Q58" s="48"/>
      <c r="R58" s="49"/>
    </row>
    <row r="59" spans="1:18">
      <c r="A59" s="68" t="s">
        <v>201</v>
      </c>
      <c r="B59" s="164" t="s">
        <v>114</v>
      </c>
      <c r="C59" s="151"/>
      <c r="D59" s="142" t="s">
        <v>115</v>
      </c>
      <c r="E59" s="85"/>
      <c r="F59" s="85"/>
      <c r="G59" s="85"/>
      <c r="H59" s="85"/>
      <c r="I59" s="85"/>
      <c r="J59" s="85"/>
      <c r="K59" s="85"/>
      <c r="L59" s="54">
        <v>43898.441948999993</v>
      </c>
      <c r="M59" s="54">
        <v>42567.846211000004</v>
      </c>
      <c r="N59" s="54">
        <v>42216.615567000001</v>
      </c>
      <c r="O59" s="54">
        <v>41475.138162000003</v>
      </c>
      <c r="P59" s="54">
        <v>38716.636457000001</v>
      </c>
      <c r="Q59" s="54">
        <v>40060.715800999998</v>
      </c>
      <c r="R59" s="54">
        <v>39010.930527999997</v>
      </c>
    </row>
    <row r="60" spans="1:18">
      <c r="A60" s="68" t="s">
        <v>202</v>
      </c>
      <c r="B60" s="164" t="s">
        <v>117</v>
      </c>
      <c r="C60" s="151"/>
      <c r="D60" s="142" t="s">
        <v>118</v>
      </c>
      <c r="E60" s="148"/>
      <c r="F60" s="148"/>
      <c r="G60" s="148"/>
      <c r="H60" s="148"/>
      <c r="I60" s="148"/>
      <c r="J60" s="148"/>
      <c r="K60" s="148"/>
      <c r="L60" s="153">
        <v>156421.92664400002</v>
      </c>
      <c r="M60" s="153">
        <v>156177.92627199998</v>
      </c>
      <c r="N60" s="153">
        <v>155630.92611099998</v>
      </c>
      <c r="O60" s="153">
        <v>154593.92345899998</v>
      </c>
      <c r="P60" s="153">
        <v>154336.925533</v>
      </c>
      <c r="Q60" s="153">
        <v>154095.926764</v>
      </c>
      <c r="R60" s="153">
        <v>153840.92694</v>
      </c>
    </row>
    <row r="61" spans="1:18">
      <c r="A61" s="68" t="s">
        <v>203</v>
      </c>
      <c r="B61" s="164"/>
      <c r="C61" s="151"/>
      <c r="D61" s="142"/>
      <c r="E61" s="148"/>
      <c r="F61" s="148"/>
      <c r="G61" s="148"/>
      <c r="H61" s="148"/>
      <c r="I61" s="148"/>
      <c r="J61" s="148"/>
      <c r="K61" s="148"/>
      <c r="L61" s="153"/>
      <c r="M61" s="153"/>
      <c r="N61" s="232"/>
      <c r="O61" s="154"/>
      <c r="P61" s="154"/>
      <c r="Q61" s="154"/>
      <c r="R61" s="154"/>
    </row>
    <row r="62" spans="1:18">
      <c r="A62" s="68" t="s">
        <v>204</v>
      </c>
      <c r="B62" s="204"/>
      <c r="C62" s="209"/>
      <c r="D62" s="241"/>
      <c r="E62" s="206"/>
      <c r="F62" s="206"/>
      <c r="G62" s="206"/>
      <c r="H62" s="206"/>
      <c r="I62" s="206"/>
      <c r="J62" s="206"/>
      <c r="K62" s="206"/>
      <c r="L62" s="207"/>
      <c r="M62" s="207"/>
      <c r="N62" s="244"/>
      <c r="O62" s="208"/>
      <c r="P62" s="208"/>
      <c r="Q62" s="208"/>
      <c r="R62" s="208"/>
    </row>
    <row r="63" spans="1:18">
      <c r="A63" s="68" t="s">
        <v>205</v>
      </c>
      <c r="B63" s="204"/>
      <c r="C63" s="209"/>
      <c r="D63" s="277"/>
      <c r="E63" s="148"/>
      <c r="F63" s="148"/>
      <c r="G63" s="148"/>
      <c r="H63" s="148"/>
      <c r="I63" s="148"/>
      <c r="J63" s="148"/>
      <c r="K63" s="148"/>
      <c r="L63" s="236"/>
      <c r="M63" s="236"/>
      <c r="N63" s="236"/>
      <c r="O63" s="237"/>
      <c r="P63" s="237"/>
      <c r="Q63" s="237"/>
      <c r="R63" s="238"/>
    </row>
    <row r="64" spans="1:18" ht="16" thickBot="1">
      <c r="A64" s="68" t="s">
        <v>206</v>
      </c>
      <c r="B64" s="204"/>
      <c r="C64" s="209"/>
      <c r="D64" s="277"/>
      <c r="E64" s="148"/>
      <c r="F64" s="148"/>
      <c r="G64" s="148"/>
      <c r="H64" s="148"/>
      <c r="I64" s="148"/>
      <c r="J64" s="148"/>
      <c r="K64" s="148"/>
      <c r="L64" s="236"/>
      <c r="M64" s="236"/>
      <c r="N64" s="236"/>
      <c r="O64" s="237"/>
      <c r="P64" s="237"/>
      <c r="Q64" s="237"/>
      <c r="R64" s="238"/>
    </row>
    <row r="65" spans="1:18" ht="16" thickBot="1">
      <c r="A65" s="68">
        <v>13</v>
      </c>
      <c r="B65" s="136" t="s">
        <v>207</v>
      </c>
      <c r="C65" s="137"/>
      <c r="D65" s="138"/>
      <c r="E65" s="146">
        <f>SUM(E48:E55,E59:E64, E67)</f>
        <v>0</v>
      </c>
      <c r="F65" s="146">
        <f t="shared" ref="F65:K65" si="4">SUM(F48:F55,F59:F64, F67)</f>
        <v>0</v>
      </c>
      <c r="G65" s="146">
        <f t="shared" si="4"/>
        <v>0</v>
      </c>
      <c r="H65" s="146">
        <f t="shared" si="4"/>
        <v>0</v>
      </c>
      <c r="I65" s="146">
        <f t="shared" si="4"/>
        <v>0</v>
      </c>
      <c r="J65" s="146">
        <f t="shared" si="4"/>
        <v>0</v>
      </c>
      <c r="K65" s="146">
        <f t="shared" si="4"/>
        <v>0</v>
      </c>
      <c r="L65" s="146">
        <f>SUM(L48:L55,L59:L64)</f>
        <v>653128.06712800008</v>
      </c>
      <c r="M65" s="146">
        <f t="shared" ref="M65:R65" si="5">SUM(M48:M55,M59:M64)</f>
        <v>651558.99171500001</v>
      </c>
      <c r="N65" s="146">
        <f t="shared" si="5"/>
        <v>650660.76051000005</v>
      </c>
      <c r="O65" s="146">
        <f t="shared" si="5"/>
        <v>648882.28072099993</v>
      </c>
      <c r="P65" s="146">
        <f t="shared" si="5"/>
        <v>645914.27136500005</v>
      </c>
      <c r="Q65" s="146">
        <f t="shared" si="5"/>
        <v>646969.86145500001</v>
      </c>
      <c r="R65" s="146">
        <f t="shared" si="5"/>
        <v>645665.07638600003</v>
      </c>
    </row>
    <row r="66" spans="1:18" ht="16" thickBot="1">
      <c r="A66" s="68"/>
      <c r="B66" s="95"/>
      <c r="C66" s="22"/>
      <c r="D66" s="21"/>
      <c r="E66" s="37"/>
      <c r="F66" s="37"/>
      <c r="G66" s="37"/>
      <c r="H66" s="37"/>
      <c r="I66" s="37"/>
      <c r="J66" s="37"/>
      <c r="K66" s="37"/>
      <c r="L66" s="37"/>
      <c r="M66" s="37"/>
      <c r="N66" s="37"/>
      <c r="O66" s="37"/>
      <c r="P66" s="37"/>
      <c r="Q66" s="37"/>
      <c r="R66" s="96"/>
    </row>
    <row r="67" spans="1:18" ht="16" thickBot="1">
      <c r="A67" s="68" t="s">
        <v>208</v>
      </c>
      <c r="B67" s="136" t="s">
        <v>209</v>
      </c>
      <c r="C67" s="139"/>
      <c r="D67" s="138"/>
      <c r="E67" s="146"/>
      <c r="F67" s="143"/>
      <c r="G67" s="143"/>
      <c r="H67" s="143"/>
      <c r="I67" s="143"/>
      <c r="J67" s="143"/>
      <c r="K67" s="143"/>
      <c r="L67" s="278">
        <v>517760.21391100006</v>
      </c>
      <c r="M67" s="278">
        <v>503405.96756100003</v>
      </c>
      <c r="N67" s="278">
        <v>509184.21647099999</v>
      </c>
      <c r="O67" s="278">
        <v>510022.05525899993</v>
      </c>
      <c r="P67" s="278">
        <v>510915.373647</v>
      </c>
      <c r="Q67" s="278">
        <v>501869.12126299995</v>
      </c>
      <c r="R67" s="278">
        <v>492937.11214800004</v>
      </c>
    </row>
    <row r="68" spans="1:18">
      <c r="A68" s="68"/>
      <c r="B68" s="95"/>
      <c r="C68" s="22"/>
      <c r="D68" s="21"/>
      <c r="E68" s="37"/>
      <c r="F68" s="37"/>
      <c r="G68" s="37"/>
      <c r="H68" s="37"/>
      <c r="I68" s="37"/>
      <c r="J68" s="37"/>
      <c r="K68" s="37"/>
      <c r="L68" s="37"/>
      <c r="M68" s="37"/>
      <c r="N68" s="37"/>
      <c r="O68" s="37"/>
      <c r="P68" s="37"/>
      <c r="Q68" s="37"/>
      <c r="R68" s="96"/>
    </row>
    <row r="69" spans="1:18">
      <c r="A69" s="68"/>
      <c r="B69" s="279"/>
      <c r="C69" s="280"/>
      <c r="D69" s="281"/>
      <c r="E69" s="282"/>
      <c r="F69" s="282"/>
      <c r="G69" s="282"/>
      <c r="H69" s="282"/>
      <c r="I69" s="282"/>
      <c r="J69" s="282"/>
      <c r="K69" s="282"/>
      <c r="L69" s="282"/>
      <c r="M69" s="282"/>
      <c r="N69" s="282"/>
      <c r="O69" s="282"/>
      <c r="P69" s="282"/>
      <c r="Q69" s="282"/>
      <c r="R69" s="283"/>
    </row>
    <row r="70" spans="1:18" ht="15" customHeight="1">
      <c r="A70" s="68">
        <v>14</v>
      </c>
      <c r="B70" s="97" t="s">
        <v>210</v>
      </c>
      <c r="C70" s="98"/>
      <c r="D70" s="87"/>
      <c r="E70" s="99">
        <f t="shared" ref="E70:R70" si="6">E65+E44</f>
        <v>0</v>
      </c>
      <c r="F70" s="99">
        <f t="shared" si="6"/>
        <v>0</v>
      </c>
      <c r="G70" s="99">
        <f t="shared" si="6"/>
        <v>0</v>
      </c>
      <c r="H70" s="99">
        <f t="shared" si="6"/>
        <v>0</v>
      </c>
      <c r="I70" s="99">
        <f t="shared" si="6"/>
        <v>0</v>
      </c>
      <c r="J70" s="99">
        <f t="shared" si="6"/>
        <v>0</v>
      </c>
      <c r="K70" s="99">
        <f t="shared" si="6"/>
        <v>0</v>
      </c>
      <c r="L70" s="99">
        <f t="shared" si="6"/>
        <v>3160518.8081259998</v>
      </c>
      <c r="M70" s="99">
        <f t="shared" si="6"/>
        <v>3166974.6076130001</v>
      </c>
      <c r="N70" s="99">
        <f t="shared" si="6"/>
        <v>3114506.9935329999</v>
      </c>
      <c r="O70" s="99">
        <f t="shared" si="6"/>
        <v>2264206.1507000001</v>
      </c>
      <c r="P70" s="99">
        <f t="shared" si="6"/>
        <v>1913948.0512700002</v>
      </c>
      <c r="Q70" s="99">
        <f t="shared" si="6"/>
        <v>1699313.068221</v>
      </c>
      <c r="R70" s="99">
        <f t="shared" si="6"/>
        <v>1631262.1499920001</v>
      </c>
    </row>
    <row r="71" spans="1:18" ht="15" customHeight="1">
      <c r="A71" s="68"/>
      <c r="B71" s="57"/>
      <c r="C71" s="58"/>
      <c r="D71" s="15"/>
      <c r="E71" s="37"/>
      <c r="F71" s="37"/>
      <c r="G71" s="37"/>
      <c r="H71" s="37"/>
      <c r="I71" s="37"/>
      <c r="J71" s="37"/>
      <c r="K71" s="37"/>
      <c r="L71" s="37"/>
      <c r="M71" s="37"/>
      <c r="N71" s="37"/>
      <c r="O71" s="37"/>
      <c r="P71" s="37"/>
      <c r="Q71" s="37"/>
      <c r="R71" s="37"/>
    </row>
    <row r="72" spans="1:18">
      <c r="A72" s="68"/>
      <c r="B72" s="15"/>
      <c r="D72" s="15"/>
      <c r="E72" s="37"/>
      <c r="F72" s="37"/>
      <c r="G72" s="37"/>
      <c r="H72" s="37"/>
      <c r="I72" s="37"/>
      <c r="J72" s="37"/>
      <c r="K72" s="37"/>
      <c r="L72" s="37"/>
      <c r="M72" s="37"/>
      <c r="N72" s="37"/>
      <c r="O72" s="38"/>
      <c r="P72" s="38"/>
      <c r="Q72" s="38"/>
      <c r="R72" s="38"/>
    </row>
    <row r="73" spans="1:18" ht="15" customHeight="1">
      <c r="A73" s="68"/>
      <c r="B73" s="57"/>
      <c r="C73" s="58"/>
      <c r="D73" s="15"/>
      <c r="E73" s="37"/>
      <c r="F73" s="37"/>
      <c r="G73" s="37"/>
      <c r="H73" s="37"/>
      <c r="I73" s="37"/>
      <c r="J73" s="37"/>
      <c r="K73" s="37"/>
      <c r="L73" s="37"/>
      <c r="M73" s="37"/>
      <c r="N73" s="37"/>
      <c r="O73" s="37"/>
      <c r="P73" s="37"/>
      <c r="Q73" s="37"/>
      <c r="R73" s="37"/>
    </row>
    <row r="74" spans="1:18" ht="15" customHeight="1">
      <c r="A74" s="68"/>
      <c r="B74" s="57"/>
      <c r="C74" s="58"/>
      <c r="D74" s="15"/>
      <c r="E74" s="37"/>
      <c r="F74" s="37"/>
      <c r="G74" s="37"/>
      <c r="H74" s="37"/>
      <c r="I74" s="37"/>
      <c r="J74" s="37"/>
      <c r="K74" s="37"/>
      <c r="L74" s="37"/>
      <c r="M74" s="37"/>
      <c r="N74" s="37"/>
      <c r="O74" s="37"/>
      <c r="P74" s="37"/>
      <c r="Q74" s="37"/>
      <c r="R74" s="37"/>
    </row>
    <row r="75" spans="1:18" ht="15" customHeight="1">
      <c r="A75" s="68"/>
      <c r="B75" s="57"/>
      <c r="C75" s="58"/>
      <c r="D75" s="15"/>
      <c r="E75" s="37"/>
      <c r="F75" s="37"/>
      <c r="G75" s="37"/>
      <c r="H75" s="37"/>
      <c r="I75" s="37"/>
      <c r="J75" s="37"/>
      <c r="K75" s="37"/>
      <c r="L75" s="37"/>
      <c r="M75" s="37"/>
      <c r="N75" s="37"/>
      <c r="O75" s="37"/>
      <c r="P75" s="37"/>
      <c r="Q75" s="37"/>
      <c r="R75" s="37"/>
    </row>
    <row r="76" spans="1:18" ht="15" customHeight="1">
      <c r="A76" s="68"/>
      <c r="B76" s="57"/>
      <c r="C76" s="58"/>
      <c r="D76" s="15"/>
      <c r="E76" s="37"/>
      <c r="F76" s="37"/>
      <c r="G76" s="37"/>
      <c r="H76" s="37"/>
      <c r="I76" s="37"/>
      <c r="J76" s="37"/>
      <c r="K76" s="37"/>
      <c r="L76" s="37"/>
      <c r="M76" s="37"/>
      <c r="N76" s="37"/>
      <c r="O76" s="37"/>
      <c r="P76" s="37"/>
      <c r="Q76" s="37"/>
      <c r="R76" s="37"/>
    </row>
    <row r="77" spans="1:18" ht="15" customHeight="1">
      <c r="A77" s="68"/>
      <c r="B77" s="128" t="s">
        <v>123</v>
      </c>
      <c r="D77" s="15"/>
      <c r="E77" s="15"/>
      <c r="F77" s="15"/>
      <c r="G77" s="41"/>
      <c r="H77" s="41"/>
      <c r="I77" s="41"/>
      <c r="J77" s="41"/>
      <c r="K77" s="41"/>
      <c r="L77" s="41"/>
      <c r="M77" s="41"/>
      <c r="N77" s="41"/>
      <c r="O77" s="38"/>
      <c r="P77" s="38"/>
      <c r="Q77" s="38"/>
      <c r="R77" s="38"/>
    </row>
    <row r="78" spans="1:18" ht="15" customHeight="1">
      <c r="A78" s="68"/>
      <c r="B78" s="21" t="s">
        <v>124</v>
      </c>
      <c r="C78" s="22"/>
      <c r="D78" s="15"/>
      <c r="E78" s="15"/>
      <c r="F78" s="15"/>
      <c r="G78" s="41"/>
      <c r="H78" s="41"/>
      <c r="I78" s="41"/>
      <c r="J78" s="41"/>
      <c r="K78" s="41"/>
      <c r="L78" s="41"/>
      <c r="M78" s="41"/>
      <c r="N78" s="41"/>
      <c r="O78" s="38"/>
      <c r="P78" s="38"/>
      <c r="Q78" s="38"/>
      <c r="R78" s="38"/>
    </row>
    <row r="79" spans="1:18">
      <c r="A79" s="68"/>
      <c r="B79" s="15" t="s">
        <v>125</v>
      </c>
      <c r="C79" s="22"/>
      <c r="D79" s="16"/>
      <c r="E79" s="184"/>
      <c r="F79" s="184"/>
      <c r="G79" s="184"/>
      <c r="H79" s="184"/>
      <c r="I79" s="184"/>
      <c r="J79" s="184"/>
      <c r="K79" s="184"/>
      <c r="L79" s="185" t="s">
        <v>44</v>
      </c>
      <c r="M79" s="185" t="s">
        <v>45</v>
      </c>
      <c r="N79" s="185" t="s">
        <v>46</v>
      </c>
      <c r="O79" s="185" t="s">
        <v>47</v>
      </c>
      <c r="P79" s="185" t="s">
        <v>48</v>
      </c>
      <c r="Q79" s="185" t="s">
        <v>49</v>
      </c>
      <c r="R79" s="185" t="s">
        <v>50</v>
      </c>
    </row>
    <row r="80" spans="1:18">
      <c r="A80" s="68" t="s">
        <v>144</v>
      </c>
      <c r="B80" s="164" t="s">
        <v>127</v>
      </c>
      <c r="C80" s="284"/>
      <c r="D80" s="248"/>
      <c r="E80" s="186"/>
      <c r="F80" s="186"/>
      <c r="G80" s="186"/>
      <c r="H80" s="186"/>
      <c r="I80" s="186"/>
      <c r="J80" s="186"/>
      <c r="K80" s="186"/>
      <c r="L80" s="153">
        <v>0</v>
      </c>
      <c r="M80" s="153">
        <v>0</v>
      </c>
      <c r="N80" s="232">
        <v>0</v>
      </c>
      <c r="O80" s="154">
        <v>0</v>
      </c>
      <c r="P80" s="154">
        <v>0</v>
      </c>
      <c r="Q80" s="154">
        <v>0</v>
      </c>
      <c r="R80" s="154">
        <v>0</v>
      </c>
    </row>
    <row r="81" spans="1:18">
      <c r="A81" s="68" t="s">
        <v>146</v>
      </c>
      <c r="B81" s="251" t="s">
        <v>129</v>
      </c>
      <c r="C81" s="284"/>
      <c r="D81" s="248"/>
      <c r="E81" s="186"/>
      <c r="F81" s="186"/>
      <c r="G81" s="186"/>
      <c r="H81" s="186"/>
      <c r="I81" s="186"/>
      <c r="J81" s="186"/>
      <c r="K81" s="186"/>
      <c r="L81" s="153">
        <v>0</v>
      </c>
      <c r="M81" s="153">
        <v>0</v>
      </c>
      <c r="N81" s="153">
        <v>-12867.266234999999</v>
      </c>
      <c r="O81" s="153">
        <v>-12825.519849000002</v>
      </c>
      <c r="P81" s="153">
        <v>-12888.589396999996</v>
      </c>
      <c r="Q81" s="153">
        <v>-12600.419115000001</v>
      </c>
      <c r="R81" s="153">
        <v>-12677.282483000003</v>
      </c>
    </row>
    <row r="82" spans="1:18">
      <c r="A82" s="68" t="s">
        <v>148</v>
      </c>
      <c r="B82" s="251"/>
      <c r="C82" s="284"/>
      <c r="D82" s="248"/>
      <c r="E82" s="186"/>
      <c r="F82" s="186"/>
      <c r="G82" s="186"/>
      <c r="H82" s="186"/>
      <c r="I82" s="186"/>
      <c r="J82" s="186"/>
      <c r="K82" s="186"/>
      <c r="L82" s="153"/>
      <c r="M82" s="153"/>
      <c r="N82" s="153"/>
      <c r="O82" s="154"/>
      <c r="P82" s="154"/>
      <c r="Q82" s="154"/>
      <c r="R82" s="154"/>
    </row>
    <row r="83" spans="1:18">
      <c r="A83" s="68" t="s">
        <v>150</v>
      </c>
      <c r="B83" s="251"/>
      <c r="C83" s="284"/>
      <c r="D83" s="248"/>
      <c r="E83" s="186"/>
      <c r="F83" s="186"/>
      <c r="G83" s="186"/>
      <c r="H83" s="186"/>
      <c r="I83" s="186"/>
      <c r="J83" s="186"/>
      <c r="K83" s="186"/>
      <c r="L83" s="153"/>
      <c r="M83" s="153"/>
      <c r="N83" s="153"/>
      <c r="O83" s="154"/>
      <c r="P83" s="154"/>
      <c r="Q83" s="154"/>
      <c r="R83" s="154"/>
    </row>
    <row r="84" spans="1:18">
      <c r="A84" s="68" t="s">
        <v>152</v>
      </c>
      <c r="B84" s="251"/>
      <c r="C84" s="284"/>
      <c r="D84" s="248"/>
      <c r="E84" s="186"/>
      <c r="F84" s="186"/>
      <c r="G84" s="186"/>
      <c r="H84" s="186"/>
      <c r="I84" s="186"/>
      <c r="J84" s="186"/>
      <c r="K84" s="186"/>
      <c r="L84" s="207"/>
      <c r="M84" s="207"/>
      <c r="N84" s="207"/>
      <c r="O84" s="208"/>
      <c r="P84" s="208"/>
      <c r="Q84" s="208"/>
      <c r="R84" s="208"/>
    </row>
    <row r="85" spans="1:18">
      <c r="A85" s="68" t="s">
        <v>153</v>
      </c>
      <c r="B85" s="251"/>
      <c r="C85" s="284"/>
      <c r="D85" s="248"/>
      <c r="E85" s="186"/>
      <c r="F85" s="186"/>
      <c r="G85" s="186"/>
      <c r="H85" s="186"/>
      <c r="I85" s="186"/>
      <c r="J85" s="186"/>
      <c r="K85" s="186"/>
      <c r="L85" s="207"/>
      <c r="M85" s="207"/>
      <c r="N85" s="207"/>
      <c r="O85" s="208"/>
      <c r="P85" s="208"/>
      <c r="Q85" s="208"/>
      <c r="R85" s="208"/>
    </row>
    <row r="86" spans="1:18">
      <c r="A86" s="68" t="s">
        <v>154</v>
      </c>
      <c r="B86" s="251"/>
      <c r="C86" s="284"/>
      <c r="D86" s="248"/>
      <c r="E86" s="186"/>
      <c r="F86" s="186"/>
      <c r="G86" s="186"/>
      <c r="H86" s="186"/>
      <c r="I86" s="186"/>
      <c r="J86" s="186"/>
      <c r="K86" s="186"/>
      <c r="L86" s="207"/>
      <c r="M86" s="207"/>
      <c r="N86" s="207"/>
      <c r="O86" s="208"/>
      <c r="P86" s="208"/>
      <c r="Q86" s="208"/>
      <c r="R86" s="208"/>
    </row>
    <row r="87" spans="1:18">
      <c r="A87" s="68" t="s">
        <v>155</v>
      </c>
      <c r="B87" s="251"/>
      <c r="C87" s="284"/>
      <c r="D87" s="248"/>
      <c r="E87" s="186"/>
      <c r="F87" s="186"/>
      <c r="G87" s="186"/>
      <c r="H87" s="186"/>
      <c r="I87" s="186"/>
      <c r="J87" s="186"/>
      <c r="K87" s="186"/>
      <c r="L87" s="207"/>
      <c r="M87" s="207"/>
      <c r="N87" s="207"/>
      <c r="O87" s="208"/>
      <c r="P87" s="208"/>
      <c r="Q87" s="208"/>
      <c r="R87" s="208"/>
    </row>
    <row r="88" spans="1:18">
      <c r="A88" s="68" t="s">
        <v>156</v>
      </c>
      <c r="B88" s="251"/>
      <c r="C88" s="284"/>
      <c r="D88" s="248"/>
      <c r="E88" s="186"/>
      <c r="F88" s="186"/>
      <c r="G88" s="186"/>
      <c r="H88" s="186"/>
      <c r="I88" s="186"/>
      <c r="J88" s="186"/>
      <c r="K88" s="186"/>
      <c r="L88" s="207"/>
      <c r="M88" s="207"/>
      <c r="N88" s="207"/>
      <c r="O88" s="208"/>
      <c r="P88" s="208"/>
      <c r="Q88" s="208"/>
      <c r="R88" s="208"/>
    </row>
    <row r="89" spans="1:18">
      <c r="A89" s="68" t="s">
        <v>157</v>
      </c>
      <c r="B89" s="251"/>
      <c r="C89" s="284"/>
      <c r="D89" s="248"/>
      <c r="E89" s="186"/>
      <c r="F89" s="186"/>
      <c r="G89" s="186"/>
      <c r="H89" s="186"/>
      <c r="I89" s="186"/>
      <c r="J89" s="186"/>
      <c r="K89" s="186"/>
      <c r="L89" s="207"/>
      <c r="M89" s="207"/>
      <c r="N89" s="207"/>
      <c r="O89" s="208"/>
      <c r="P89" s="208"/>
      <c r="Q89" s="208"/>
      <c r="R89" s="208"/>
    </row>
    <row r="90" spans="1:18">
      <c r="A90" s="68" t="s">
        <v>158</v>
      </c>
      <c r="B90" s="251"/>
      <c r="C90" s="284"/>
      <c r="D90" s="248"/>
      <c r="E90" s="186"/>
      <c r="F90" s="186"/>
      <c r="G90" s="186"/>
      <c r="H90" s="186"/>
      <c r="I90" s="186"/>
      <c r="J90" s="186"/>
      <c r="K90" s="186"/>
      <c r="L90" s="207"/>
      <c r="M90" s="207"/>
      <c r="N90" s="207"/>
      <c r="O90" s="208"/>
      <c r="P90" s="208"/>
      <c r="Q90" s="208"/>
      <c r="R90" s="208"/>
    </row>
    <row r="91" spans="1:18">
      <c r="A91" s="68" t="s">
        <v>159</v>
      </c>
      <c r="B91" s="251"/>
      <c r="C91" s="284"/>
      <c r="D91" s="248"/>
      <c r="E91" s="186"/>
      <c r="F91" s="186"/>
      <c r="G91" s="186"/>
      <c r="H91" s="186"/>
      <c r="I91" s="186"/>
      <c r="J91" s="186"/>
      <c r="K91" s="186"/>
      <c r="L91" s="207"/>
      <c r="M91" s="207"/>
      <c r="N91" s="207"/>
      <c r="O91" s="208"/>
      <c r="P91" s="208"/>
      <c r="Q91" s="208"/>
      <c r="R91" s="208"/>
    </row>
    <row r="92" spans="1:18">
      <c r="A92" s="68" t="s">
        <v>160</v>
      </c>
      <c r="B92" s="251"/>
      <c r="C92" s="284"/>
      <c r="D92" s="248"/>
      <c r="E92" s="186"/>
      <c r="F92" s="186"/>
      <c r="G92" s="186"/>
      <c r="H92" s="186"/>
      <c r="I92" s="186"/>
      <c r="J92" s="186"/>
      <c r="K92" s="186"/>
      <c r="L92" s="207"/>
      <c r="M92" s="207"/>
      <c r="N92" s="207"/>
      <c r="O92" s="208"/>
      <c r="P92" s="208"/>
      <c r="Q92" s="208"/>
      <c r="R92" s="208"/>
    </row>
    <row r="93" spans="1:18">
      <c r="A93" s="126" t="s">
        <v>161</v>
      </c>
      <c r="B93" s="251"/>
      <c r="C93" s="284"/>
      <c r="D93" s="248"/>
      <c r="E93" s="186"/>
      <c r="F93" s="186"/>
      <c r="G93" s="186"/>
      <c r="H93" s="186"/>
      <c r="I93" s="186"/>
      <c r="J93" s="186"/>
      <c r="K93" s="186"/>
      <c r="L93" s="207"/>
      <c r="M93" s="207"/>
      <c r="N93" s="207"/>
      <c r="O93" s="208"/>
      <c r="P93" s="208"/>
      <c r="Q93" s="208"/>
      <c r="R93" s="208"/>
    </row>
    <row r="94" spans="1:18">
      <c r="A94" s="68">
        <v>15</v>
      </c>
      <c r="B94" s="227" t="s">
        <v>211</v>
      </c>
      <c r="C94" s="228"/>
      <c r="D94" s="89"/>
      <c r="E94" s="188"/>
      <c r="F94" s="192"/>
      <c r="G94" s="188"/>
      <c r="H94" s="192"/>
      <c r="I94" s="188"/>
      <c r="J94" s="192"/>
      <c r="K94" s="188"/>
      <c r="L94" s="146">
        <f t="shared" ref="L94:R94" si="7">SUM(L80:L93)</f>
        <v>0</v>
      </c>
      <c r="M94" s="146">
        <f t="shared" si="7"/>
        <v>0</v>
      </c>
      <c r="N94" s="146">
        <f t="shared" si="7"/>
        <v>-12867.266234999999</v>
      </c>
      <c r="O94" s="146">
        <f t="shared" si="7"/>
        <v>-12825.519849000002</v>
      </c>
      <c r="P94" s="146">
        <f t="shared" si="7"/>
        <v>-12888.589396999996</v>
      </c>
      <c r="Q94" s="146">
        <f t="shared" si="7"/>
        <v>-12600.419115000001</v>
      </c>
      <c r="R94" s="146">
        <f t="shared" si="7"/>
        <v>-12677.282483000003</v>
      </c>
    </row>
    <row r="95" spans="1:18">
      <c r="A95" s="68"/>
      <c r="C95" s="22"/>
      <c r="D95" s="73"/>
      <c r="E95" s="75"/>
      <c r="F95" s="257"/>
      <c r="G95" s="76"/>
      <c r="H95" s="76"/>
      <c r="I95" s="76"/>
      <c r="J95" s="76"/>
      <c r="K95" s="76"/>
      <c r="L95" s="76"/>
      <c r="M95" s="76"/>
      <c r="N95" s="76"/>
      <c r="O95" s="77"/>
      <c r="P95" s="77"/>
      <c r="Q95" s="77"/>
      <c r="R95" s="78"/>
    </row>
    <row r="96" spans="1:18">
      <c r="A96" s="68"/>
      <c r="B96" s="21" t="s">
        <v>143</v>
      </c>
      <c r="D96" s="15"/>
      <c r="E96" s="50"/>
      <c r="F96" s="51"/>
      <c r="G96" s="51"/>
      <c r="H96" s="51"/>
      <c r="I96" s="51"/>
      <c r="J96" s="51"/>
      <c r="K96" s="51"/>
      <c r="L96" s="51"/>
      <c r="M96" s="51"/>
      <c r="N96" s="51"/>
      <c r="O96" s="44"/>
      <c r="P96" s="44"/>
      <c r="Q96" s="44"/>
      <c r="R96" s="45"/>
    </row>
    <row r="97" spans="1:18">
      <c r="A97" s="68"/>
      <c r="B97" s="15" t="s">
        <v>125</v>
      </c>
      <c r="D97" s="16"/>
      <c r="E97" s="52"/>
      <c r="F97" s="53"/>
      <c r="G97" s="53"/>
      <c r="H97" s="53"/>
      <c r="I97" s="53"/>
      <c r="J97" s="53"/>
      <c r="K97" s="53"/>
      <c r="L97" s="53"/>
      <c r="M97" s="53"/>
      <c r="N97" s="53"/>
      <c r="O97" s="48"/>
      <c r="P97" s="48"/>
      <c r="Q97" s="48"/>
      <c r="R97" s="49"/>
    </row>
    <row r="98" spans="1:18">
      <c r="A98" s="68" t="s">
        <v>212</v>
      </c>
      <c r="B98" s="251" t="s">
        <v>145</v>
      </c>
      <c r="C98" s="151"/>
      <c r="D98" s="142"/>
      <c r="E98" s="171"/>
      <c r="F98" s="133"/>
      <c r="G98" s="171"/>
      <c r="H98" s="133"/>
      <c r="I98" s="171"/>
      <c r="J98" s="133"/>
      <c r="K98" s="171"/>
      <c r="L98" s="153">
        <v>0</v>
      </c>
      <c r="M98" s="153">
        <v>0</v>
      </c>
      <c r="N98" s="153">
        <v>247031.91984799999</v>
      </c>
      <c r="O98" s="153">
        <v>247031.91945099999</v>
      </c>
      <c r="P98" s="153">
        <v>247031.923885</v>
      </c>
      <c r="Q98" s="153">
        <v>247031.92115499999</v>
      </c>
      <c r="R98" s="153">
        <v>247031.92291699999</v>
      </c>
    </row>
    <row r="99" spans="1:18">
      <c r="A99" s="68" t="s">
        <v>213</v>
      </c>
      <c r="B99" s="251" t="s">
        <v>147</v>
      </c>
      <c r="C99" s="151"/>
      <c r="D99" s="152"/>
      <c r="E99" s="133"/>
      <c r="F99" s="133"/>
      <c r="G99" s="133"/>
      <c r="H99" s="133"/>
      <c r="I99" s="133"/>
      <c r="J99" s="133"/>
      <c r="K99" s="133"/>
      <c r="L99" s="153">
        <v>0</v>
      </c>
      <c r="M99" s="153">
        <v>0</v>
      </c>
      <c r="N99" s="153">
        <v>0</v>
      </c>
      <c r="O99" s="153">
        <v>438000</v>
      </c>
      <c r="P99" s="153">
        <v>439200</v>
      </c>
      <c r="Q99" s="153">
        <v>438000</v>
      </c>
      <c r="R99" s="153">
        <v>438000</v>
      </c>
    </row>
    <row r="100" spans="1:18">
      <c r="A100" s="68" t="s">
        <v>214</v>
      </c>
      <c r="B100" s="251" t="s">
        <v>149</v>
      </c>
      <c r="C100" s="151"/>
      <c r="D100" s="152"/>
      <c r="E100" s="171"/>
      <c r="F100" s="171"/>
      <c r="G100" s="171"/>
      <c r="H100" s="171"/>
      <c r="I100" s="171"/>
      <c r="J100" s="171"/>
      <c r="K100" s="171"/>
      <c r="L100" s="153">
        <v>0</v>
      </c>
      <c r="M100" s="153">
        <v>0</v>
      </c>
      <c r="N100" s="153">
        <v>0</v>
      </c>
      <c r="O100" s="153">
        <v>461651.83939500002</v>
      </c>
      <c r="P100" s="153">
        <v>491435.84860100003</v>
      </c>
      <c r="Q100" s="153">
        <v>491435.83571000001</v>
      </c>
      <c r="R100" s="153">
        <v>491435.82973999996</v>
      </c>
    </row>
    <row r="101" spans="1:18">
      <c r="A101" s="68" t="s">
        <v>215</v>
      </c>
      <c r="B101" s="251" t="s">
        <v>151</v>
      </c>
      <c r="C101" s="151"/>
      <c r="D101" s="152"/>
      <c r="E101" s="171"/>
      <c r="F101" s="171"/>
      <c r="G101" s="171"/>
      <c r="H101" s="171"/>
      <c r="I101" s="171"/>
      <c r="J101" s="171"/>
      <c r="K101" s="171"/>
      <c r="L101" s="153">
        <v>0</v>
      </c>
      <c r="M101" s="153">
        <v>0</v>
      </c>
      <c r="N101" s="153">
        <v>0</v>
      </c>
      <c r="O101" s="153">
        <v>0</v>
      </c>
      <c r="P101" s="153">
        <v>0</v>
      </c>
      <c r="Q101" s="153">
        <v>0</v>
      </c>
      <c r="R101" s="153">
        <v>138869.70657800001</v>
      </c>
    </row>
    <row r="102" spans="1:18">
      <c r="A102" s="68" t="s">
        <v>216</v>
      </c>
      <c r="B102" s="251"/>
      <c r="C102" s="151"/>
      <c r="D102" s="152"/>
      <c r="E102" s="171"/>
      <c r="F102" s="171"/>
      <c r="G102" s="171"/>
      <c r="H102" s="171"/>
      <c r="I102" s="171"/>
      <c r="J102" s="171"/>
      <c r="K102" s="171"/>
      <c r="L102" s="217"/>
      <c r="M102" s="217"/>
      <c r="N102" s="217"/>
      <c r="O102" s="154"/>
      <c r="P102" s="154"/>
      <c r="Q102" s="154"/>
      <c r="R102" s="154"/>
    </row>
    <row r="103" spans="1:18">
      <c r="A103" s="68" t="s">
        <v>217</v>
      </c>
      <c r="B103" s="251"/>
      <c r="C103" s="151"/>
      <c r="D103" s="152"/>
      <c r="E103" s="231"/>
      <c r="F103" s="231"/>
      <c r="G103" s="231"/>
      <c r="H103" s="231"/>
      <c r="I103" s="231"/>
      <c r="J103" s="231"/>
      <c r="K103" s="231"/>
      <c r="L103" s="253"/>
      <c r="M103" s="253"/>
      <c r="N103" s="253"/>
      <c r="O103" s="220"/>
      <c r="P103" s="220"/>
      <c r="Q103" s="220"/>
      <c r="R103" s="220"/>
    </row>
    <row r="104" spans="1:18">
      <c r="A104" s="68" t="s">
        <v>218</v>
      </c>
      <c r="B104" s="251"/>
      <c r="C104" s="151"/>
      <c r="D104" s="152"/>
      <c r="E104" s="231"/>
      <c r="F104" s="231"/>
      <c r="G104" s="231"/>
      <c r="H104" s="231"/>
      <c r="I104" s="231"/>
      <c r="J104" s="231"/>
      <c r="K104" s="231"/>
      <c r="L104" s="253"/>
      <c r="M104" s="253"/>
      <c r="N104" s="253"/>
      <c r="O104" s="220"/>
      <c r="P104" s="220"/>
      <c r="Q104" s="220"/>
      <c r="R104" s="220"/>
    </row>
    <row r="105" spans="1:18">
      <c r="A105" s="68" t="s">
        <v>219</v>
      </c>
      <c r="B105" s="251"/>
      <c r="C105" s="151"/>
      <c r="D105" s="152"/>
      <c r="E105" s="231"/>
      <c r="F105" s="231"/>
      <c r="G105" s="231"/>
      <c r="H105" s="231"/>
      <c r="I105" s="231"/>
      <c r="J105" s="231"/>
      <c r="K105" s="231"/>
      <c r="L105" s="253"/>
      <c r="M105" s="253"/>
      <c r="N105" s="253"/>
      <c r="O105" s="220"/>
      <c r="P105" s="220"/>
      <c r="Q105" s="220"/>
      <c r="R105" s="220"/>
    </row>
    <row r="106" spans="1:18">
      <c r="A106" s="68" t="s">
        <v>220</v>
      </c>
      <c r="B106" s="251"/>
      <c r="C106" s="151"/>
      <c r="D106" s="152"/>
      <c r="E106" s="231"/>
      <c r="F106" s="231"/>
      <c r="G106" s="231"/>
      <c r="H106" s="231"/>
      <c r="I106" s="231"/>
      <c r="J106" s="231"/>
      <c r="K106" s="231"/>
      <c r="L106" s="253"/>
      <c r="M106" s="253"/>
      <c r="N106" s="253"/>
      <c r="O106" s="220"/>
      <c r="P106" s="220"/>
      <c r="Q106" s="220"/>
      <c r="R106" s="220"/>
    </row>
    <row r="107" spans="1:18">
      <c r="A107" s="68" t="s">
        <v>221</v>
      </c>
      <c r="B107" s="251"/>
      <c r="C107" s="151"/>
      <c r="D107" s="152"/>
      <c r="E107" s="231"/>
      <c r="F107" s="231"/>
      <c r="G107" s="231"/>
      <c r="H107" s="231"/>
      <c r="I107" s="231"/>
      <c r="J107" s="231"/>
      <c r="K107" s="231"/>
      <c r="L107" s="253"/>
      <c r="M107" s="253"/>
      <c r="N107" s="253"/>
      <c r="O107" s="220"/>
      <c r="P107" s="220"/>
      <c r="Q107" s="220"/>
      <c r="R107" s="220"/>
    </row>
    <row r="108" spans="1:18">
      <c r="A108" s="68" t="s">
        <v>222</v>
      </c>
      <c r="B108" s="251"/>
      <c r="C108" s="151"/>
      <c r="D108" s="152"/>
      <c r="E108" s="231"/>
      <c r="F108" s="231"/>
      <c r="G108" s="231"/>
      <c r="H108" s="231"/>
      <c r="I108" s="231"/>
      <c r="J108" s="231"/>
      <c r="K108" s="231"/>
      <c r="L108" s="253"/>
      <c r="M108" s="253"/>
      <c r="N108" s="253"/>
      <c r="O108" s="220"/>
      <c r="P108" s="220"/>
      <c r="Q108" s="220"/>
      <c r="R108" s="220"/>
    </row>
    <row r="109" spans="1:18">
      <c r="A109" s="68" t="s">
        <v>223</v>
      </c>
      <c r="B109" s="251"/>
      <c r="C109" s="151"/>
      <c r="D109" s="152"/>
      <c r="E109" s="231"/>
      <c r="F109" s="231"/>
      <c r="G109" s="231"/>
      <c r="H109" s="231"/>
      <c r="I109" s="231"/>
      <c r="J109" s="231"/>
      <c r="K109" s="231"/>
      <c r="L109" s="253"/>
      <c r="M109" s="253"/>
      <c r="N109" s="253"/>
      <c r="O109" s="220"/>
      <c r="P109" s="220"/>
      <c r="Q109" s="220"/>
      <c r="R109" s="220"/>
    </row>
    <row r="110" spans="1:18">
      <c r="A110" s="68" t="s">
        <v>224</v>
      </c>
      <c r="B110" s="251"/>
      <c r="C110" s="151"/>
      <c r="D110" s="152"/>
      <c r="E110" s="231"/>
      <c r="F110" s="231"/>
      <c r="G110" s="231"/>
      <c r="H110" s="231"/>
      <c r="I110" s="231"/>
      <c r="J110" s="231"/>
      <c r="K110" s="231"/>
      <c r="L110" s="253"/>
      <c r="M110" s="253"/>
      <c r="N110" s="253"/>
      <c r="O110" s="220"/>
      <c r="P110" s="220"/>
      <c r="Q110" s="220"/>
      <c r="R110" s="220"/>
    </row>
    <row r="111" spans="1:18">
      <c r="A111" s="126" t="s">
        <v>225</v>
      </c>
      <c r="B111" s="251"/>
      <c r="C111" s="151"/>
      <c r="D111" s="152"/>
      <c r="E111" s="231"/>
      <c r="F111" s="231"/>
      <c r="G111" s="231"/>
      <c r="H111" s="231"/>
      <c r="I111" s="231"/>
      <c r="J111" s="231"/>
      <c r="K111" s="231"/>
      <c r="L111" s="253"/>
      <c r="M111" s="253"/>
      <c r="N111" s="253"/>
      <c r="O111" s="220"/>
      <c r="P111" s="220"/>
      <c r="Q111" s="220"/>
      <c r="R111" s="220"/>
    </row>
    <row r="112" spans="1:18">
      <c r="A112" s="68">
        <v>16</v>
      </c>
      <c r="B112" s="227" t="s">
        <v>226</v>
      </c>
      <c r="C112" s="228"/>
      <c r="D112" s="229"/>
      <c r="E112" s="188"/>
      <c r="F112" s="188"/>
      <c r="G112" s="188"/>
      <c r="H112" s="188"/>
      <c r="I112" s="188"/>
      <c r="J112" s="188"/>
      <c r="K112" s="188"/>
      <c r="L112" s="146">
        <f t="shared" ref="L112:R112" si="8">SUM(L98:L102)</f>
        <v>0</v>
      </c>
      <c r="M112" s="146">
        <f t="shared" si="8"/>
        <v>0</v>
      </c>
      <c r="N112" s="146">
        <f t="shared" si="8"/>
        <v>247031.91984799999</v>
      </c>
      <c r="O112" s="146">
        <f t="shared" si="8"/>
        <v>1146683.7588459998</v>
      </c>
      <c r="P112" s="146">
        <f t="shared" si="8"/>
        <v>1177667.7724859999</v>
      </c>
      <c r="Q112" s="146">
        <f t="shared" si="8"/>
        <v>1176467.7568649999</v>
      </c>
      <c r="R112" s="146">
        <f t="shared" si="8"/>
        <v>1315337.459235</v>
      </c>
    </row>
    <row r="113" spans="1:18">
      <c r="A113" s="68"/>
      <c r="B113" s="83"/>
      <c r="C113" s="81"/>
      <c r="D113" s="82"/>
      <c r="E113" s="51"/>
      <c r="F113" s="51"/>
      <c r="G113" s="51"/>
      <c r="H113" s="51"/>
      <c r="I113" s="51"/>
      <c r="J113" s="51"/>
      <c r="K113" s="51"/>
      <c r="L113" s="51"/>
      <c r="M113" s="51"/>
      <c r="N113" s="51"/>
      <c r="O113" s="51"/>
      <c r="P113" s="51"/>
      <c r="Q113" s="51"/>
      <c r="R113" s="84"/>
    </row>
    <row r="114" spans="1:18" ht="15" customHeight="1">
      <c r="A114" s="68">
        <v>17</v>
      </c>
      <c r="B114" s="245" t="s">
        <v>227</v>
      </c>
      <c r="C114" s="141"/>
      <c r="D114" s="142"/>
      <c r="E114" s="230"/>
      <c r="F114" s="230"/>
      <c r="G114" s="230"/>
      <c r="H114" s="230"/>
      <c r="I114" s="230"/>
      <c r="J114" s="230"/>
      <c r="K114" s="230"/>
      <c r="L114" s="143">
        <f t="shared" ref="L114:R114" si="9">L112+L94</f>
        <v>0</v>
      </c>
      <c r="M114" s="143">
        <f t="shared" si="9"/>
        <v>0</v>
      </c>
      <c r="N114" s="143">
        <f t="shared" si="9"/>
        <v>234164.653613</v>
      </c>
      <c r="O114" s="143">
        <f t="shared" si="9"/>
        <v>1133858.2389969998</v>
      </c>
      <c r="P114" s="143">
        <f t="shared" si="9"/>
        <v>1164779.1830889999</v>
      </c>
      <c r="Q114" s="143">
        <f t="shared" si="9"/>
        <v>1163867.3377499999</v>
      </c>
      <c r="R114" s="143">
        <f t="shared" si="9"/>
        <v>1302660.1767519999</v>
      </c>
    </row>
    <row r="115" spans="1:18" ht="15" customHeight="1">
      <c r="A115" s="68"/>
      <c r="B115" s="57"/>
      <c r="C115" s="58"/>
      <c r="D115" s="15"/>
      <c r="E115" s="140"/>
      <c r="F115" s="140"/>
      <c r="G115" s="140"/>
      <c r="H115" s="140"/>
      <c r="I115" s="140"/>
      <c r="J115" s="140"/>
      <c r="K115" s="140"/>
      <c r="L115" s="37"/>
      <c r="M115" s="37"/>
      <c r="N115" s="37"/>
      <c r="O115" s="37"/>
      <c r="P115" s="37"/>
      <c r="Q115" s="37"/>
      <c r="R115" s="37"/>
    </row>
    <row r="116" spans="1:18" ht="15" customHeight="1">
      <c r="A116" s="68" t="s">
        <v>228</v>
      </c>
      <c r="B116" s="227" t="s">
        <v>229</v>
      </c>
      <c r="C116" s="141"/>
      <c r="D116" s="142"/>
      <c r="E116" s="140"/>
      <c r="F116" s="140"/>
      <c r="G116" s="140"/>
      <c r="H116" s="140"/>
      <c r="I116" s="140"/>
      <c r="J116" s="140"/>
      <c r="K116" s="140"/>
      <c r="L116" s="143"/>
      <c r="M116" s="143"/>
      <c r="N116" s="143"/>
      <c r="O116" s="143"/>
      <c r="P116" s="143"/>
      <c r="Q116" s="143"/>
      <c r="R116" s="143"/>
    </row>
    <row r="117" spans="1:18" ht="15" customHeight="1">
      <c r="A117" s="68"/>
      <c r="B117" s="86"/>
      <c r="C117" s="58"/>
      <c r="D117" s="15"/>
      <c r="E117" s="37"/>
      <c r="F117" s="37"/>
      <c r="G117" s="37"/>
      <c r="H117" s="37"/>
      <c r="I117" s="37"/>
      <c r="J117" s="37"/>
      <c r="K117" s="37"/>
      <c r="L117" s="37"/>
      <c r="M117" s="37"/>
      <c r="N117" s="37"/>
      <c r="O117" s="37"/>
      <c r="P117" s="37"/>
      <c r="Q117" s="37"/>
      <c r="R117" s="37"/>
    </row>
    <row r="118" spans="1:18" ht="18.5">
      <c r="A118" s="68"/>
      <c r="B118" s="128" t="s">
        <v>230</v>
      </c>
      <c r="D118" s="15"/>
      <c r="E118" s="41"/>
      <c r="F118" s="41"/>
      <c r="G118" s="41"/>
      <c r="H118" s="41"/>
      <c r="I118" s="41"/>
      <c r="J118" s="41"/>
      <c r="K118" s="41"/>
      <c r="L118" s="41"/>
      <c r="M118" s="41"/>
      <c r="N118" s="41"/>
      <c r="O118" s="38"/>
      <c r="P118" s="38"/>
      <c r="Q118" s="38"/>
      <c r="R118" s="38"/>
    </row>
    <row r="119" spans="1:18">
      <c r="A119" s="68"/>
      <c r="B119" s="21"/>
      <c r="C119" s="22"/>
      <c r="D119" s="21"/>
    </row>
    <row r="120" spans="1:18">
      <c r="A120" s="68"/>
      <c r="B120" s="15"/>
      <c r="C120" s="16"/>
      <c r="D120" s="91"/>
      <c r="E120" s="155" t="s">
        <v>165</v>
      </c>
      <c r="F120" s="155" t="s">
        <v>166</v>
      </c>
      <c r="G120" s="185" t="s">
        <v>167</v>
      </c>
      <c r="H120" s="185" t="s">
        <v>40</v>
      </c>
      <c r="I120" s="185" t="s">
        <v>41</v>
      </c>
      <c r="J120" s="185" t="s">
        <v>42</v>
      </c>
      <c r="K120" s="185" t="s">
        <v>43</v>
      </c>
      <c r="L120" s="185" t="s">
        <v>44</v>
      </c>
      <c r="M120" s="185" t="s">
        <v>45</v>
      </c>
      <c r="N120" s="185" t="s">
        <v>46</v>
      </c>
      <c r="O120" s="185" t="s">
        <v>47</v>
      </c>
      <c r="P120" s="185" t="s">
        <v>48</v>
      </c>
      <c r="Q120" s="185" t="s">
        <v>49</v>
      </c>
      <c r="R120" s="185" t="s">
        <v>50</v>
      </c>
    </row>
    <row r="121" spans="1:18">
      <c r="A121" s="68">
        <v>18</v>
      </c>
      <c r="B121" s="245" t="s">
        <v>231</v>
      </c>
      <c r="C121" s="152"/>
      <c r="D121" s="90"/>
      <c r="E121" s="148"/>
      <c r="F121" s="148"/>
      <c r="G121" s="148"/>
      <c r="H121" s="148"/>
      <c r="I121" s="148"/>
      <c r="J121" s="148"/>
      <c r="K121" s="148"/>
      <c r="L121" s="346">
        <v>301423.21118333138</v>
      </c>
      <c r="M121" s="346">
        <v>293525.91266491706</v>
      </c>
      <c r="N121" s="346">
        <v>132350.64153746463</v>
      </c>
      <c r="O121" s="346">
        <v>100853.10278219334</v>
      </c>
      <c r="P121" s="346">
        <v>440651.12376571482</v>
      </c>
      <c r="Q121" s="346">
        <v>668421.8212260115</v>
      </c>
      <c r="R121" s="346">
        <v>611712.14514544455</v>
      </c>
    </row>
    <row r="122" spans="1:18" ht="15" customHeight="1">
      <c r="A122" s="68"/>
      <c r="B122" s="86"/>
      <c r="C122" s="58"/>
      <c r="D122" s="15"/>
      <c r="E122" s="37"/>
      <c r="F122" s="37"/>
      <c r="G122" s="37"/>
      <c r="H122" s="37"/>
      <c r="I122" s="37"/>
      <c r="J122" s="37"/>
      <c r="K122" s="37"/>
      <c r="L122" s="37"/>
      <c r="M122" s="37"/>
      <c r="N122" s="37"/>
      <c r="O122" s="37"/>
      <c r="P122" s="37"/>
      <c r="Q122" s="37"/>
      <c r="R122" s="37"/>
    </row>
    <row r="123" spans="1:18" ht="15" customHeight="1">
      <c r="A123" s="68"/>
      <c r="C123" s="58"/>
      <c r="D123" s="15"/>
      <c r="E123" s="37"/>
      <c r="F123" s="37"/>
      <c r="G123" s="37"/>
      <c r="H123" s="37"/>
      <c r="I123" s="37"/>
      <c r="J123" s="37"/>
      <c r="K123" s="37"/>
      <c r="L123" s="37"/>
      <c r="M123" s="37"/>
      <c r="N123" s="37"/>
      <c r="O123" s="37"/>
      <c r="P123" s="37"/>
      <c r="Q123" s="37"/>
      <c r="R123" s="37"/>
    </row>
    <row r="124" spans="1:18" ht="18.5">
      <c r="A124" s="68"/>
      <c r="B124" s="130" t="s">
        <v>232</v>
      </c>
      <c r="D124" s="15"/>
      <c r="E124" s="37"/>
      <c r="F124" s="37"/>
      <c r="G124" s="37"/>
      <c r="H124" s="37"/>
      <c r="I124" s="37"/>
      <c r="J124" s="37"/>
      <c r="K124" s="37"/>
      <c r="L124" s="37">
        <v>4798.750786668621</v>
      </c>
      <c r="M124" s="37">
        <v>27251.563693082891</v>
      </c>
      <c r="N124" s="37">
        <v>47576.005798535421</v>
      </c>
      <c r="O124" s="37">
        <v>45217.226385806687</v>
      </c>
      <c r="P124" s="37">
        <v>57741.213518285193</v>
      </c>
      <c r="Q124" s="37">
        <v>54181.716987988446</v>
      </c>
      <c r="R124" s="37">
        <v>37936.821236555465</v>
      </c>
    </row>
    <row r="125" spans="1:18">
      <c r="A125" s="68"/>
      <c r="B125" s="15"/>
      <c r="D125" s="15"/>
      <c r="E125" s="185" t="s">
        <v>165</v>
      </c>
      <c r="F125" s="185" t="s">
        <v>166</v>
      </c>
      <c r="G125" s="185" t="s">
        <v>167</v>
      </c>
      <c r="H125" s="185" t="s">
        <v>40</v>
      </c>
      <c r="I125" s="185" t="s">
        <v>41</v>
      </c>
      <c r="J125" s="185" t="s">
        <v>42</v>
      </c>
      <c r="K125" s="185" t="s">
        <v>43</v>
      </c>
      <c r="L125" s="185" t="s">
        <v>44</v>
      </c>
      <c r="M125" s="185" t="s">
        <v>45</v>
      </c>
      <c r="N125" s="185" t="s">
        <v>46</v>
      </c>
      <c r="O125" s="185" t="s">
        <v>47</v>
      </c>
      <c r="P125" s="185" t="s">
        <v>48</v>
      </c>
      <c r="Q125" s="185" t="s">
        <v>49</v>
      </c>
      <c r="R125" s="185" t="s">
        <v>50</v>
      </c>
    </row>
    <row r="126" spans="1:18">
      <c r="A126" s="68">
        <v>19</v>
      </c>
      <c r="B126" s="227" t="s">
        <v>233</v>
      </c>
      <c r="C126" s="151"/>
      <c r="D126" s="152"/>
      <c r="E126" s="285">
        <f>E70+E114+E116</f>
        <v>0</v>
      </c>
      <c r="F126" s="285">
        <f t="shared" ref="F126:R126" si="10">F70+F114+F116</f>
        <v>0</v>
      </c>
      <c r="G126" s="285">
        <f t="shared" si="10"/>
        <v>0</v>
      </c>
      <c r="H126" s="285">
        <f t="shared" si="10"/>
        <v>0</v>
      </c>
      <c r="I126" s="285">
        <f t="shared" si="10"/>
        <v>0</v>
      </c>
      <c r="J126" s="285">
        <f t="shared" si="10"/>
        <v>0</v>
      </c>
      <c r="K126" s="285">
        <f t="shared" si="10"/>
        <v>0</v>
      </c>
      <c r="L126" s="286">
        <f t="shared" si="10"/>
        <v>3160518.8081259998</v>
      </c>
      <c r="M126" s="286">
        <f t="shared" si="10"/>
        <v>3166974.6076130001</v>
      </c>
      <c r="N126" s="286">
        <f t="shared" si="10"/>
        <v>3348671.6471460001</v>
      </c>
      <c r="O126" s="286">
        <f t="shared" si="10"/>
        <v>3398064.3896969999</v>
      </c>
      <c r="P126" s="286">
        <f t="shared" si="10"/>
        <v>3078727.2343589999</v>
      </c>
      <c r="Q126" s="286">
        <f t="shared" si="10"/>
        <v>2863180.405971</v>
      </c>
      <c r="R126" s="286">
        <f t="shared" si="10"/>
        <v>2933922.326744</v>
      </c>
    </row>
    <row r="127" spans="1:18">
      <c r="A127" s="68" t="s">
        <v>234</v>
      </c>
      <c r="B127" s="95" t="s">
        <v>235</v>
      </c>
      <c r="C127" s="151"/>
      <c r="D127" s="152"/>
      <c r="E127" s="285">
        <f>E67</f>
        <v>0</v>
      </c>
      <c r="F127" s="285">
        <f t="shared" ref="F127:R127" si="11">F67</f>
        <v>0</v>
      </c>
      <c r="G127" s="285">
        <f t="shared" si="11"/>
        <v>0</v>
      </c>
      <c r="H127" s="285">
        <f t="shared" si="11"/>
        <v>0</v>
      </c>
      <c r="I127" s="285">
        <f t="shared" si="11"/>
        <v>0</v>
      </c>
      <c r="J127" s="285">
        <f t="shared" si="11"/>
        <v>0</v>
      </c>
      <c r="K127" s="285">
        <f t="shared" si="11"/>
        <v>0</v>
      </c>
      <c r="L127" s="286">
        <f t="shared" si="11"/>
        <v>517760.21391100006</v>
      </c>
      <c r="M127" s="286">
        <f t="shared" si="11"/>
        <v>503405.96756100003</v>
      </c>
      <c r="N127" s="286">
        <f t="shared" si="11"/>
        <v>509184.21647099999</v>
      </c>
      <c r="O127" s="286">
        <f t="shared" si="11"/>
        <v>510022.05525899993</v>
      </c>
      <c r="P127" s="286">
        <f t="shared" si="11"/>
        <v>510915.373647</v>
      </c>
      <c r="Q127" s="286">
        <f t="shared" si="11"/>
        <v>501869.12126299995</v>
      </c>
      <c r="R127" s="286">
        <f t="shared" si="11"/>
        <v>492937.11214800004</v>
      </c>
    </row>
    <row r="128" spans="1:18">
      <c r="A128" s="68">
        <v>20</v>
      </c>
      <c r="B128" s="227" t="s">
        <v>236</v>
      </c>
      <c r="C128" s="151"/>
      <c r="D128" s="152"/>
      <c r="E128" s="285">
        <f>E121</f>
        <v>0</v>
      </c>
      <c r="F128" s="285">
        <f>F121</f>
        <v>0</v>
      </c>
      <c r="G128" s="285">
        <f>G121</f>
        <v>0</v>
      </c>
      <c r="H128" s="285">
        <f t="shared" ref="H128:R128" si="12">H121</f>
        <v>0</v>
      </c>
      <c r="I128" s="285">
        <f t="shared" si="12"/>
        <v>0</v>
      </c>
      <c r="J128" s="285">
        <f t="shared" si="12"/>
        <v>0</v>
      </c>
      <c r="K128" s="285">
        <f t="shared" si="12"/>
        <v>0</v>
      </c>
      <c r="L128" s="286">
        <f t="shared" si="12"/>
        <v>301423.21118333138</v>
      </c>
      <c r="M128" s="286">
        <f t="shared" si="12"/>
        <v>293525.91266491706</v>
      </c>
      <c r="N128" s="286">
        <f t="shared" si="12"/>
        <v>132350.64153746463</v>
      </c>
      <c r="O128" s="286">
        <f t="shared" si="12"/>
        <v>100853.10278219334</v>
      </c>
      <c r="P128" s="286">
        <f t="shared" si="12"/>
        <v>440651.12376571482</v>
      </c>
      <c r="Q128" s="286">
        <f t="shared" si="12"/>
        <v>668421.8212260115</v>
      </c>
      <c r="R128" s="286">
        <f t="shared" si="12"/>
        <v>611712.14514544455</v>
      </c>
    </row>
    <row r="129" spans="1:18">
      <c r="A129" s="135">
        <v>21</v>
      </c>
      <c r="B129" s="227" t="s">
        <v>237</v>
      </c>
      <c r="C129" s="151"/>
      <c r="D129" s="142"/>
      <c r="E129" s="285">
        <f t="shared" ref="E129:R129" si="13">E126-E127+E128</f>
        <v>0</v>
      </c>
      <c r="F129" s="285">
        <f t="shared" si="13"/>
        <v>0</v>
      </c>
      <c r="G129" s="285">
        <f t="shared" si="13"/>
        <v>0</v>
      </c>
      <c r="H129" s="285">
        <f t="shared" si="13"/>
        <v>0</v>
      </c>
      <c r="I129" s="285">
        <f t="shared" si="13"/>
        <v>0</v>
      </c>
      <c r="J129" s="285">
        <f t="shared" si="13"/>
        <v>0</v>
      </c>
      <c r="K129" s="285">
        <f t="shared" si="13"/>
        <v>0</v>
      </c>
      <c r="L129" s="286">
        <f t="shared" si="13"/>
        <v>2944181.805398331</v>
      </c>
      <c r="M129" s="286">
        <f t="shared" si="13"/>
        <v>2957094.5527169174</v>
      </c>
      <c r="N129" s="286">
        <f t="shared" si="13"/>
        <v>2971838.0722124646</v>
      </c>
      <c r="O129" s="286">
        <f t="shared" si="13"/>
        <v>2988895.4372201934</v>
      </c>
      <c r="P129" s="286">
        <f t="shared" si="13"/>
        <v>3008462.9844777146</v>
      </c>
      <c r="Q129" s="286">
        <f t="shared" si="13"/>
        <v>3029733.1059340113</v>
      </c>
      <c r="R129" s="286">
        <f t="shared" si="13"/>
        <v>3052697.3597414447</v>
      </c>
    </row>
    <row r="130" spans="1:18">
      <c r="A130" s="68">
        <v>22</v>
      </c>
      <c r="B130" s="227" t="s">
        <v>238</v>
      </c>
      <c r="C130" s="151"/>
      <c r="D130" s="142"/>
      <c r="E130" s="285">
        <f t="shared" ref="E130:R130" si="14">E17</f>
        <v>0</v>
      </c>
      <c r="F130" s="285">
        <f t="shared" si="14"/>
        <v>0</v>
      </c>
      <c r="G130" s="285">
        <f t="shared" si="14"/>
        <v>0</v>
      </c>
      <c r="H130" s="285">
        <f t="shared" si="14"/>
        <v>0</v>
      </c>
      <c r="I130" s="285">
        <f t="shared" si="14"/>
        <v>0</v>
      </c>
      <c r="J130" s="285">
        <f t="shared" si="14"/>
        <v>0</v>
      </c>
      <c r="K130" s="285">
        <f t="shared" si="14"/>
        <v>0</v>
      </c>
      <c r="L130" s="143">
        <f t="shared" si="14"/>
        <v>2944181.805398331</v>
      </c>
      <c r="M130" s="143">
        <f t="shared" si="14"/>
        <v>2957094.5527169174</v>
      </c>
      <c r="N130" s="143">
        <f t="shared" si="14"/>
        <v>2971838.0722124646</v>
      </c>
      <c r="O130" s="143">
        <f t="shared" si="14"/>
        <v>2988895.4372201934</v>
      </c>
      <c r="P130" s="143">
        <f t="shared" si="14"/>
        <v>3008462.9844777146</v>
      </c>
      <c r="Q130" s="143">
        <f t="shared" si="14"/>
        <v>3029733.1059340113</v>
      </c>
      <c r="R130" s="143">
        <f t="shared" si="14"/>
        <v>3052697.3597414447</v>
      </c>
    </row>
    <row r="131" spans="1:18">
      <c r="A131" s="68">
        <v>23</v>
      </c>
      <c r="B131" s="227" t="s">
        <v>239</v>
      </c>
      <c r="C131" s="151"/>
      <c r="D131" s="152"/>
      <c r="E131" s="285">
        <f>E129-E130</f>
        <v>0</v>
      </c>
      <c r="F131" s="285">
        <f>F129-F130</f>
        <v>0</v>
      </c>
      <c r="G131" s="285">
        <f t="shared" ref="G131:R131" si="15">G129-G130</f>
        <v>0</v>
      </c>
      <c r="H131" s="285">
        <f t="shared" si="15"/>
        <v>0</v>
      </c>
      <c r="I131" s="285">
        <f t="shared" si="15"/>
        <v>0</v>
      </c>
      <c r="J131" s="285">
        <f t="shared" si="15"/>
        <v>0</v>
      </c>
      <c r="K131" s="285">
        <f t="shared" si="15"/>
        <v>0</v>
      </c>
      <c r="L131" s="143">
        <f t="shared" si="15"/>
        <v>0</v>
      </c>
      <c r="M131" s="143">
        <f t="shared" si="15"/>
        <v>0</v>
      </c>
      <c r="N131" s="143">
        <f t="shared" si="15"/>
        <v>0</v>
      </c>
      <c r="O131" s="143">
        <f t="shared" si="15"/>
        <v>0</v>
      </c>
      <c r="P131" s="143">
        <f t="shared" si="15"/>
        <v>0</v>
      </c>
      <c r="Q131" s="143">
        <f t="shared" si="15"/>
        <v>0</v>
      </c>
      <c r="R131" s="143">
        <f t="shared" si="15"/>
        <v>0</v>
      </c>
    </row>
    <row r="132" spans="1:18">
      <c r="A132" s="68"/>
    </row>
    <row r="133" spans="1:18">
      <c r="A133" s="68"/>
    </row>
    <row r="134" spans="1:18">
      <c r="A134" s="68"/>
    </row>
    <row r="135" spans="1:18">
      <c r="A135" s="68"/>
    </row>
    <row r="136" spans="1:18">
      <c r="A136" s="68"/>
    </row>
    <row r="137" spans="1:18">
      <c r="A137" s="68"/>
    </row>
    <row r="138" spans="1:18">
      <c r="A138" s="68"/>
    </row>
    <row r="139" spans="1:18">
      <c r="A139" s="68"/>
    </row>
    <row r="140" spans="1:18">
      <c r="A140" s="68"/>
    </row>
    <row r="141" spans="1:18">
      <c r="A141" s="68"/>
    </row>
    <row r="142" spans="1:18">
      <c r="A142" s="68"/>
    </row>
  </sheetData>
  <dataConsolidate/>
  <mergeCells count="1">
    <mergeCell ref="E9:F9"/>
  </mergeCells>
  <dataValidations disablePrompts="1" count="1">
    <dataValidation type="list" allowBlank="1" showInputMessage="1" showErrorMessage="1" sqref="D37 D43 D27:D33">
      <formula1>#REF!</formula1>
    </dataValidation>
  </dataValidations>
  <printOptions horizontalCentered="1"/>
  <pageMargins left="0.44" right="0.5" top="0.52" bottom="0.42" header="0.52" footer="0.4"/>
  <pageSetup scale="31"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62"/>
  <sheetViews>
    <sheetView zoomScale="80" zoomScaleNormal="80" workbookViewId="0">
      <selection activeCell="B8" sqref="B8"/>
    </sheetView>
  </sheetViews>
  <sheetFormatPr defaultColWidth="9" defaultRowHeight="15.5"/>
  <cols>
    <col min="1" max="1" width="9" style="70"/>
    <col min="2" max="2" width="67.25" style="7" customWidth="1"/>
    <col min="3" max="3" width="15" style="7" customWidth="1"/>
    <col min="4" max="4" width="19.08203125" style="7" customWidth="1"/>
    <col min="5" max="11" width="9.75" style="3" customWidth="1"/>
    <col min="12" max="13" width="10" style="3" bestFit="1" customWidth="1"/>
    <col min="14" max="15" width="9.33203125" style="3" bestFit="1" customWidth="1"/>
    <col min="16" max="18" width="9.33203125" style="1" bestFit="1" customWidth="1"/>
    <col min="19" max="131" width="7.08203125" style="1" customWidth="1"/>
    <col min="132" max="16384" width="9" style="1"/>
  </cols>
  <sheetData>
    <row r="1" spans="1:18">
      <c r="B1" s="15" t="s">
        <v>7</v>
      </c>
      <c r="C1" s="15"/>
      <c r="O1" s="1"/>
    </row>
    <row r="2" spans="1:18">
      <c r="B2" s="15" t="s">
        <v>8</v>
      </c>
      <c r="C2" s="15"/>
      <c r="L2" s="174"/>
      <c r="M2" s="174"/>
      <c r="N2" s="174"/>
      <c r="O2" s="174"/>
      <c r="P2" s="174"/>
      <c r="Q2" s="174"/>
      <c r="R2" s="174"/>
    </row>
    <row r="3" spans="1:18" s="2" customFormat="1">
      <c r="A3" s="70"/>
      <c r="B3" s="57" t="s">
        <v>9</v>
      </c>
      <c r="C3" s="16"/>
      <c r="D3" s="12"/>
      <c r="L3" s="174"/>
      <c r="M3" s="174"/>
      <c r="N3" s="174"/>
      <c r="O3" s="174"/>
      <c r="P3" s="174"/>
      <c r="Q3" s="174"/>
      <c r="R3" s="174"/>
    </row>
    <row r="4" spans="1:18" s="2" customFormat="1">
      <c r="A4" s="70"/>
      <c r="B4" s="20" t="s">
        <v>240</v>
      </c>
      <c r="C4" s="16"/>
      <c r="D4" s="11"/>
      <c r="L4" s="174"/>
      <c r="M4" s="174"/>
      <c r="N4" s="174"/>
      <c r="O4" s="174"/>
      <c r="P4" s="174"/>
      <c r="Q4" s="174"/>
      <c r="R4" s="174"/>
    </row>
    <row r="5" spans="1:18" s="2" customFormat="1">
      <c r="A5" s="70"/>
      <c r="B5" s="125" t="s">
        <v>241</v>
      </c>
      <c r="C5" s="16"/>
      <c r="D5" s="11"/>
      <c r="L5" s="174"/>
      <c r="M5" s="174"/>
      <c r="N5" s="174"/>
      <c r="O5" s="174"/>
      <c r="P5" s="174"/>
      <c r="Q5" s="174"/>
      <c r="R5" s="174"/>
    </row>
    <row r="6" spans="1:18" s="2" customFormat="1">
      <c r="A6" s="70"/>
      <c r="B6" s="11"/>
      <c r="D6" s="11"/>
    </row>
    <row r="7" spans="1:18" s="2" customFormat="1" ht="15.75" customHeight="1">
      <c r="A7" s="70"/>
      <c r="B7" s="69" t="s">
        <v>369</v>
      </c>
      <c r="C7" s="7"/>
      <c r="D7" s="7"/>
      <c r="E7" s="8"/>
      <c r="F7" s="8"/>
      <c r="G7" s="8"/>
      <c r="I7" s="4"/>
      <c r="J7" s="4"/>
      <c r="K7" s="4"/>
      <c r="L7" s="4"/>
      <c r="M7" s="4"/>
      <c r="N7" s="4"/>
      <c r="O7" s="4"/>
    </row>
    <row r="8" spans="1:18" s="2" customFormat="1">
      <c r="A8" s="70"/>
      <c r="B8" s="15"/>
      <c r="C8" s="9"/>
      <c r="D8" s="15"/>
      <c r="E8" s="26"/>
      <c r="F8" s="26"/>
      <c r="G8" s="26"/>
      <c r="H8" s="26"/>
      <c r="I8" s="26"/>
      <c r="J8" s="27" t="s">
        <v>36</v>
      </c>
      <c r="K8" s="28"/>
      <c r="L8" s="28"/>
      <c r="M8" s="28"/>
      <c r="N8" s="28"/>
      <c r="O8" s="29"/>
      <c r="P8" s="30"/>
      <c r="Q8" s="30"/>
      <c r="R8" s="30"/>
    </row>
    <row r="9" spans="1:18" s="2" customFormat="1">
      <c r="A9" s="70"/>
      <c r="B9" s="9"/>
      <c r="C9" s="9"/>
      <c r="D9" s="15"/>
      <c r="E9" s="37" t="s">
        <v>242</v>
      </c>
      <c r="F9" s="37"/>
      <c r="G9" s="31"/>
      <c r="H9" s="32"/>
      <c r="I9" s="32"/>
      <c r="J9" s="33"/>
      <c r="K9" s="29"/>
      <c r="L9" s="29"/>
      <c r="M9" s="29"/>
      <c r="N9" s="29"/>
      <c r="O9" s="29"/>
      <c r="P9" s="30"/>
      <c r="Q9" s="30"/>
      <c r="R9" s="30"/>
    </row>
    <row r="10" spans="1:18" ht="15.75" customHeight="1">
      <c r="B10" s="128" t="s">
        <v>243</v>
      </c>
      <c r="C10" s="17"/>
      <c r="D10" s="16"/>
      <c r="E10" s="37" t="s">
        <v>244</v>
      </c>
      <c r="F10" s="37"/>
      <c r="G10" s="36"/>
      <c r="H10" s="36"/>
      <c r="I10" s="36"/>
      <c r="J10" s="36"/>
      <c r="K10" s="36"/>
      <c r="L10" s="36"/>
      <c r="M10" s="36"/>
      <c r="N10" s="36"/>
      <c r="O10" s="36"/>
      <c r="P10" s="36"/>
      <c r="Q10" s="36"/>
      <c r="R10" s="36"/>
    </row>
    <row r="11" spans="1:18" ht="15.75" customHeight="1">
      <c r="B11" s="21" t="s">
        <v>245</v>
      </c>
      <c r="C11" s="22"/>
      <c r="D11" s="21"/>
      <c r="G11" s="37"/>
      <c r="H11" s="37"/>
      <c r="I11" s="37"/>
      <c r="J11" s="37"/>
      <c r="K11" s="37"/>
      <c r="L11" s="175"/>
      <c r="M11" s="175"/>
      <c r="N11" s="175"/>
      <c r="O11" s="175"/>
      <c r="P11" s="175"/>
      <c r="Q11" s="175"/>
      <c r="R11" s="175"/>
    </row>
    <row r="12" spans="1:18">
      <c r="A12" s="68"/>
      <c r="B12" s="23" t="s">
        <v>65</v>
      </c>
      <c r="C12" s="16"/>
      <c r="D12" s="201" t="s">
        <v>246</v>
      </c>
      <c r="E12" s="185" t="s">
        <v>165</v>
      </c>
      <c r="F12" s="185" t="s">
        <v>166</v>
      </c>
      <c r="G12" s="185" t="s">
        <v>167</v>
      </c>
      <c r="H12" s="185" t="s">
        <v>40</v>
      </c>
      <c r="I12" s="185" t="s">
        <v>41</v>
      </c>
      <c r="J12" s="185" t="s">
        <v>42</v>
      </c>
      <c r="K12" s="185" t="s">
        <v>43</v>
      </c>
      <c r="L12" s="185" t="s">
        <v>44</v>
      </c>
      <c r="M12" s="185" t="s">
        <v>45</v>
      </c>
      <c r="N12" s="185" t="s">
        <v>46</v>
      </c>
      <c r="O12" s="185" t="s">
        <v>47</v>
      </c>
      <c r="P12" s="185" t="s">
        <v>48</v>
      </c>
      <c r="Q12" s="185" t="s">
        <v>49</v>
      </c>
      <c r="R12" s="185" t="s">
        <v>50</v>
      </c>
    </row>
    <row r="13" spans="1:18">
      <c r="A13" s="68" t="s">
        <v>247</v>
      </c>
      <c r="B13" s="164" t="s">
        <v>68</v>
      </c>
      <c r="C13" s="287"/>
      <c r="D13" s="288">
        <v>0.42170010357653442</v>
      </c>
      <c r="E13" s="289"/>
      <c r="F13" s="289"/>
      <c r="G13" s="289"/>
      <c r="H13" s="289"/>
      <c r="I13" s="289"/>
      <c r="J13" s="289"/>
      <c r="K13" s="289"/>
      <c r="L13" s="290">
        <v>0.65814284223300001</v>
      </c>
      <c r="M13" s="290">
        <v>0.67035917276199997</v>
      </c>
      <c r="N13" s="290">
        <v>0.64551572339099994</v>
      </c>
      <c r="O13" s="290">
        <v>0.35437978176699997</v>
      </c>
      <c r="P13" s="290">
        <v>0.268469784017</v>
      </c>
      <c r="Q13" s="290">
        <v>0.21132230750299999</v>
      </c>
      <c r="R13" s="290">
        <v>0.19226154218200001</v>
      </c>
    </row>
    <row r="14" spans="1:18">
      <c r="A14" s="68" t="s">
        <v>248</v>
      </c>
      <c r="B14" s="164" t="s">
        <v>71</v>
      </c>
      <c r="C14" s="287"/>
      <c r="D14" s="288">
        <v>0.77602747019600549</v>
      </c>
      <c r="E14" s="285"/>
      <c r="F14" s="285"/>
      <c r="G14" s="285"/>
      <c r="H14" s="285"/>
      <c r="I14" s="285"/>
      <c r="J14" s="285"/>
      <c r="K14" s="285"/>
      <c r="L14" s="290">
        <v>2.6977656200000003E-4</v>
      </c>
      <c r="M14" s="290">
        <v>1.0562814400000001E-4</v>
      </c>
      <c r="N14" s="290">
        <v>2.20899831E-4</v>
      </c>
      <c r="O14" s="290">
        <v>1.3463219799999998E-4</v>
      </c>
      <c r="P14" s="290">
        <v>7.5476778000000002E-5</v>
      </c>
      <c r="Q14" s="290">
        <v>7.6531754000000012E-5</v>
      </c>
      <c r="R14" s="290">
        <v>1.0964414E-5</v>
      </c>
    </row>
    <row r="15" spans="1:18">
      <c r="A15" s="68" t="s">
        <v>249</v>
      </c>
      <c r="B15" s="164" t="s">
        <v>73</v>
      </c>
      <c r="C15" s="287"/>
      <c r="D15" s="288">
        <v>0.52686453799936395</v>
      </c>
      <c r="E15" s="285"/>
      <c r="F15" s="285"/>
      <c r="G15" s="285"/>
      <c r="H15" s="285"/>
      <c r="I15" s="285"/>
      <c r="J15" s="285"/>
      <c r="K15" s="285"/>
      <c r="L15" s="290">
        <v>0.30476021760200001</v>
      </c>
      <c r="M15" s="290">
        <v>0.28371937340799996</v>
      </c>
      <c r="N15" s="290">
        <v>0.27465040539000002</v>
      </c>
      <c r="O15" s="290">
        <v>0.19159115119399997</v>
      </c>
      <c r="P15" s="290">
        <v>0.10603283988499999</v>
      </c>
      <c r="Q15" s="290">
        <v>7.3773049713E-2</v>
      </c>
      <c r="R15" s="290">
        <v>6.5896940274999996E-2</v>
      </c>
    </row>
    <row r="16" spans="1:18">
      <c r="A16" s="68" t="s">
        <v>250</v>
      </c>
      <c r="B16" s="164" t="s">
        <v>75</v>
      </c>
      <c r="C16" s="287"/>
      <c r="D16" s="291">
        <v>0</v>
      </c>
      <c r="E16" s="289"/>
      <c r="F16" s="289"/>
      <c r="G16" s="289"/>
      <c r="H16" s="289"/>
      <c r="I16" s="289"/>
      <c r="J16" s="289"/>
      <c r="K16" s="289"/>
      <c r="L16" s="290">
        <v>0</v>
      </c>
      <c r="M16" s="290">
        <v>0</v>
      </c>
      <c r="N16" s="290">
        <v>0</v>
      </c>
      <c r="O16" s="290">
        <v>0</v>
      </c>
      <c r="P16" s="290">
        <v>0</v>
      </c>
      <c r="Q16" s="290">
        <v>0</v>
      </c>
      <c r="R16" s="290">
        <v>0</v>
      </c>
    </row>
    <row r="17" spans="1:18">
      <c r="A17" s="68" t="s">
        <v>251</v>
      </c>
      <c r="B17" s="204"/>
      <c r="C17" s="287"/>
      <c r="D17" s="291"/>
      <c r="E17" s="292"/>
      <c r="F17" s="292"/>
      <c r="G17" s="292"/>
      <c r="H17" s="292"/>
      <c r="I17" s="292"/>
      <c r="J17" s="292"/>
      <c r="K17" s="292"/>
      <c r="L17" s="293"/>
      <c r="M17" s="293"/>
      <c r="N17" s="293"/>
      <c r="O17" s="294"/>
      <c r="P17" s="294"/>
      <c r="Q17" s="294"/>
      <c r="R17" s="294"/>
    </row>
    <row r="18" spans="1:18">
      <c r="A18" s="68" t="s">
        <v>252</v>
      </c>
      <c r="B18" s="204"/>
      <c r="C18" s="287"/>
      <c r="D18" s="291"/>
      <c r="E18" s="292"/>
      <c r="F18" s="292"/>
      <c r="G18" s="292"/>
      <c r="H18" s="292"/>
      <c r="I18" s="292"/>
      <c r="J18" s="292"/>
      <c r="K18" s="292"/>
      <c r="L18" s="293"/>
      <c r="M18" s="293"/>
      <c r="N18" s="293"/>
      <c r="O18" s="294"/>
      <c r="P18" s="294"/>
      <c r="Q18" s="294"/>
      <c r="R18" s="294"/>
    </row>
    <row r="19" spans="1:18">
      <c r="A19" s="68" t="s">
        <v>253</v>
      </c>
      <c r="B19" s="204"/>
      <c r="C19" s="287"/>
      <c r="D19" s="291"/>
      <c r="E19" s="292"/>
      <c r="F19" s="292"/>
      <c r="G19" s="292"/>
      <c r="H19" s="292"/>
      <c r="I19" s="292"/>
      <c r="J19" s="292"/>
      <c r="K19" s="292"/>
      <c r="L19" s="293"/>
      <c r="M19" s="293"/>
      <c r="N19" s="293"/>
      <c r="O19" s="294"/>
      <c r="P19" s="294"/>
      <c r="Q19" s="294"/>
      <c r="R19" s="294"/>
    </row>
    <row r="20" spans="1:18">
      <c r="A20" s="68"/>
      <c r="B20" s="209"/>
      <c r="D20" s="15"/>
      <c r="E20" s="210"/>
      <c r="F20" s="211"/>
      <c r="G20" s="211"/>
      <c r="H20" s="211"/>
      <c r="I20" s="211"/>
      <c r="J20" s="211"/>
      <c r="K20" s="211"/>
      <c r="L20" s="211"/>
      <c r="M20" s="211"/>
      <c r="N20" s="211"/>
      <c r="O20" s="212"/>
      <c r="P20" s="212"/>
      <c r="Q20" s="212"/>
      <c r="R20" s="213"/>
    </row>
    <row r="21" spans="1:18">
      <c r="A21" s="68"/>
      <c r="B21" s="21" t="s">
        <v>80</v>
      </c>
      <c r="C21" s="22"/>
      <c r="D21" s="21"/>
      <c r="E21" s="50"/>
      <c r="F21" s="51"/>
      <c r="G21" s="51"/>
      <c r="H21" s="51"/>
      <c r="I21" s="51"/>
      <c r="J21" s="51"/>
      <c r="K21" s="51"/>
      <c r="L21" s="51"/>
      <c r="M21" s="51"/>
      <c r="N21" s="51"/>
      <c r="O21" s="44"/>
      <c r="P21" s="44"/>
      <c r="Q21" s="44"/>
      <c r="R21" s="45"/>
    </row>
    <row r="22" spans="1:18">
      <c r="A22" s="68"/>
      <c r="B22" s="23" t="s">
        <v>81</v>
      </c>
      <c r="C22" s="16"/>
      <c r="D22" s="201" t="s">
        <v>254</v>
      </c>
      <c r="E22" s="46"/>
      <c r="F22" s="47"/>
      <c r="G22" s="47"/>
      <c r="H22" s="47"/>
      <c r="I22" s="47"/>
      <c r="J22" s="47"/>
      <c r="K22" s="47"/>
      <c r="L22" s="47"/>
      <c r="M22" s="47"/>
      <c r="N22" s="47"/>
      <c r="O22" s="48"/>
      <c r="P22" s="48"/>
      <c r="Q22" s="48"/>
      <c r="R22" s="49"/>
    </row>
    <row r="23" spans="1:18">
      <c r="A23" s="68" t="s">
        <v>255</v>
      </c>
      <c r="B23" s="164" t="s">
        <v>83</v>
      </c>
      <c r="C23" s="287"/>
      <c r="D23" s="291">
        <v>0</v>
      </c>
      <c r="E23" s="72"/>
      <c r="F23" s="72"/>
      <c r="G23" s="72"/>
      <c r="H23" s="72"/>
      <c r="I23" s="72"/>
      <c r="J23" s="72"/>
      <c r="K23" s="72"/>
      <c r="L23" s="39">
        <v>0</v>
      </c>
      <c r="M23" s="39">
        <v>0</v>
      </c>
      <c r="N23" s="39">
        <v>0</v>
      </c>
      <c r="O23" s="40">
        <v>0</v>
      </c>
      <c r="P23" s="40">
        <v>0</v>
      </c>
      <c r="Q23" s="40">
        <v>0</v>
      </c>
      <c r="R23" s="40">
        <v>0</v>
      </c>
    </row>
    <row r="24" spans="1:18">
      <c r="A24" s="68" t="s">
        <v>256</v>
      </c>
      <c r="B24" s="164"/>
      <c r="C24" s="287"/>
      <c r="D24" s="291"/>
      <c r="E24" s="72"/>
      <c r="F24" s="72"/>
      <c r="G24" s="72"/>
      <c r="H24" s="72"/>
      <c r="I24" s="72"/>
      <c r="J24" s="72"/>
      <c r="K24" s="72"/>
      <c r="L24" s="39"/>
      <c r="M24" s="39"/>
      <c r="N24" s="39"/>
      <c r="O24" s="40"/>
      <c r="P24" s="40"/>
      <c r="Q24" s="40"/>
      <c r="R24" s="40"/>
    </row>
    <row r="25" spans="1:18">
      <c r="A25" s="68" t="s">
        <v>257</v>
      </c>
      <c r="B25" s="202"/>
      <c r="C25" s="287"/>
      <c r="D25" s="291"/>
      <c r="E25" s="285"/>
      <c r="F25" s="285"/>
      <c r="G25" s="285"/>
      <c r="H25" s="285"/>
      <c r="I25" s="285"/>
      <c r="J25" s="285"/>
      <c r="K25" s="285"/>
      <c r="L25" s="143"/>
      <c r="M25" s="143"/>
      <c r="N25" s="143"/>
      <c r="O25" s="295"/>
      <c r="P25" s="295"/>
      <c r="Q25" s="295"/>
      <c r="R25" s="295"/>
    </row>
    <row r="26" spans="1:18">
      <c r="A26" s="68" t="s">
        <v>258</v>
      </c>
      <c r="B26" s="164"/>
      <c r="C26" s="287"/>
      <c r="D26" s="291"/>
      <c r="E26" s="289"/>
      <c r="F26" s="289"/>
      <c r="G26" s="289"/>
      <c r="H26" s="289"/>
      <c r="I26" s="289"/>
      <c r="J26" s="289"/>
      <c r="K26" s="289"/>
      <c r="L26" s="291"/>
      <c r="M26" s="291"/>
      <c r="N26" s="291"/>
      <c r="O26" s="295"/>
      <c r="P26" s="295"/>
      <c r="Q26" s="295"/>
      <c r="R26" s="295"/>
    </row>
    <row r="27" spans="1:18">
      <c r="A27" s="68" t="s">
        <v>259</v>
      </c>
      <c r="B27" s="164"/>
      <c r="C27" s="287"/>
      <c r="D27" s="291"/>
      <c r="E27" s="289"/>
      <c r="F27" s="289"/>
      <c r="G27" s="289"/>
      <c r="H27" s="289"/>
      <c r="I27" s="289"/>
      <c r="J27" s="289"/>
      <c r="K27" s="289"/>
      <c r="L27" s="291"/>
      <c r="M27" s="291"/>
      <c r="N27" s="291"/>
      <c r="O27" s="295"/>
      <c r="P27" s="295"/>
      <c r="Q27" s="295"/>
      <c r="R27" s="295"/>
    </row>
    <row r="28" spans="1:18">
      <c r="A28" s="68" t="s">
        <v>260</v>
      </c>
      <c r="B28" s="204"/>
      <c r="C28" s="296"/>
      <c r="D28" s="293"/>
      <c r="E28" s="292"/>
      <c r="F28" s="292"/>
      <c r="G28" s="292"/>
      <c r="H28" s="292"/>
      <c r="I28" s="292"/>
      <c r="J28" s="292"/>
      <c r="K28" s="292"/>
      <c r="L28" s="293"/>
      <c r="M28" s="293"/>
      <c r="N28" s="293"/>
      <c r="O28" s="294"/>
      <c r="P28" s="294"/>
      <c r="Q28" s="294"/>
      <c r="R28" s="294"/>
    </row>
    <row r="29" spans="1:18">
      <c r="A29" s="68" t="s">
        <v>261</v>
      </c>
      <c r="B29" s="204"/>
      <c r="C29" s="296"/>
      <c r="D29" s="293"/>
      <c r="E29" s="292"/>
      <c r="F29" s="292"/>
      <c r="G29" s="292"/>
      <c r="H29" s="292"/>
      <c r="I29" s="292"/>
      <c r="J29" s="292"/>
      <c r="K29" s="292"/>
      <c r="L29" s="293"/>
      <c r="M29" s="293"/>
      <c r="N29" s="293"/>
      <c r="O29" s="294"/>
      <c r="P29" s="294"/>
      <c r="Q29" s="294"/>
      <c r="R29" s="294"/>
    </row>
    <row r="30" spans="1:18">
      <c r="A30" s="1"/>
      <c r="B30" s="297"/>
      <c r="C30" s="298"/>
      <c r="D30" s="298"/>
      <c r="E30" s="299"/>
      <c r="F30" s="299"/>
      <c r="G30" s="299"/>
      <c r="H30" s="299"/>
      <c r="I30" s="299"/>
      <c r="J30" s="299"/>
      <c r="K30" s="299"/>
      <c r="L30" s="299"/>
      <c r="M30" s="299"/>
      <c r="N30" s="299"/>
      <c r="O30" s="300"/>
      <c r="P30" s="300"/>
      <c r="Q30" s="300"/>
      <c r="R30" s="300"/>
    </row>
    <row r="31" spans="1:18" ht="31">
      <c r="A31" s="68">
        <v>1</v>
      </c>
      <c r="B31" s="92" t="s">
        <v>262</v>
      </c>
      <c r="C31" s="145"/>
      <c r="D31" s="147"/>
      <c r="E31" s="143">
        <f t="shared" ref="E31:R31" si="0">SUM(E13:E19,E23:E30)</f>
        <v>0</v>
      </c>
      <c r="F31" s="146">
        <f t="shared" si="0"/>
        <v>0</v>
      </c>
      <c r="G31" s="146">
        <f t="shared" si="0"/>
        <v>0</v>
      </c>
      <c r="H31" s="143">
        <f t="shared" si="0"/>
        <v>0</v>
      </c>
      <c r="I31" s="143">
        <f t="shared" si="0"/>
        <v>0</v>
      </c>
      <c r="J31" s="143">
        <f t="shared" si="0"/>
        <v>0</v>
      </c>
      <c r="K31" s="143">
        <f t="shared" si="0"/>
        <v>0</v>
      </c>
      <c r="L31" s="143">
        <f t="shared" si="0"/>
        <v>0.96317283639700002</v>
      </c>
      <c r="M31" s="143">
        <f t="shared" si="0"/>
        <v>0.95418417431399982</v>
      </c>
      <c r="N31" s="143">
        <f t="shared" si="0"/>
        <v>0.92038702861199995</v>
      </c>
      <c r="O31" s="143">
        <f t="shared" si="0"/>
        <v>0.54610556515899988</v>
      </c>
      <c r="P31" s="143">
        <f t="shared" si="0"/>
        <v>0.37457810068000003</v>
      </c>
      <c r="Q31" s="143">
        <f t="shared" si="0"/>
        <v>0.28517188897000001</v>
      </c>
      <c r="R31" s="143">
        <f t="shared" si="0"/>
        <v>0.25816944687100002</v>
      </c>
    </row>
    <row r="32" spans="1:18">
      <c r="A32" s="68"/>
      <c r="B32" s="22"/>
      <c r="C32" s="22"/>
      <c r="D32" s="21"/>
      <c r="E32" s="274"/>
      <c r="F32" s="275"/>
      <c r="G32" s="275"/>
      <c r="H32" s="275"/>
      <c r="I32" s="275"/>
      <c r="J32" s="275"/>
      <c r="K32" s="275"/>
      <c r="L32" s="275"/>
      <c r="M32" s="275"/>
      <c r="N32" s="275"/>
      <c r="O32" s="275"/>
      <c r="P32" s="275"/>
      <c r="Q32" s="275"/>
      <c r="R32" s="276"/>
    </row>
    <row r="33" spans="1:18">
      <c r="A33" s="68"/>
      <c r="B33" s="21" t="s">
        <v>192</v>
      </c>
      <c r="C33" s="22"/>
      <c r="D33" s="15"/>
      <c r="E33" s="42"/>
      <c r="F33" s="43"/>
      <c r="G33" s="43"/>
      <c r="H33" s="43"/>
      <c r="I33" s="43"/>
      <c r="J33" s="43"/>
      <c r="K33" s="43"/>
      <c r="L33" s="43"/>
      <c r="M33" s="43"/>
      <c r="N33" s="43"/>
      <c r="O33" s="44"/>
      <c r="P33" s="44"/>
      <c r="Q33" s="44"/>
      <c r="R33" s="45"/>
    </row>
    <row r="34" spans="1:18">
      <c r="A34" s="68"/>
      <c r="B34" s="15" t="s">
        <v>92</v>
      </c>
      <c r="D34" s="201" t="s">
        <v>254</v>
      </c>
      <c r="E34" s="46"/>
      <c r="F34" s="47"/>
      <c r="G34" s="47"/>
      <c r="H34" s="47"/>
      <c r="I34" s="47"/>
      <c r="J34" s="47"/>
      <c r="K34" s="47"/>
      <c r="L34" s="47"/>
      <c r="M34" s="47"/>
      <c r="N34" s="47"/>
      <c r="O34" s="48"/>
      <c r="P34" s="48"/>
      <c r="Q34" s="48"/>
      <c r="R34" s="49"/>
    </row>
    <row r="35" spans="1:18">
      <c r="A35" s="68" t="s">
        <v>53</v>
      </c>
      <c r="B35" s="164" t="s">
        <v>94</v>
      </c>
      <c r="C35" s="151"/>
      <c r="D35" s="150">
        <v>0</v>
      </c>
      <c r="E35" s="85"/>
      <c r="F35" s="85"/>
      <c r="G35" s="85"/>
      <c r="H35" s="85"/>
      <c r="I35" s="85"/>
      <c r="J35" s="85"/>
      <c r="K35" s="85"/>
      <c r="L35" s="54">
        <v>0</v>
      </c>
      <c r="M35" s="54">
        <v>0</v>
      </c>
      <c r="N35" s="56">
        <v>0</v>
      </c>
      <c r="O35" s="55">
        <v>0</v>
      </c>
      <c r="P35" s="55">
        <v>0</v>
      </c>
      <c r="Q35" s="55">
        <v>0</v>
      </c>
      <c r="R35" s="55">
        <v>0</v>
      </c>
    </row>
    <row r="36" spans="1:18">
      <c r="A36" s="68" t="s">
        <v>263</v>
      </c>
      <c r="B36" s="164" t="s">
        <v>97</v>
      </c>
      <c r="C36" s="151"/>
      <c r="D36" s="150">
        <v>0</v>
      </c>
      <c r="E36" s="148"/>
      <c r="F36" s="148"/>
      <c r="G36" s="148"/>
      <c r="H36" s="148"/>
      <c r="I36" s="148"/>
      <c r="J36" s="148"/>
      <c r="K36" s="148"/>
      <c r="L36" s="153">
        <v>0</v>
      </c>
      <c r="M36" s="153">
        <v>0</v>
      </c>
      <c r="N36" s="232">
        <v>0</v>
      </c>
      <c r="O36" s="154">
        <v>0</v>
      </c>
      <c r="P36" s="154">
        <v>0</v>
      </c>
      <c r="Q36" s="154">
        <v>0</v>
      </c>
      <c r="R36" s="154">
        <v>0</v>
      </c>
    </row>
    <row r="37" spans="1:18">
      <c r="A37" s="68" t="s">
        <v>264</v>
      </c>
      <c r="B37" s="164" t="s">
        <v>100</v>
      </c>
      <c r="C37" s="151"/>
      <c r="D37" s="150">
        <v>0</v>
      </c>
      <c r="E37" s="148"/>
      <c r="F37" s="148"/>
      <c r="G37" s="148"/>
      <c r="H37" s="148"/>
      <c r="I37" s="148"/>
      <c r="J37" s="148"/>
      <c r="K37" s="148"/>
      <c r="L37" s="153">
        <v>0</v>
      </c>
      <c r="M37" s="153">
        <v>0</v>
      </c>
      <c r="N37" s="232">
        <v>0</v>
      </c>
      <c r="O37" s="154">
        <v>0</v>
      </c>
      <c r="P37" s="154">
        <v>0</v>
      </c>
      <c r="Q37" s="154">
        <v>0</v>
      </c>
      <c r="R37" s="154">
        <v>0</v>
      </c>
    </row>
    <row r="38" spans="1:18">
      <c r="A38" s="68" t="s">
        <v>265</v>
      </c>
      <c r="B38" s="164"/>
      <c r="C38" s="151"/>
      <c r="D38" s="150"/>
      <c r="E38" s="148"/>
      <c r="F38" s="206"/>
      <c r="G38" s="148"/>
      <c r="H38" s="206"/>
      <c r="I38" s="148"/>
      <c r="J38" s="206"/>
      <c r="K38" s="148"/>
      <c r="L38" s="153"/>
      <c r="M38" s="153"/>
      <c r="N38" s="232"/>
      <c r="O38" s="154"/>
      <c r="P38" s="154"/>
      <c r="Q38" s="154"/>
      <c r="R38" s="154"/>
    </row>
    <row r="39" spans="1:18">
      <c r="A39" s="68" t="s">
        <v>266</v>
      </c>
      <c r="B39" s="164"/>
      <c r="C39" s="151"/>
      <c r="D39" s="150"/>
      <c r="E39" s="148"/>
      <c r="F39" s="206"/>
      <c r="G39" s="148"/>
      <c r="H39" s="206"/>
      <c r="I39" s="148"/>
      <c r="J39" s="206"/>
      <c r="K39" s="148"/>
      <c r="L39" s="153"/>
      <c r="M39" s="153"/>
      <c r="N39" s="232"/>
      <c r="O39" s="154"/>
      <c r="P39" s="154"/>
      <c r="Q39" s="154"/>
      <c r="R39" s="154"/>
    </row>
    <row r="40" spans="1:18">
      <c r="A40" s="68" t="s">
        <v>267</v>
      </c>
      <c r="B40" s="164"/>
      <c r="C40" s="151"/>
      <c r="D40" s="150"/>
      <c r="E40" s="148"/>
      <c r="F40" s="206"/>
      <c r="G40" s="148"/>
      <c r="H40" s="206"/>
      <c r="I40" s="148"/>
      <c r="J40" s="206"/>
      <c r="K40" s="148"/>
      <c r="L40" s="153"/>
      <c r="M40" s="153"/>
      <c r="N40" s="232"/>
      <c r="O40" s="154"/>
      <c r="P40" s="154"/>
      <c r="Q40" s="154"/>
      <c r="R40" s="154"/>
    </row>
    <row r="41" spans="1:18">
      <c r="A41" s="68" t="s">
        <v>268</v>
      </c>
      <c r="B41" s="164"/>
      <c r="C41" s="151"/>
      <c r="D41" s="150"/>
      <c r="E41" s="148"/>
      <c r="F41" s="206"/>
      <c r="G41" s="148"/>
      <c r="H41" s="206"/>
      <c r="I41" s="148"/>
      <c r="J41" s="206"/>
      <c r="K41" s="148"/>
      <c r="L41" s="153"/>
      <c r="M41" s="153"/>
      <c r="N41" s="232"/>
      <c r="O41" s="154"/>
      <c r="P41" s="154"/>
      <c r="Q41" s="154"/>
      <c r="R41" s="154"/>
    </row>
    <row r="42" spans="1:18">
      <c r="A42" s="1"/>
      <c r="B42" s="209"/>
      <c r="C42" s="209"/>
      <c r="D42" s="277"/>
      <c r="E42" s="210"/>
      <c r="F42" s="211"/>
      <c r="G42" s="211"/>
      <c r="H42" s="211"/>
      <c r="I42" s="211"/>
      <c r="J42" s="211"/>
      <c r="K42" s="211"/>
      <c r="L42" s="211"/>
      <c r="M42" s="211"/>
      <c r="N42" s="211"/>
      <c r="O42" s="212"/>
      <c r="P42" s="212"/>
      <c r="Q42" s="212"/>
      <c r="R42" s="213"/>
    </row>
    <row r="43" spans="1:18">
      <c r="A43" s="68"/>
      <c r="B43" s="21" t="s">
        <v>112</v>
      </c>
      <c r="D43" s="21"/>
      <c r="E43" s="50"/>
      <c r="F43" s="51"/>
      <c r="G43" s="51"/>
      <c r="H43" s="51"/>
      <c r="I43" s="51"/>
      <c r="J43" s="51"/>
      <c r="K43" s="51"/>
      <c r="L43" s="51"/>
      <c r="M43" s="51"/>
      <c r="N43" s="51"/>
      <c r="O43" s="44"/>
      <c r="P43" s="44"/>
      <c r="Q43" s="44"/>
      <c r="R43" s="45"/>
    </row>
    <row r="44" spans="1:18">
      <c r="A44" s="68"/>
      <c r="B44" s="15" t="s">
        <v>81</v>
      </c>
      <c r="D44" s="201" t="s">
        <v>254</v>
      </c>
      <c r="E44" s="52"/>
      <c r="F44" s="53"/>
      <c r="G44" s="53"/>
      <c r="H44" s="53"/>
      <c r="I44" s="53"/>
      <c r="J44" s="53"/>
      <c r="K44" s="53"/>
      <c r="L44" s="53"/>
      <c r="M44" s="53"/>
      <c r="N44" s="53"/>
      <c r="O44" s="48"/>
      <c r="P44" s="48"/>
      <c r="Q44" s="48"/>
      <c r="R44" s="49"/>
    </row>
    <row r="45" spans="1:18">
      <c r="A45" s="68" t="s">
        <v>269</v>
      </c>
      <c r="B45" s="164" t="s">
        <v>114</v>
      </c>
      <c r="C45" s="151"/>
      <c r="D45" s="150">
        <v>0</v>
      </c>
      <c r="E45" s="85"/>
      <c r="F45" s="85"/>
      <c r="G45" s="85"/>
      <c r="H45" s="85"/>
      <c r="I45" s="85"/>
      <c r="J45" s="85"/>
      <c r="K45" s="85"/>
      <c r="L45" s="54">
        <v>0</v>
      </c>
      <c r="M45" s="54">
        <v>0</v>
      </c>
      <c r="N45" s="56">
        <v>0</v>
      </c>
      <c r="O45" s="55">
        <v>0</v>
      </c>
      <c r="P45" s="55">
        <v>0</v>
      </c>
      <c r="Q45" s="55">
        <v>0</v>
      </c>
      <c r="R45" s="55">
        <v>0</v>
      </c>
    </row>
    <row r="46" spans="1:18">
      <c r="A46" s="68" t="s">
        <v>270</v>
      </c>
      <c r="B46" s="164" t="s">
        <v>117</v>
      </c>
      <c r="C46" s="151"/>
      <c r="D46" s="150">
        <v>0</v>
      </c>
      <c r="E46" s="85"/>
      <c r="F46" s="85"/>
      <c r="G46" s="85"/>
      <c r="H46" s="85"/>
      <c r="I46" s="85"/>
      <c r="J46" s="85"/>
      <c r="K46" s="85"/>
      <c r="L46" s="54">
        <v>0</v>
      </c>
      <c r="M46" s="54">
        <v>0</v>
      </c>
      <c r="N46" s="56">
        <v>0</v>
      </c>
      <c r="O46" s="55">
        <v>0</v>
      </c>
      <c r="P46" s="55">
        <v>0</v>
      </c>
      <c r="Q46" s="55">
        <v>0</v>
      </c>
      <c r="R46" s="55">
        <v>0</v>
      </c>
    </row>
    <row r="47" spans="1:18">
      <c r="A47" s="68" t="s">
        <v>271</v>
      </c>
      <c r="B47" s="164"/>
      <c r="C47" s="151"/>
      <c r="D47" s="150"/>
      <c r="E47" s="85"/>
      <c r="F47" s="85"/>
      <c r="G47" s="85"/>
      <c r="H47" s="85"/>
      <c r="I47" s="85"/>
      <c r="J47" s="85"/>
      <c r="K47" s="85"/>
      <c r="L47" s="54"/>
      <c r="M47" s="54"/>
      <c r="N47" s="56"/>
      <c r="O47" s="55"/>
      <c r="P47" s="55"/>
      <c r="Q47" s="55"/>
      <c r="R47" s="55"/>
    </row>
    <row r="48" spans="1:18">
      <c r="A48" s="68" t="s">
        <v>272</v>
      </c>
      <c r="B48" s="164"/>
      <c r="C48" s="151"/>
      <c r="D48" s="150"/>
      <c r="E48" s="85"/>
      <c r="F48" s="85"/>
      <c r="G48" s="85"/>
      <c r="H48" s="85"/>
      <c r="I48" s="85"/>
      <c r="J48" s="85"/>
      <c r="K48" s="85"/>
      <c r="L48" s="54"/>
      <c r="M48" s="54"/>
      <c r="N48" s="56"/>
      <c r="O48" s="55"/>
      <c r="P48" s="55"/>
      <c r="Q48" s="55"/>
      <c r="R48" s="55"/>
    </row>
    <row r="49" spans="1:18">
      <c r="A49" s="68" t="s">
        <v>273</v>
      </c>
      <c r="B49" s="164"/>
      <c r="C49" s="151"/>
      <c r="D49" s="150"/>
      <c r="E49" s="85"/>
      <c r="F49" s="85"/>
      <c r="G49" s="85"/>
      <c r="H49" s="85"/>
      <c r="I49" s="85"/>
      <c r="J49" s="85"/>
      <c r="K49" s="85"/>
      <c r="L49" s="54"/>
      <c r="M49" s="54"/>
      <c r="N49" s="56"/>
      <c r="O49" s="55"/>
      <c r="P49" s="55"/>
      <c r="Q49" s="55"/>
      <c r="R49" s="55"/>
    </row>
    <row r="50" spans="1:18">
      <c r="A50" s="68" t="s">
        <v>274</v>
      </c>
      <c r="B50" s="164"/>
      <c r="C50" s="151"/>
      <c r="D50" s="150"/>
      <c r="E50" s="148"/>
      <c r="F50" s="148"/>
      <c r="G50" s="148"/>
      <c r="H50" s="148"/>
      <c r="I50" s="148"/>
      <c r="J50" s="148"/>
      <c r="K50" s="148"/>
      <c r="L50" s="153"/>
      <c r="M50" s="153"/>
      <c r="N50" s="232"/>
      <c r="O50" s="154"/>
      <c r="P50" s="154"/>
      <c r="Q50" s="154"/>
      <c r="R50" s="154"/>
    </row>
    <row r="51" spans="1:18">
      <c r="A51" s="68" t="s">
        <v>275</v>
      </c>
      <c r="B51" s="164"/>
      <c r="C51" s="151"/>
      <c r="D51" s="150"/>
      <c r="E51" s="148"/>
      <c r="F51" s="148"/>
      <c r="G51" s="148"/>
      <c r="H51" s="148"/>
      <c r="I51" s="148"/>
      <c r="J51" s="148"/>
      <c r="K51" s="148"/>
      <c r="L51" s="153"/>
      <c r="M51" s="153"/>
      <c r="N51" s="232"/>
      <c r="O51" s="154"/>
      <c r="P51" s="154"/>
      <c r="Q51" s="154"/>
      <c r="R51" s="154"/>
    </row>
    <row r="52" spans="1:18">
      <c r="A52" s="68"/>
      <c r="B52" s="297"/>
      <c r="C52" s="301"/>
      <c r="D52" s="302"/>
      <c r="E52" s="303"/>
      <c r="F52" s="303"/>
      <c r="G52" s="303"/>
      <c r="H52" s="303"/>
      <c r="I52" s="303"/>
      <c r="J52" s="303"/>
      <c r="K52" s="303"/>
      <c r="L52" s="303"/>
      <c r="M52" s="303"/>
      <c r="N52" s="224"/>
      <c r="O52" s="226"/>
      <c r="P52" s="226"/>
      <c r="Q52" s="226"/>
      <c r="R52" s="226"/>
    </row>
    <row r="53" spans="1:18">
      <c r="A53" s="68">
        <v>2</v>
      </c>
      <c r="B53" s="304" t="s">
        <v>276</v>
      </c>
      <c r="C53" s="305"/>
      <c r="D53" s="306"/>
      <c r="E53" s="193">
        <f t="shared" ref="E53:R53" si="1">SUM(E35:E41,E45:E51)</f>
        <v>0</v>
      </c>
      <c r="F53" s="193">
        <f t="shared" si="1"/>
        <v>0</v>
      </c>
      <c r="G53" s="193">
        <f t="shared" si="1"/>
        <v>0</v>
      </c>
      <c r="H53" s="193">
        <f t="shared" si="1"/>
        <v>0</v>
      </c>
      <c r="I53" s="193">
        <f t="shared" si="1"/>
        <v>0</v>
      </c>
      <c r="J53" s="193">
        <f t="shared" si="1"/>
        <v>0</v>
      </c>
      <c r="K53" s="193">
        <f t="shared" si="1"/>
        <v>0</v>
      </c>
      <c r="L53" s="193">
        <f t="shared" si="1"/>
        <v>0</v>
      </c>
      <c r="M53" s="193">
        <f t="shared" si="1"/>
        <v>0</v>
      </c>
      <c r="N53" s="193">
        <f t="shared" si="1"/>
        <v>0</v>
      </c>
      <c r="O53" s="193">
        <f t="shared" si="1"/>
        <v>0</v>
      </c>
      <c r="P53" s="193">
        <f t="shared" si="1"/>
        <v>0</v>
      </c>
      <c r="Q53" s="193">
        <f t="shared" si="1"/>
        <v>0</v>
      </c>
      <c r="R53" s="193">
        <f t="shared" si="1"/>
        <v>0</v>
      </c>
    </row>
    <row r="54" spans="1:18">
      <c r="A54" s="68"/>
      <c r="B54" s="279"/>
      <c r="C54" s="280"/>
      <c r="D54" s="281"/>
      <c r="E54" s="282"/>
      <c r="F54" s="282"/>
      <c r="G54" s="282"/>
      <c r="H54" s="282"/>
      <c r="I54" s="282"/>
      <c r="J54" s="282"/>
      <c r="K54" s="282"/>
      <c r="L54" s="282"/>
      <c r="M54" s="282"/>
      <c r="N54" s="282"/>
      <c r="O54" s="282"/>
      <c r="P54" s="282"/>
      <c r="Q54" s="282"/>
      <c r="R54" s="283"/>
    </row>
    <row r="55" spans="1:18" ht="15" customHeight="1">
      <c r="A55" s="68">
        <v>3</v>
      </c>
      <c r="B55" s="97" t="s">
        <v>277</v>
      </c>
      <c r="C55" s="98"/>
      <c r="D55" s="87"/>
      <c r="E55" s="99">
        <f t="shared" ref="E55:R55" si="2">E31+E53</f>
        <v>0</v>
      </c>
      <c r="F55" s="99">
        <f t="shared" si="2"/>
        <v>0</v>
      </c>
      <c r="G55" s="99">
        <f t="shared" si="2"/>
        <v>0</v>
      </c>
      <c r="H55" s="99">
        <f t="shared" si="2"/>
        <v>0</v>
      </c>
      <c r="I55" s="99">
        <f t="shared" si="2"/>
        <v>0</v>
      </c>
      <c r="J55" s="99">
        <f t="shared" si="2"/>
        <v>0</v>
      </c>
      <c r="K55" s="99">
        <f t="shared" si="2"/>
        <v>0</v>
      </c>
      <c r="L55" s="99">
        <f t="shared" si="2"/>
        <v>0.96317283639700002</v>
      </c>
      <c r="M55" s="99">
        <f t="shared" si="2"/>
        <v>0.95418417431399982</v>
      </c>
      <c r="N55" s="99">
        <f t="shared" si="2"/>
        <v>0.92038702861199995</v>
      </c>
      <c r="O55" s="99">
        <f t="shared" si="2"/>
        <v>0.54610556515899988</v>
      </c>
      <c r="P55" s="99">
        <f t="shared" si="2"/>
        <v>0.37457810068000003</v>
      </c>
      <c r="Q55" s="99">
        <f t="shared" si="2"/>
        <v>0.28517188897000001</v>
      </c>
      <c r="R55" s="99">
        <f t="shared" si="2"/>
        <v>0.25816944687100002</v>
      </c>
    </row>
    <row r="56" spans="1:18">
      <c r="A56" s="68"/>
      <c r="B56" s="21"/>
      <c r="C56" s="22"/>
      <c r="D56" s="21"/>
      <c r="E56" s="37"/>
      <c r="F56" s="37"/>
      <c r="G56" s="37"/>
      <c r="H56" s="37"/>
      <c r="I56" s="37"/>
      <c r="J56" s="37"/>
      <c r="K56" s="37"/>
      <c r="L56" s="37"/>
      <c r="M56" s="37"/>
      <c r="N56" s="37"/>
      <c r="O56" s="37"/>
      <c r="P56" s="37"/>
      <c r="Q56" s="37"/>
      <c r="R56" s="37"/>
    </row>
    <row r="57" spans="1:18" ht="15" customHeight="1">
      <c r="A57" s="68"/>
      <c r="B57" s="57"/>
      <c r="C57" s="58"/>
      <c r="D57" s="15"/>
      <c r="E57" s="37"/>
      <c r="F57" s="37"/>
      <c r="G57" s="37"/>
      <c r="H57" s="37"/>
      <c r="I57" s="37"/>
      <c r="J57" s="37"/>
      <c r="K57" s="37"/>
      <c r="L57" s="37"/>
      <c r="M57" s="37"/>
      <c r="N57" s="37"/>
      <c r="O57" s="37"/>
      <c r="P57" s="37"/>
      <c r="Q57" s="37"/>
      <c r="R57" s="37"/>
    </row>
    <row r="58" spans="1:18" ht="15" customHeight="1">
      <c r="A58" s="68"/>
      <c r="B58" s="128" t="s">
        <v>278</v>
      </c>
      <c r="D58" s="15"/>
      <c r="E58" s="15"/>
      <c r="F58" s="15"/>
      <c r="G58" s="41"/>
      <c r="H58" s="41"/>
      <c r="I58" s="41"/>
      <c r="J58" s="41"/>
      <c r="K58" s="41"/>
      <c r="L58" s="41"/>
      <c r="M58" s="41"/>
      <c r="N58" s="41"/>
      <c r="O58" s="38"/>
      <c r="P58" s="38"/>
      <c r="Q58" s="38"/>
      <c r="R58" s="38"/>
    </row>
    <row r="59" spans="1:18" ht="15" customHeight="1">
      <c r="A59" s="68"/>
      <c r="B59" s="21" t="s">
        <v>124</v>
      </c>
      <c r="C59" s="22"/>
      <c r="D59" s="15"/>
      <c r="E59" s="15"/>
      <c r="F59" s="15"/>
      <c r="G59" s="41"/>
      <c r="H59" s="41"/>
      <c r="I59" s="41"/>
      <c r="J59" s="41"/>
      <c r="K59" s="41"/>
      <c r="L59" s="41"/>
      <c r="M59" s="41"/>
      <c r="N59" s="41"/>
      <c r="O59" s="38"/>
      <c r="P59" s="38"/>
      <c r="Q59" s="38"/>
      <c r="R59" s="38"/>
    </row>
    <row r="60" spans="1:18">
      <c r="A60" s="68"/>
      <c r="B60" s="15" t="s">
        <v>125</v>
      </c>
      <c r="C60" s="22"/>
      <c r="D60" s="201" t="s">
        <v>254</v>
      </c>
      <c r="E60" s="307"/>
      <c r="F60" s="307"/>
      <c r="G60" s="307"/>
      <c r="H60" s="307"/>
      <c r="I60" s="307"/>
      <c r="J60" s="307"/>
      <c r="K60" s="307"/>
      <c r="L60" s="185" t="s">
        <v>44</v>
      </c>
      <c r="M60" s="185" t="s">
        <v>45</v>
      </c>
      <c r="N60" s="185" t="s">
        <v>46</v>
      </c>
      <c r="O60" s="185" t="s">
        <v>47</v>
      </c>
      <c r="P60" s="185" t="s">
        <v>48</v>
      </c>
      <c r="Q60" s="185" t="s">
        <v>49</v>
      </c>
      <c r="R60" s="185" t="s">
        <v>50</v>
      </c>
    </row>
    <row r="61" spans="1:18">
      <c r="A61" s="68" t="s">
        <v>279</v>
      </c>
      <c r="B61" s="164" t="s">
        <v>127</v>
      </c>
      <c r="C61" s="284"/>
      <c r="D61" s="308">
        <v>0</v>
      </c>
      <c r="E61" s="309"/>
      <c r="F61" s="309"/>
      <c r="G61" s="309"/>
      <c r="H61" s="309"/>
      <c r="I61" s="309"/>
      <c r="J61" s="309"/>
      <c r="K61" s="309"/>
      <c r="L61" s="54">
        <v>0</v>
      </c>
      <c r="M61" s="54">
        <v>0</v>
      </c>
      <c r="N61" s="56">
        <v>0</v>
      </c>
      <c r="O61" s="55">
        <v>0</v>
      </c>
      <c r="P61" s="55">
        <v>0</v>
      </c>
      <c r="Q61" s="55">
        <v>0</v>
      </c>
      <c r="R61" s="55">
        <v>0</v>
      </c>
    </row>
    <row r="62" spans="1:18">
      <c r="A62" s="68" t="s">
        <v>280</v>
      </c>
      <c r="B62" s="251" t="s">
        <v>129</v>
      </c>
      <c r="C62" s="284"/>
      <c r="D62" s="308">
        <v>0</v>
      </c>
      <c r="E62" s="309"/>
      <c r="F62" s="309"/>
      <c r="G62" s="309"/>
      <c r="H62" s="309"/>
      <c r="I62" s="309"/>
      <c r="J62" s="309"/>
      <c r="K62" s="309"/>
      <c r="L62" s="54">
        <v>0</v>
      </c>
      <c r="M62" s="54">
        <v>0</v>
      </c>
      <c r="N62" s="56">
        <v>0</v>
      </c>
      <c r="O62" s="55">
        <v>0</v>
      </c>
      <c r="P62" s="55">
        <v>0</v>
      </c>
      <c r="Q62" s="55">
        <v>0</v>
      </c>
      <c r="R62" s="55">
        <v>0</v>
      </c>
    </row>
    <row r="63" spans="1:18">
      <c r="A63" s="68" t="s">
        <v>281</v>
      </c>
      <c r="B63" s="251"/>
      <c r="C63" s="284"/>
      <c r="D63" s="308"/>
      <c r="E63" s="309"/>
      <c r="F63" s="309"/>
      <c r="G63" s="309"/>
      <c r="H63" s="309"/>
      <c r="I63" s="309"/>
      <c r="J63" s="309"/>
      <c r="K63" s="309"/>
      <c r="L63" s="153"/>
      <c r="M63" s="153"/>
      <c r="N63" s="232"/>
      <c r="O63" s="154"/>
      <c r="P63" s="154"/>
      <c r="Q63" s="154"/>
      <c r="R63" s="154"/>
    </row>
    <row r="64" spans="1:18">
      <c r="A64" s="68" t="s">
        <v>282</v>
      </c>
      <c r="B64" s="251"/>
      <c r="C64" s="284"/>
      <c r="D64" s="308"/>
      <c r="E64" s="309"/>
      <c r="F64" s="309"/>
      <c r="G64" s="309"/>
      <c r="H64" s="309"/>
      <c r="I64" s="309"/>
      <c r="J64" s="309"/>
      <c r="K64" s="309"/>
      <c r="L64" s="153"/>
      <c r="M64" s="153"/>
      <c r="N64" s="232"/>
      <c r="O64" s="154"/>
      <c r="P64" s="154"/>
      <c r="Q64" s="154"/>
      <c r="R64" s="154"/>
    </row>
    <row r="65" spans="1:18">
      <c r="A65" s="68" t="s">
        <v>283</v>
      </c>
      <c r="B65" s="251"/>
      <c r="C65" s="284"/>
      <c r="D65" s="308"/>
      <c r="E65" s="309"/>
      <c r="F65" s="309"/>
      <c r="G65" s="309"/>
      <c r="H65" s="309"/>
      <c r="I65" s="309"/>
      <c r="J65" s="309"/>
      <c r="K65" s="309"/>
      <c r="L65" s="153"/>
      <c r="M65" s="153"/>
      <c r="N65" s="232"/>
      <c r="O65" s="154"/>
      <c r="P65" s="154"/>
      <c r="Q65" s="154"/>
      <c r="R65" s="154"/>
    </row>
    <row r="66" spans="1:18">
      <c r="A66" s="68" t="s">
        <v>284</v>
      </c>
      <c r="B66" s="251"/>
      <c r="C66" s="284"/>
      <c r="D66" s="308"/>
      <c r="E66" s="309"/>
      <c r="F66" s="309"/>
      <c r="G66" s="309"/>
      <c r="H66" s="309"/>
      <c r="I66" s="309"/>
      <c r="J66" s="309"/>
      <c r="K66" s="309"/>
      <c r="L66" s="153"/>
      <c r="M66" s="153"/>
      <c r="N66" s="232"/>
      <c r="O66" s="154"/>
      <c r="P66" s="154"/>
      <c r="Q66" s="154"/>
      <c r="R66" s="154"/>
    </row>
    <row r="67" spans="1:18">
      <c r="A67" s="68" t="s">
        <v>285</v>
      </c>
      <c r="B67" s="251"/>
      <c r="C67" s="284"/>
      <c r="D67" s="308"/>
      <c r="E67" s="309"/>
      <c r="F67" s="309"/>
      <c r="G67" s="309"/>
      <c r="H67" s="309"/>
      <c r="I67" s="309"/>
      <c r="J67" s="309"/>
      <c r="K67" s="309"/>
      <c r="L67" s="153"/>
      <c r="M67" s="153"/>
      <c r="N67" s="232"/>
      <c r="O67" s="154"/>
      <c r="P67" s="154"/>
      <c r="Q67" s="154"/>
      <c r="R67" s="154"/>
    </row>
    <row r="68" spans="1:18">
      <c r="A68" s="68" t="s">
        <v>286</v>
      </c>
      <c r="B68" s="251"/>
      <c r="C68" s="284"/>
      <c r="D68" s="308"/>
      <c r="E68" s="309"/>
      <c r="F68" s="309"/>
      <c r="G68" s="309"/>
      <c r="H68" s="309"/>
      <c r="I68" s="309"/>
      <c r="J68" s="309"/>
      <c r="K68" s="309"/>
      <c r="L68" s="153"/>
      <c r="M68" s="153"/>
      <c r="N68" s="232"/>
      <c r="O68" s="154"/>
      <c r="P68" s="154"/>
      <c r="Q68" s="154"/>
      <c r="R68" s="154"/>
    </row>
    <row r="69" spans="1:18">
      <c r="A69" s="68" t="s">
        <v>287</v>
      </c>
      <c r="B69" s="251"/>
      <c r="C69" s="284"/>
      <c r="D69" s="308"/>
      <c r="E69" s="309"/>
      <c r="F69" s="309"/>
      <c r="G69" s="309"/>
      <c r="H69" s="309"/>
      <c r="I69" s="309"/>
      <c r="J69" s="309"/>
      <c r="K69" s="309"/>
      <c r="L69" s="153"/>
      <c r="M69" s="153"/>
      <c r="N69" s="232"/>
      <c r="O69" s="154"/>
      <c r="P69" s="154"/>
      <c r="Q69" s="154"/>
      <c r="R69" s="154"/>
    </row>
    <row r="70" spans="1:18">
      <c r="A70" s="68" t="s">
        <v>288</v>
      </c>
      <c r="B70" s="251"/>
      <c r="C70" s="284"/>
      <c r="D70" s="308"/>
      <c r="E70" s="309"/>
      <c r="F70" s="309"/>
      <c r="G70" s="309"/>
      <c r="H70" s="309"/>
      <c r="I70" s="309"/>
      <c r="J70" s="309"/>
      <c r="K70" s="309"/>
      <c r="L70" s="153"/>
      <c r="M70" s="153"/>
      <c r="N70" s="232"/>
      <c r="O70" s="154"/>
      <c r="P70" s="154"/>
      <c r="Q70" s="154"/>
      <c r="R70" s="154"/>
    </row>
    <row r="71" spans="1:18">
      <c r="A71" s="68" t="s">
        <v>289</v>
      </c>
      <c r="B71" s="251"/>
      <c r="C71" s="284"/>
      <c r="D71" s="308"/>
      <c r="E71" s="309"/>
      <c r="F71" s="309"/>
      <c r="G71" s="309"/>
      <c r="H71" s="309"/>
      <c r="I71" s="309"/>
      <c r="J71" s="309"/>
      <c r="K71" s="309"/>
      <c r="L71" s="153"/>
      <c r="M71" s="153"/>
      <c r="N71" s="232"/>
      <c r="O71" s="154"/>
      <c r="P71" s="154"/>
      <c r="Q71" s="154"/>
      <c r="R71" s="154"/>
    </row>
    <row r="72" spans="1:18">
      <c r="A72" s="68" t="s">
        <v>290</v>
      </c>
      <c r="B72" s="251"/>
      <c r="C72" s="284"/>
      <c r="D72" s="308"/>
      <c r="E72" s="309"/>
      <c r="F72" s="309"/>
      <c r="G72" s="309"/>
      <c r="H72" s="309"/>
      <c r="I72" s="309"/>
      <c r="J72" s="309"/>
      <c r="K72" s="309"/>
      <c r="L72" s="153"/>
      <c r="M72" s="153"/>
      <c r="N72" s="232"/>
      <c r="O72" s="154"/>
      <c r="P72" s="154"/>
      <c r="Q72" s="154"/>
      <c r="R72" s="154"/>
    </row>
    <row r="73" spans="1:18">
      <c r="A73" s="68" t="s">
        <v>291</v>
      </c>
      <c r="B73" s="251"/>
      <c r="C73" s="284"/>
      <c r="D73" s="308"/>
      <c r="E73" s="309"/>
      <c r="F73" s="309"/>
      <c r="G73" s="309"/>
      <c r="H73" s="309"/>
      <c r="I73" s="309"/>
      <c r="J73" s="309"/>
      <c r="K73" s="309"/>
      <c r="L73" s="153"/>
      <c r="M73" s="153"/>
      <c r="N73" s="232"/>
      <c r="O73" s="154"/>
      <c r="P73" s="154"/>
      <c r="Q73" s="154"/>
      <c r="R73" s="154"/>
    </row>
    <row r="74" spans="1:18">
      <c r="A74" s="126" t="s">
        <v>292</v>
      </c>
      <c r="B74" s="251"/>
      <c r="C74" s="284"/>
      <c r="D74" s="308"/>
      <c r="E74" s="309"/>
      <c r="F74" s="309"/>
      <c r="G74" s="309"/>
      <c r="H74" s="309"/>
      <c r="I74" s="309"/>
      <c r="J74" s="309"/>
      <c r="K74" s="309"/>
      <c r="L74" s="153"/>
      <c r="M74" s="153"/>
      <c r="N74" s="153"/>
      <c r="O74" s="154"/>
      <c r="P74" s="154"/>
      <c r="Q74" s="154"/>
      <c r="R74" s="154"/>
    </row>
    <row r="75" spans="1:18">
      <c r="A75" s="68">
        <v>4</v>
      </c>
      <c r="B75" s="227" t="s">
        <v>293</v>
      </c>
      <c r="C75" s="228"/>
      <c r="D75" s="89"/>
      <c r="E75" s="260"/>
      <c r="F75" s="260"/>
      <c r="G75" s="260"/>
      <c r="H75" s="260"/>
      <c r="I75" s="260"/>
      <c r="J75" s="260"/>
      <c r="K75" s="260"/>
      <c r="L75" s="146">
        <f t="shared" ref="L75:R75" si="3">SUM(L61:L74)</f>
        <v>0</v>
      </c>
      <c r="M75" s="146">
        <f t="shared" si="3"/>
        <v>0</v>
      </c>
      <c r="N75" s="146">
        <f t="shared" si="3"/>
        <v>0</v>
      </c>
      <c r="O75" s="146">
        <f t="shared" si="3"/>
        <v>0</v>
      </c>
      <c r="P75" s="146">
        <f t="shared" si="3"/>
        <v>0</v>
      </c>
      <c r="Q75" s="146">
        <f t="shared" si="3"/>
        <v>0</v>
      </c>
      <c r="R75" s="146">
        <f t="shared" si="3"/>
        <v>0</v>
      </c>
    </row>
    <row r="76" spans="1:18">
      <c r="A76" s="68"/>
      <c r="C76" s="22"/>
      <c r="D76" s="73"/>
      <c r="E76" s="75"/>
      <c r="F76" s="257"/>
      <c r="G76" s="76"/>
      <c r="H76" s="76"/>
      <c r="I76" s="76"/>
      <c r="J76" s="76"/>
      <c r="K76" s="76"/>
      <c r="L76" s="76"/>
      <c r="M76" s="76"/>
      <c r="N76" s="76"/>
      <c r="O76" s="77"/>
      <c r="P76" s="77"/>
      <c r="Q76" s="77"/>
      <c r="R76" s="78"/>
    </row>
    <row r="77" spans="1:18">
      <c r="A77" s="68"/>
      <c r="B77" s="21" t="s">
        <v>143</v>
      </c>
      <c r="D77" s="15"/>
      <c r="E77" s="50"/>
      <c r="F77" s="51"/>
      <c r="G77" s="51"/>
      <c r="H77" s="51"/>
      <c r="I77" s="51"/>
      <c r="J77" s="51"/>
      <c r="K77" s="51"/>
      <c r="L77" s="51"/>
      <c r="M77" s="51"/>
      <c r="N77" s="51"/>
      <c r="O77" s="44"/>
      <c r="P77" s="44"/>
      <c r="Q77" s="44"/>
      <c r="R77" s="45"/>
    </row>
    <row r="78" spans="1:18">
      <c r="A78" s="68"/>
      <c r="B78" s="15" t="s">
        <v>125</v>
      </c>
      <c r="D78" s="201" t="s">
        <v>254</v>
      </c>
      <c r="E78" s="52"/>
      <c r="F78" s="53"/>
      <c r="G78" s="53"/>
      <c r="H78" s="53"/>
      <c r="I78" s="53"/>
      <c r="J78" s="53"/>
      <c r="K78" s="53"/>
      <c r="L78" s="53"/>
      <c r="M78" s="53"/>
      <c r="N78" s="53"/>
      <c r="O78" s="48"/>
      <c r="P78" s="48"/>
      <c r="Q78" s="48"/>
      <c r="R78" s="49"/>
    </row>
    <row r="79" spans="1:18">
      <c r="A79" s="68" t="s">
        <v>294</v>
      </c>
      <c r="B79" s="251" t="s">
        <v>145</v>
      </c>
      <c r="C79" s="151"/>
      <c r="D79" s="150">
        <v>0</v>
      </c>
      <c r="E79" s="259"/>
      <c r="F79" s="259"/>
      <c r="G79" s="259"/>
      <c r="H79" s="259"/>
      <c r="I79" s="259"/>
      <c r="J79" s="259"/>
      <c r="K79" s="259"/>
      <c r="L79" s="54">
        <v>0</v>
      </c>
      <c r="M79" s="54">
        <v>0</v>
      </c>
      <c r="N79" s="56">
        <v>0</v>
      </c>
      <c r="O79" s="55">
        <v>0</v>
      </c>
      <c r="P79" s="55">
        <v>0</v>
      </c>
      <c r="Q79" s="55">
        <v>0</v>
      </c>
      <c r="R79" s="55">
        <v>0</v>
      </c>
    </row>
    <row r="80" spans="1:18">
      <c r="A80" s="68" t="s">
        <v>295</v>
      </c>
      <c r="B80" s="251" t="s">
        <v>147</v>
      </c>
      <c r="C80" s="151"/>
      <c r="D80" s="150">
        <v>0</v>
      </c>
      <c r="E80" s="124"/>
      <c r="F80" s="124"/>
      <c r="G80" s="124"/>
      <c r="H80" s="124"/>
      <c r="I80" s="124"/>
      <c r="J80" s="124"/>
      <c r="K80" s="124"/>
      <c r="L80" s="54">
        <v>0</v>
      </c>
      <c r="M80" s="54">
        <v>0</v>
      </c>
      <c r="N80" s="56">
        <v>0</v>
      </c>
      <c r="O80" s="55">
        <v>0</v>
      </c>
      <c r="P80" s="55">
        <v>0</v>
      </c>
      <c r="Q80" s="55">
        <v>0</v>
      </c>
      <c r="R80" s="55">
        <v>0</v>
      </c>
    </row>
    <row r="81" spans="1:18">
      <c r="A81" s="68" t="s">
        <v>296</v>
      </c>
      <c r="B81" s="251" t="s">
        <v>149</v>
      </c>
      <c r="C81" s="151"/>
      <c r="D81" s="150">
        <v>0</v>
      </c>
      <c r="E81" s="124"/>
      <c r="F81" s="124"/>
      <c r="G81" s="124"/>
      <c r="H81" s="124"/>
      <c r="I81" s="124"/>
      <c r="J81" s="124"/>
      <c r="K81" s="124"/>
      <c r="L81" s="54">
        <v>0</v>
      </c>
      <c r="M81" s="54">
        <v>0</v>
      </c>
      <c r="N81" s="56">
        <v>0</v>
      </c>
      <c r="O81" s="55">
        <v>0</v>
      </c>
      <c r="P81" s="55">
        <v>0</v>
      </c>
      <c r="Q81" s="55">
        <v>0</v>
      </c>
      <c r="R81" s="55">
        <v>0</v>
      </c>
    </row>
    <row r="82" spans="1:18">
      <c r="A82" s="68" t="s">
        <v>297</v>
      </c>
      <c r="B82" s="251" t="s">
        <v>151</v>
      </c>
      <c r="C82" s="151"/>
      <c r="D82" s="150">
        <v>0</v>
      </c>
      <c r="E82" s="124"/>
      <c r="F82" s="124"/>
      <c r="G82" s="124"/>
      <c r="H82" s="124"/>
      <c r="I82" s="124"/>
      <c r="J82" s="124"/>
      <c r="K82" s="124"/>
      <c r="L82" s="54">
        <v>0</v>
      </c>
      <c r="M82" s="54">
        <v>0</v>
      </c>
      <c r="N82" s="56">
        <v>0</v>
      </c>
      <c r="O82" s="55">
        <v>0</v>
      </c>
      <c r="P82" s="55">
        <v>0</v>
      </c>
      <c r="Q82" s="55">
        <v>0</v>
      </c>
      <c r="R82" s="55">
        <v>0</v>
      </c>
    </row>
    <row r="83" spans="1:18">
      <c r="A83" s="68" t="s">
        <v>298</v>
      </c>
      <c r="B83" s="251"/>
      <c r="C83" s="151"/>
      <c r="D83" s="150"/>
      <c r="E83" s="124"/>
      <c r="F83" s="124"/>
      <c r="G83" s="124"/>
      <c r="H83" s="124"/>
      <c r="I83" s="124"/>
      <c r="J83" s="124"/>
      <c r="K83" s="124"/>
      <c r="L83" s="153"/>
      <c r="M83" s="153"/>
      <c r="N83" s="153"/>
      <c r="O83" s="154"/>
      <c r="P83" s="154"/>
      <c r="Q83" s="154"/>
      <c r="R83" s="154"/>
    </row>
    <row r="84" spans="1:18">
      <c r="A84" s="68" t="s">
        <v>299</v>
      </c>
      <c r="B84" s="251"/>
      <c r="C84" s="151"/>
      <c r="D84" s="150"/>
      <c r="E84" s="124"/>
      <c r="F84" s="124"/>
      <c r="G84" s="124"/>
      <c r="H84" s="124"/>
      <c r="I84" s="124"/>
      <c r="J84" s="124"/>
      <c r="K84" s="124"/>
      <c r="L84" s="153"/>
      <c r="M84" s="153"/>
      <c r="N84" s="153"/>
      <c r="O84" s="154"/>
      <c r="P84" s="154"/>
      <c r="Q84" s="154"/>
      <c r="R84" s="154"/>
    </row>
    <row r="85" spans="1:18">
      <c r="A85" s="68" t="s">
        <v>300</v>
      </c>
      <c r="B85" s="251"/>
      <c r="C85" s="151"/>
      <c r="D85" s="150"/>
      <c r="E85" s="124"/>
      <c r="F85" s="124"/>
      <c r="G85" s="124"/>
      <c r="H85" s="124"/>
      <c r="I85" s="124"/>
      <c r="J85" s="124"/>
      <c r="K85" s="124"/>
      <c r="L85" s="153"/>
      <c r="M85" s="153"/>
      <c r="N85" s="153"/>
      <c r="O85" s="154"/>
      <c r="P85" s="154"/>
      <c r="Q85" s="154"/>
      <c r="R85" s="154"/>
    </row>
    <row r="86" spans="1:18">
      <c r="A86" s="68" t="s">
        <v>301</v>
      </c>
      <c r="B86" s="251"/>
      <c r="C86" s="151"/>
      <c r="D86" s="150"/>
      <c r="E86" s="124"/>
      <c r="F86" s="124"/>
      <c r="G86" s="124"/>
      <c r="H86" s="124"/>
      <c r="I86" s="124"/>
      <c r="J86" s="124"/>
      <c r="K86" s="124"/>
      <c r="L86" s="153"/>
      <c r="M86" s="153"/>
      <c r="N86" s="153"/>
      <c r="O86" s="154"/>
      <c r="P86" s="154"/>
      <c r="Q86" s="154"/>
      <c r="R86" s="154"/>
    </row>
    <row r="87" spans="1:18">
      <c r="A87" s="68" t="s">
        <v>302</v>
      </c>
      <c r="B87" s="251"/>
      <c r="C87" s="151"/>
      <c r="D87" s="150"/>
      <c r="E87" s="124"/>
      <c r="F87" s="124"/>
      <c r="G87" s="124"/>
      <c r="H87" s="124"/>
      <c r="I87" s="124"/>
      <c r="J87" s="124"/>
      <c r="K87" s="124"/>
      <c r="L87" s="153"/>
      <c r="M87" s="153"/>
      <c r="N87" s="153"/>
      <c r="O87" s="154"/>
      <c r="P87" s="154"/>
      <c r="Q87" s="154"/>
      <c r="R87" s="154"/>
    </row>
    <row r="88" spans="1:18">
      <c r="A88" s="68" t="s">
        <v>303</v>
      </c>
      <c r="B88" s="251"/>
      <c r="C88" s="151"/>
      <c r="D88" s="150"/>
      <c r="E88" s="124"/>
      <c r="F88" s="124"/>
      <c r="G88" s="124"/>
      <c r="H88" s="124"/>
      <c r="I88" s="124"/>
      <c r="J88" s="124"/>
      <c r="K88" s="124"/>
      <c r="L88" s="153"/>
      <c r="M88" s="153"/>
      <c r="N88" s="153"/>
      <c r="O88" s="154"/>
      <c r="P88" s="154"/>
      <c r="Q88" s="154"/>
      <c r="R88" s="154"/>
    </row>
    <row r="89" spans="1:18">
      <c r="A89" s="68" t="s">
        <v>304</v>
      </c>
      <c r="B89" s="251"/>
      <c r="C89" s="151"/>
      <c r="D89" s="150"/>
      <c r="E89" s="124"/>
      <c r="F89" s="124"/>
      <c r="G89" s="124"/>
      <c r="H89" s="124"/>
      <c r="I89" s="124"/>
      <c r="J89" s="124"/>
      <c r="K89" s="124"/>
      <c r="L89" s="153"/>
      <c r="M89" s="153"/>
      <c r="N89" s="153"/>
      <c r="O89" s="154"/>
      <c r="P89" s="154"/>
      <c r="Q89" s="154"/>
      <c r="R89" s="154"/>
    </row>
    <row r="90" spans="1:18">
      <c r="A90" s="68" t="s">
        <v>305</v>
      </c>
      <c r="B90" s="251"/>
      <c r="C90" s="151"/>
      <c r="D90" s="150"/>
      <c r="E90" s="259"/>
      <c r="F90" s="259"/>
      <c r="G90" s="259"/>
      <c r="H90" s="259"/>
      <c r="I90" s="259"/>
      <c r="J90" s="259"/>
      <c r="K90" s="259"/>
      <c r="L90" s="153"/>
      <c r="M90" s="153"/>
      <c r="N90" s="153"/>
      <c r="O90" s="154"/>
      <c r="P90" s="154"/>
      <c r="Q90" s="154"/>
      <c r="R90" s="154"/>
    </row>
    <row r="91" spans="1:18">
      <c r="A91" s="68" t="s">
        <v>306</v>
      </c>
      <c r="B91" s="251"/>
      <c r="C91" s="151"/>
      <c r="D91" s="150"/>
      <c r="E91" s="259"/>
      <c r="F91" s="259"/>
      <c r="G91" s="259"/>
      <c r="H91" s="259"/>
      <c r="I91" s="259"/>
      <c r="J91" s="259"/>
      <c r="K91" s="259"/>
      <c r="L91" s="153"/>
      <c r="M91" s="153"/>
      <c r="N91" s="153"/>
      <c r="O91" s="154"/>
      <c r="P91" s="154"/>
      <c r="Q91" s="154"/>
      <c r="R91" s="154"/>
    </row>
    <row r="92" spans="1:18">
      <c r="A92" s="126" t="s">
        <v>307</v>
      </c>
      <c r="B92" s="251"/>
      <c r="C92" s="151"/>
      <c r="D92" s="150"/>
      <c r="E92" s="259"/>
      <c r="F92" s="259"/>
      <c r="G92" s="259"/>
      <c r="H92" s="259"/>
      <c r="I92" s="259"/>
      <c r="J92" s="259"/>
      <c r="K92" s="259"/>
      <c r="L92" s="153"/>
      <c r="M92" s="153"/>
      <c r="N92" s="153"/>
      <c r="O92" s="154"/>
      <c r="P92" s="154"/>
      <c r="Q92" s="154"/>
      <c r="R92" s="154"/>
    </row>
    <row r="93" spans="1:18">
      <c r="A93" s="68">
        <v>5</v>
      </c>
      <c r="B93" s="227" t="s">
        <v>308</v>
      </c>
      <c r="C93" s="228"/>
      <c r="D93" s="147"/>
      <c r="E93" s="260"/>
      <c r="F93" s="260"/>
      <c r="G93" s="260"/>
      <c r="H93" s="260"/>
      <c r="I93" s="260"/>
      <c r="J93" s="260"/>
      <c r="K93" s="260"/>
      <c r="L93" s="146">
        <f t="shared" ref="L93:R93" si="4">SUM(L79:L92)</f>
        <v>0</v>
      </c>
      <c r="M93" s="146">
        <f t="shared" si="4"/>
        <v>0</v>
      </c>
      <c r="N93" s="146">
        <f t="shared" si="4"/>
        <v>0</v>
      </c>
      <c r="O93" s="146">
        <f t="shared" si="4"/>
        <v>0</v>
      </c>
      <c r="P93" s="146">
        <f t="shared" si="4"/>
        <v>0</v>
      </c>
      <c r="Q93" s="146">
        <f t="shared" si="4"/>
        <v>0</v>
      </c>
      <c r="R93" s="146">
        <f t="shared" si="4"/>
        <v>0</v>
      </c>
    </row>
    <row r="94" spans="1:18">
      <c r="A94" s="68"/>
      <c r="B94" s="83"/>
      <c r="C94" s="81"/>
      <c r="D94" s="82"/>
      <c r="E94" s="51"/>
      <c r="F94" s="51"/>
      <c r="G94" s="51"/>
      <c r="H94" s="51"/>
      <c r="I94" s="51"/>
      <c r="J94" s="51"/>
      <c r="K94" s="51"/>
      <c r="L94" s="51"/>
      <c r="M94" s="51"/>
      <c r="N94" s="51"/>
      <c r="O94" s="51"/>
      <c r="P94" s="51"/>
      <c r="Q94" s="51"/>
      <c r="R94" s="84"/>
    </row>
    <row r="95" spans="1:18" ht="15" customHeight="1">
      <c r="A95" s="68">
        <v>6</v>
      </c>
      <c r="B95" s="245" t="s">
        <v>309</v>
      </c>
      <c r="C95" s="141"/>
      <c r="D95" s="142"/>
      <c r="E95" s="261"/>
      <c r="F95" s="261"/>
      <c r="G95" s="261"/>
      <c r="H95" s="261"/>
      <c r="I95" s="261"/>
      <c r="J95" s="261"/>
      <c r="K95" s="261"/>
      <c r="L95" s="143">
        <f t="shared" ref="L95:R95" si="5">L93+L75</f>
        <v>0</v>
      </c>
      <c r="M95" s="143">
        <f t="shared" si="5"/>
        <v>0</v>
      </c>
      <c r="N95" s="143">
        <f t="shared" si="5"/>
        <v>0</v>
      </c>
      <c r="O95" s="143">
        <f t="shared" si="5"/>
        <v>0</v>
      </c>
      <c r="P95" s="143">
        <f t="shared" si="5"/>
        <v>0</v>
      </c>
      <c r="Q95" s="143">
        <f t="shared" si="5"/>
        <v>0</v>
      </c>
      <c r="R95" s="143">
        <f t="shared" si="5"/>
        <v>0</v>
      </c>
    </row>
    <row r="96" spans="1:18">
      <c r="A96" s="68"/>
      <c r="B96" s="22"/>
      <c r="C96" s="22"/>
      <c r="D96" s="21"/>
      <c r="E96" s="37"/>
      <c r="F96" s="37"/>
      <c r="G96" s="37"/>
      <c r="H96" s="37"/>
      <c r="I96" s="37"/>
      <c r="J96" s="37"/>
      <c r="K96" s="37"/>
      <c r="L96" s="37"/>
      <c r="M96" s="37"/>
      <c r="N96" s="37"/>
      <c r="O96" s="37"/>
      <c r="P96" s="37"/>
      <c r="Q96" s="37"/>
      <c r="R96" s="37"/>
    </row>
    <row r="97" spans="1:18" ht="18.5">
      <c r="A97" s="68"/>
      <c r="B97" s="128" t="s">
        <v>310</v>
      </c>
      <c r="D97" s="15"/>
      <c r="E97" s="41"/>
      <c r="F97" s="41"/>
      <c r="G97" s="41"/>
      <c r="H97" s="41"/>
      <c r="I97" s="41"/>
      <c r="J97" s="41"/>
      <c r="K97" s="41"/>
      <c r="L97" s="41"/>
      <c r="M97" s="41"/>
      <c r="N97" s="41"/>
      <c r="O97" s="38"/>
      <c r="P97" s="38"/>
      <c r="Q97" s="38"/>
      <c r="R97" s="38"/>
    </row>
    <row r="98" spans="1:18">
      <c r="A98" s="68"/>
      <c r="B98" s="21"/>
      <c r="C98" s="22"/>
      <c r="D98" s="21"/>
    </row>
    <row r="99" spans="1:18">
      <c r="A99" s="68"/>
      <c r="B99" s="23"/>
      <c r="C99" s="16"/>
      <c r="D99" s="201" t="s">
        <v>246</v>
      </c>
      <c r="E99" s="185" t="s">
        <v>165</v>
      </c>
      <c r="F99" s="185" t="s">
        <v>166</v>
      </c>
      <c r="G99" s="185" t="s">
        <v>167</v>
      </c>
      <c r="H99" s="185" t="s">
        <v>40</v>
      </c>
      <c r="I99" s="185" t="s">
        <v>41</v>
      </c>
      <c r="J99" s="185" t="s">
        <v>42</v>
      </c>
      <c r="K99" s="185" t="s">
        <v>43</v>
      </c>
      <c r="L99" s="185" t="s">
        <v>44</v>
      </c>
      <c r="M99" s="185" t="s">
        <v>45</v>
      </c>
      <c r="N99" s="185" t="s">
        <v>46</v>
      </c>
      <c r="O99" s="185" t="s">
        <v>47</v>
      </c>
      <c r="P99" s="185" t="s">
        <v>48</v>
      </c>
      <c r="Q99" s="185" t="s">
        <v>49</v>
      </c>
      <c r="R99" s="185" t="s">
        <v>50</v>
      </c>
    </row>
    <row r="100" spans="1:18">
      <c r="A100" s="68">
        <v>7</v>
      </c>
      <c r="B100" s="227" t="s">
        <v>311</v>
      </c>
      <c r="C100" s="310"/>
      <c r="D100" s="288">
        <v>0.42799999999999999</v>
      </c>
      <c r="E100" s="216">
        <f>EBT!E121*$D$100</f>
        <v>0</v>
      </c>
      <c r="F100" s="216">
        <f>EBT!F121*$D$100</f>
        <v>0</v>
      </c>
      <c r="G100" s="216">
        <f>EBT!G121*$D$100</f>
        <v>0</v>
      </c>
      <c r="H100" s="216">
        <f>EBT!H121*$D$100</f>
        <v>0</v>
      </c>
      <c r="I100" s="216">
        <f>EBT!I121*$D$100</f>
        <v>0</v>
      </c>
      <c r="J100" s="216">
        <f>EBT!J121*$D$100</f>
        <v>0</v>
      </c>
      <c r="K100" s="216">
        <f>EBT!K121*$D$100</f>
        <v>0</v>
      </c>
      <c r="L100" s="311">
        <f>EBT!L121*$D$100/10^6</f>
        <v>0.12900913438646583</v>
      </c>
      <c r="M100" s="311">
        <f>EBT!M121*$D$100/10^6</f>
        <v>0.1256290906205845</v>
      </c>
      <c r="N100" s="311">
        <f>EBT!N121*$D$100/10^6</f>
        <v>5.6646074578034861E-2</v>
      </c>
      <c r="O100" s="311">
        <f>EBT!O121*$D$100/10^6</f>
        <v>4.3165127990778748E-2</v>
      </c>
      <c r="P100" s="311">
        <f>EBT!P121*$D$100/10^6</f>
        <v>0.18859868097172594</v>
      </c>
      <c r="Q100" s="311">
        <f>EBT!Q121*$D$100/10^6</f>
        <v>0.28608453948473289</v>
      </c>
      <c r="R100" s="311">
        <f>EBT!R121*$D$100/10^6</f>
        <v>0.26181279812225028</v>
      </c>
    </row>
    <row r="101" spans="1:18" ht="18.5">
      <c r="A101" s="68"/>
      <c r="B101" s="128" t="s">
        <v>312</v>
      </c>
      <c r="D101" s="15"/>
      <c r="E101" s="37"/>
      <c r="F101" s="37"/>
      <c r="G101" s="37"/>
      <c r="H101" s="37"/>
      <c r="I101" s="37"/>
      <c r="J101" s="37"/>
      <c r="K101" s="37"/>
      <c r="L101" s="37"/>
      <c r="M101" s="37"/>
      <c r="N101" s="37"/>
      <c r="O101" s="38"/>
      <c r="P101" s="38"/>
      <c r="Q101" s="38"/>
      <c r="R101" s="38"/>
    </row>
    <row r="102" spans="1:18">
      <c r="A102" s="68"/>
      <c r="B102" s="15"/>
      <c r="D102" s="15"/>
      <c r="E102" s="185" t="s">
        <v>165</v>
      </c>
      <c r="F102" s="185" t="s">
        <v>166</v>
      </c>
      <c r="G102" s="185" t="s">
        <v>167</v>
      </c>
      <c r="H102" s="185" t="s">
        <v>40</v>
      </c>
      <c r="I102" s="185" t="s">
        <v>41</v>
      </c>
      <c r="J102" s="185" t="s">
        <v>42</v>
      </c>
      <c r="K102" s="185" t="s">
        <v>43</v>
      </c>
      <c r="L102" s="185" t="s">
        <v>44</v>
      </c>
      <c r="M102" s="185" t="s">
        <v>45</v>
      </c>
      <c r="N102" s="185" t="s">
        <v>46</v>
      </c>
      <c r="O102" s="185" t="s">
        <v>47</v>
      </c>
      <c r="P102" s="185" t="s">
        <v>48</v>
      </c>
      <c r="Q102" s="185" t="s">
        <v>49</v>
      </c>
      <c r="R102" s="185" t="s">
        <v>50</v>
      </c>
    </row>
    <row r="103" spans="1:18">
      <c r="A103" s="68">
        <v>8</v>
      </c>
      <c r="B103" s="227" t="s">
        <v>313</v>
      </c>
      <c r="C103" s="151"/>
      <c r="D103" s="152"/>
      <c r="E103" s="143">
        <f>E55+E100+E95</f>
        <v>0</v>
      </c>
      <c r="F103" s="143">
        <f t="shared" ref="F103:R103" si="6">F55+F100+F95</f>
        <v>0</v>
      </c>
      <c r="G103" s="143">
        <f t="shared" si="6"/>
        <v>0</v>
      </c>
      <c r="H103" s="143">
        <f t="shared" si="6"/>
        <v>0</v>
      </c>
      <c r="I103" s="143">
        <f t="shared" si="6"/>
        <v>0</v>
      </c>
      <c r="J103" s="143">
        <f t="shared" si="6"/>
        <v>0</v>
      </c>
      <c r="K103" s="143">
        <f t="shared" si="6"/>
        <v>0</v>
      </c>
      <c r="L103" s="312">
        <f t="shared" si="6"/>
        <v>1.0921819707834659</v>
      </c>
      <c r="M103" s="312">
        <f t="shared" si="6"/>
        <v>1.0798132649345844</v>
      </c>
      <c r="N103" s="312">
        <f t="shared" si="6"/>
        <v>0.97703310319003478</v>
      </c>
      <c r="O103" s="312">
        <f t="shared" si="6"/>
        <v>0.58927069314977865</v>
      </c>
      <c r="P103" s="312">
        <f t="shared" si="6"/>
        <v>0.56317678165172591</v>
      </c>
      <c r="Q103" s="312">
        <f t="shared" si="6"/>
        <v>0.5712564284547329</v>
      </c>
      <c r="R103" s="312">
        <f t="shared" si="6"/>
        <v>0.5199822449932503</v>
      </c>
    </row>
    <row r="104" spans="1:18" ht="15" customHeight="1">
      <c r="A104" s="68"/>
      <c r="E104" s="6"/>
      <c r="F104" s="6"/>
      <c r="G104" s="6"/>
      <c r="H104" s="6"/>
      <c r="I104" s="6"/>
      <c r="J104" s="6"/>
      <c r="K104" s="6"/>
      <c r="L104" s="6"/>
      <c r="M104" s="6"/>
      <c r="N104" s="1"/>
      <c r="O104" s="1"/>
    </row>
    <row r="105" spans="1:18" ht="18.5">
      <c r="A105" s="68"/>
      <c r="B105" s="128" t="s">
        <v>314</v>
      </c>
    </row>
    <row r="106" spans="1:18">
      <c r="A106" s="68"/>
    </row>
    <row r="107" spans="1:18">
      <c r="A107" s="68" t="s">
        <v>315</v>
      </c>
      <c r="B107" s="147" t="s">
        <v>316</v>
      </c>
      <c r="E107" s="313">
        <f>EBT!E67</f>
        <v>0</v>
      </c>
      <c r="F107" s="313">
        <f>EBT!F67</f>
        <v>0</v>
      </c>
      <c r="G107" s="313">
        <f>EBT!G67</f>
        <v>0</v>
      </c>
      <c r="H107" s="313">
        <f>EBT!H67</f>
        <v>0</v>
      </c>
      <c r="I107" s="313">
        <f>EBT!I67</f>
        <v>0</v>
      </c>
      <c r="J107" s="313">
        <f>EBT!J67</f>
        <v>0</v>
      </c>
      <c r="K107" s="313">
        <f>EBT!K67</f>
        <v>0</v>
      </c>
      <c r="L107" s="314">
        <f>EBT!L67</f>
        <v>517760.21391100006</v>
      </c>
      <c r="M107" s="314">
        <f>EBT!M67</f>
        <v>503405.96756100003</v>
      </c>
      <c r="N107" s="314">
        <f>EBT!N67</f>
        <v>509184.21647099999</v>
      </c>
      <c r="O107" s="314">
        <f>EBT!O67</f>
        <v>510022.05525899993</v>
      </c>
      <c r="P107" s="314">
        <f>EBT!P67</f>
        <v>510915.373647</v>
      </c>
      <c r="Q107" s="314">
        <f>EBT!Q67</f>
        <v>501869.12126299995</v>
      </c>
      <c r="R107" s="314">
        <f>EBT!R67</f>
        <v>492937.11214800004</v>
      </c>
    </row>
    <row r="108" spans="1:18">
      <c r="A108" s="68" t="s">
        <v>317</v>
      </c>
      <c r="B108" s="147" t="s">
        <v>318</v>
      </c>
      <c r="E108" s="313">
        <f>EBT!E16</f>
        <v>0</v>
      </c>
      <c r="F108" s="313">
        <f>EBT!F16</f>
        <v>0</v>
      </c>
      <c r="G108" s="313">
        <f>EBT!G16</f>
        <v>0</v>
      </c>
      <c r="H108" s="313">
        <f>EBT!H16</f>
        <v>0</v>
      </c>
      <c r="I108" s="313">
        <f>EBT!I16</f>
        <v>0</v>
      </c>
      <c r="J108" s="313">
        <f>EBT!J16</f>
        <v>0</v>
      </c>
      <c r="K108" s="313">
        <f>EBT!K16</f>
        <v>0</v>
      </c>
      <c r="L108" s="314">
        <f>EBT!L16</f>
        <v>567581</v>
      </c>
      <c r="M108" s="314">
        <f>EBT!M16</f>
        <v>569989</v>
      </c>
      <c r="N108" s="314">
        <f>EBT!N16</f>
        <v>572418</v>
      </c>
      <c r="O108" s="314">
        <f>EBT!O16</f>
        <v>574894</v>
      </c>
      <c r="P108" s="314">
        <f>EBT!P16</f>
        <v>577333</v>
      </c>
      <c r="Q108" s="314">
        <f>EBT!Q16</f>
        <v>579821</v>
      </c>
      <c r="R108" s="314">
        <f>EBT!R16</f>
        <v>582328</v>
      </c>
    </row>
    <row r="109" spans="1:18">
      <c r="A109" s="68" t="s">
        <v>319</v>
      </c>
      <c r="B109" s="147" t="s">
        <v>320</v>
      </c>
      <c r="E109" s="313">
        <f>E107+E108</f>
        <v>0</v>
      </c>
      <c r="F109" s="313">
        <f t="shared" ref="F109:R109" si="7">F107+F108</f>
        <v>0</v>
      </c>
      <c r="G109" s="313">
        <f t="shared" si="7"/>
        <v>0</v>
      </c>
      <c r="H109" s="313">
        <f t="shared" si="7"/>
        <v>0</v>
      </c>
      <c r="I109" s="313">
        <f t="shared" si="7"/>
        <v>0</v>
      </c>
      <c r="J109" s="313">
        <f t="shared" si="7"/>
        <v>0</v>
      </c>
      <c r="K109" s="313">
        <f t="shared" si="7"/>
        <v>0</v>
      </c>
      <c r="L109" s="314">
        <f t="shared" si="7"/>
        <v>1085341.2139110002</v>
      </c>
      <c r="M109" s="314">
        <f t="shared" si="7"/>
        <v>1073394.967561</v>
      </c>
      <c r="N109" s="314">
        <f t="shared" si="7"/>
        <v>1081602.2164710001</v>
      </c>
      <c r="O109" s="314">
        <f t="shared" si="7"/>
        <v>1084916.055259</v>
      </c>
      <c r="P109" s="314">
        <f t="shared" si="7"/>
        <v>1088248.3736469999</v>
      </c>
      <c r="Q109" s="314">
        <f t="shared" si="7"/>
        <v>1081690.1212629999</v>
      </c>
      <c r="R109" s="314">
        <f t="shared" si="7"/>
        <v>1075265.1121479999</v>
      </c>
    </row>
    <row r="110" spans="1:18">
      <c r="A110" s="126" t="s">
        <v>321</v>
      </c>
      <c r="B110" s="147" t="s">
        <v>322</v>
      </c>
      <c r="E110" s="313"/>
      <c r="F110" s="313"/>
      <c r="G110" s="313"/>
      <c r="H110" s="313"/>
      <c r="I110" s="313"/>
      <c r="J110" s="313"/>
      <c r="K110" s="313"/>
      <c r="L110" s="315">
        <v>0.42799999999999999</v>
      </c>
      <c r="M110" s="315">
        <v>0.42799999999999999</v>
      </c>
      <c r="N110" s="315">
        <v>0.42799999999999999</v>
      </c>
      <c r="O110" s="315">
        <v>0.42799999999999999</v>
      </c>
      <c r="P110" s="315">
        <v>0.42799999999999999</v>
      </c>
      <c r="Q110" s="315">
        <v>0.42799999999999999</v>
      </c>
      <c r="R110" s="315">
        <v>0.42799999999999999</v>
      </c>
    </row>
    <row r="111" spans="1:18">
      <c r="A111" s="68" t="s">
        <v>323</v>
      </c>
      <c r="B111" s="147" t="s">
        <v>324</v>
      </c>
      <c r="E111" s="313">
        <f>E109*E110</f>
        <v>0</v>
      </c>
      <c r="F111" s="313">
        <f t="shared" ref="F111:K111" si="8">F109*F110</f>
        <v>0</v>
      </c>
      <c r="G111" s="313">
        <f t="shared" si="8"/>
        <v>0</v>
      </c>
      <c r="H111" s="313">
        <f t="shared" si="8"/>
        <v>0</v>
      </c>
      <c r="I111" s="313">
        <f t="shared" si="8"/>
        <v>0</v>
      </c>
      <c r="J111" s="313">
        <f t="shared" si="8"/>
        <v>0</v>
      </c>
      <c r="K111" s="313">
        <f t="shared" si="8"/>
        <v>0</v>
      </c>
      <c r="L111" s="316">
        <f>L109*L110/10^6</f>
        <v>0.46452603955390803</v>
      </c>
      <c r="M111" s="316">
        <f t="shared" ref="M111:R111" si="9">M109*M110/10^6</f>
        <v>0.459413046116108</v>
      </c>
      <c r="N111" s="316">
        <f t="shared" si="9"/>
        <v>0.46292574864958802</v>
      </c>
      <c r="O111" s="316">
        <f t="shared" si="9"/>
        <v>0.46434407165085201</v>
      </c>
      <c r="P111" s="316">
        <f t="shared" si="9"/>
        <v>0.46577030392091601</v>
      </c>
      <c r="Q111" s="316">
        <f t="shared" si="9"/>
        <v>0.46296337190056397</v>
      </c>
      <c r="R111" s="316">
        <f t="shared" si="9"/>
        <v>0.46021346799934393</v>
      </c>
    </row>
    <row r="112" spans="1:18">
      <c r="A112" s="68"/>
    </row>
    <row r="113" spans="1:18" ht="18.5">
      <c r="A113" s="68"/>
      <c r="B113" s="128" t="s">
        <v>325</v>
      </c>
    </row>
    <row r="114" spans="1:18">
      <c r="A114" s="68"/>
    </row>
    <row r="115" spans="1:18">
      <c r="A115" s="68" t="s">
        <v>326</v>
      </c>
      <c r="B115" s="147" t="s">
        <v>327</v>
      </c>
      <c r="E115" s="313">
        <f>E103-E111</f>
        <v>0</v>
      </c>
      <c r="F115" s="313">
        <f t="shared" ref="F115:R115" si="10">F103-F111</f>
        <v>0</v>
      </c>
      <c r="G115" s="313">
        <f t="shared" si="10"/>
        <v>0</v>
      </c>
      <c r="H115" s="313">
        <f t="shared" si="10"/>
        <v>0</v>
      </c>
      <c r="I115" s="313">
        <f t="shared" si="10"/>
        <v>0</v>
      </c>
      <c r="J115" s="313">
        <f t="shared" si="10"/>
        <v>0</v>
      </c>
      <c r="K115" s="313">
        <f t="shared" si="10"/>
        <v>0</v>
      </c>
      <c r="L115" s="317">
        <f t="shared" si="10"/>
        <v>0.62765593122955787</v>
      </c>
      <c r="M115" s="317">
        <f t="shared" si="10"/>
        <v>0.6204002188184764</v>
      </c>
      <c r="N115" s="317">
        <f t="shared" si="10"/>
        <v>0.51410735454044676</v>
      </c>
      <c r="O115" s="317">
        <f t="shared" si="10"/>
        <v>0.12492662149892664</v>
      </c>
      <c r="P115" s="317">
        <f t="shared" si="10"/>
        <v>9.7406477730809904E-2</v>
      </c>
      <c r="Q115" s="317">
        <f t="shared" si="10"/>
        <v>0.10829305655416893</v>
      </c>
      <c r="R115" s="317">
        <f t="shared" si="10"/>
        <v>5.976877699390637E-2</v>
      </c>
    </row>
    <row r="116" spans="1:18">
      <c r="A116" s="68"/>
    </row>
    <row r="117" spans="1:18" ht="18.5">
      <c r="A117" s="68"/>
      <c r="B117" s="128" t="s">
        <v>328</v>
      </c>
    </row>
    <row r="118" spans="1:18">
      <c r="A118" s="68"/>
    </row>
    <row r="119" spans="1:18">
      <c r="A119" s="68"/>
      <c r="B119" s="15"/>
      <c r="D119" s="15"/>
      <c r="E119" s="185" t="s">
        <v>165</v>
      </c>
      <c r="F119" s="185" t="s">
        <v>166</v>
      </c>
      <c r="G119" s="185" t="s">
        <v>167</v>
      </c>
      <c r="H119" s="185" t="s">
        <v>40</v>
      </c>
      <c r="I119" s="185" t="s">
        <v>41</v>
      </c>
      <c r="J119" s="185" t="s">
        <v>42</v>
      </c>
      <c r="K119" s="185" t="s">
        <v>43</v>
      </c>
      <c r="L119" s="185" t="s">
        <v>44</v>
      </c>
      <c r="M119" s="185" t="s">
        <v>45</v>
      </c>
      <c r="N119" s="185" t="s">
        <v>46</v>
      </c>
      <c r="O119" s="185" t="s">
        <v>47</v>
      </c>
      <c r="P119" s="185" t="s">
        <v>48</v>
      </c>
      <c r="Q119" s="185" t="s">
        <v>49</v>
      </c>
      <c r="R119" s="185" t="s">
        <v>50</v>
      </c>
    </row>
    <row r="120" spans="1:18">
      <c r="A120" s="68">
        <v>9</v>
      </c>
      <c r="B120" s="227" t="s">
        <v>329</v>
      </c>
      <c r="C120" s="151"/>
      <c r="D120" s="152"/>
      <c r="E120" s="285"/>
      <c r="F120" s="285"/>
      <c r="G120" s="285"/>
      <c r="H120" s="285"/>
      <c r="I120" s="285"/>
      <c r="J120" s="285"/>
      <c r="K120" s="285"/>
      <c r="L120" s="344"/>
      <c r="M120" s="344"/>
      <c r="N120" s="344"/>
      <c r="O120" s="344"/>
      <c r="P120" s="344"/>
      <c r="Q120" s="344"/>
      <c r="R120" s="344"/>
    </row>
    <row r="121" spans="1:18" ht="31.5" customHeight="1">
      <c r="A121" s="68">
        <v>10</v>
      </c>
      <c r="B121" s="227" t="s">
        <v>330</v>
      </c>
      <c r="C121" s="151"/>
      <c r="D121" s="152"/>
      <c r="E121" s="285"/>
      <c r="F121" s="285"/>
      <c r="G121" s="285"/>
      <c r="H121" s="285"/>
      <c r="I121" s="285"/>
      <c r="J121" s="285"/>
      <c r="K121" s="285"/>
      <c r="L121" s="344"/>
      <c r="M121" s="344"/>
      <c r="N121" s="344"/>
      <c r="O121" s="344"/>
      <c r="P121" s="344"/>
      <c r="Q121" s="344"/>
      <c r="R121" s="344"/>
    </row>
    <row r="122" spans="1:18">
      <c r="A122" s="68"/>
      <c r="B122"/>
      <c r="C122"/>
      <c r="D122"/>
      <c r="E122"/>
      <c r="F122"/>
      <c r="G122"/>
      <c r="H122"/>
      <c r="I122"/>
      <c r="J122"/>
      <c r="K122"/>
      <c r="L122" s="345"/>
      <c r="M122" s="345"/>
      <c r="N122" s="345"/>
      <c r="O122" s="345"/>
      <c r="P122" s="345"/>
      <c r="Q122" s="345"/>
      <c r="R122" s="345"/>
    </row>
    <row r="123" spans="1:18" ht="31">
      <c r="A123" s="68">
        <v>11</v>
      </c>
      <c r="B123" s="318" t="s">
        <v>331</v>
      </c>
      <c r="C123" s="151"/>
      <c r="D123" s="152"/>
      <c r="E123" s="285"/>
      <c r="F123" s="285"/>
      <c r="G123" s="285"/>
      <c r="H123" s="285"/>
      <c r="I123" s="285"/>
      <c r="J123" s="285"/>
      <c r="K123" s="285"/>
      <c r="L123" s="344"/>
      <c r="M123" s="344"/>
      <c r="N123" s="344"/>
      <c r="O123" s="344"/>
      <c r="P123" s="344"/>
      <c r="Q123" s="344"/>
      <c r="R123" s="344"/>
    </row>
    <row r="124" spans="1:18" ht="31">
      <c r="A124" s="68">
        <v>12</v>
      </c>
      <c r="B124" s="318" t="s">
        <v>332</v>
      </c>
      <c r="C124" s="151"/>
      <c r="D124" s="152"/>
      <c r="E124" s="285"/>
      <c r="F124" s="285"/>
      <c r="G124" s="285"/>
      <c r="H124" s="285"/>
      <c r="I124" s="285"/>
      <c r="J124" s="285"/>
      <c r="K124" s="285"/>
      <c r="L124" s="344"/>
      <c r="M124" s="344"/>
      <c r="N124" s="344"/>
      <c r="O124" s="344"/>
      <c r="P124" s="344"/>
      <c r="Q124" s="344"/>
      <c r="R124" s="344"/>
    </row>
    <row r="125" spans="1:18">
      <c r="A125" s="68"/>
    </row>
    <row r="126" spans="1:18">
      <c r="A126" s="68"/>
    </row>
    <row r="127" spans="1:18">
      <c r="A127" s="68"/>
    </row>
    <row r="128" spans="1:18">
      <c r="A128" s="68"/>
    </row>
    <row r="129" spans="1:1">
      <c r="A129" s="68"/>
    </row>
    <row r="130" spans="1:1">
      <c r="A130" s="68"/>
    </row>
    <row r="131" spans="1:1">
      <c r="A131" s="68"/>
    </row>
    <row r="132" spans="1:1">
      <c r="A132" s="68"/>
    </row>
    <row r="133" spans="1:1">
      <c r="A133" s="68"/>
    </row>
    <row r="134" spans="1:1">
      <c r="A134" s="68"/>
    </row>
    <row r="135" spans="1:1">
      <c r="A135" s="68"/>
    </row>
    <row r="136" spans="1:1">
      <c r="A136" s="68"/>
    </row>
    <row r="137" spans="1:1">
      <c r="A137" s="68"/>
    </row>
    <row r="138" spans="1:1">
      <c r="A138" s="68"/>
    </row>
    <row r="139" spans="1:1">
      <c r="A139" s="68"/>
    </row>
    <row r="140" spans="1:1">
      <c r="A140" s="68"/>
    </row>
    <row r="141" spans="1:1">
      <c r="A141" s="68"/>
    </row>
    <row r="142" spans="1:1">
      <c r="A142" s="68"/>
    </row>
    <row r="143" spans="1:1">
      <c r="A143" s="68"/>
    </row>
    <row r="144" spans="1:1">
      <c r="A144" s="68"/>
    </row>
    <row r="145" spans="1:1">
      <c r="A145" s="68"/>
    </row>
    <row r="146" spans="1:1">
      <c r="A146" s="68"/>
    </row>
    <row r="147" spans="1:1">
      <c r="A147" s="68"/>
    </row>
    <row r="148" spans="1:1">
      <c r="A148" s="68"/>
    </row>
    <row r="149" spans="1:1">
      <c r="A149" s="68"/>
    </row>
    <row r="150" spans="1:1">
      <c r="A150" s="68"/>
    </row>
    <row r="151" spans="1:1">
      <c r="A151" s="68"/>
    </row>
    <row r="152" spans="1:1">
      <c r="A152" s="68"/>
    </row>
    <row r="153" spans="1:1">
      <c r="A153" s="68"/>
    </row>
    <row r="154" spans="1:1">
      <c r="A154" s="68"/>
    </row>
    <row r="155" spans="1:1">
      <c r="A155" s="68"/>
    </row>
    <row r="156" spans="1:1">
      <c r="A156" s="68"/>
    </row>
    <row r="157" spans="1:1">
      <c r="A157" s="68"/>
    </row>
    <row r="158" spans="1:1">
      <c r="A158" s="68"/>
    </row>
    <row r="159" spans="1:1">
      <c r="A159" s="68"/>
    </row>
    <row r="160" spans="1:1">
      <c r="A160" s="68"/>
    </row>
    <row r="161" spans="1:1">
      <c r="A161" s="68"/>
    </row>
    <row r="162" spans="1:1">
      <c r="A162" s="68"/>
    </row>
  </sheetData>
  <dataConsolidate/>
  <printOptions horizontalCentered="1"/>
  <pageMargins left="0.25" right="0.25" top="0.75" bottom="0.75" header="0.3" footer="0.3"/>
  <pageSetup scale="35"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zoomScale="80" zoomScaleNormal="80" workbookViewId="0">
      <selection activeCell="G48" sqref="G48"/>
    </sheetView>
  </sheetViews>
  <sheetFormatPr defaultColWidth="9" defaultRowHeight="15.5"/>
  <cols>
    <col min="1" max="1" width="9" style="70"/>
    <col min="2" max="2" width="59.75" style="7" customWidth="1"/>
    <col min="3" max="3" width="19.08203125" style="7" customWidth="1"/>
    <col min="4" max="5" width="12.75" style="7" customWidth="1"/>
    <col min="6" max="12" width="12.75" style="3" customWidth="1"/>
    <col min="13" max="13" width="14.25" style="3" bestFit="1" customWidth="1"/>
    <col min="14" max="17" width="12.75" style="3" customWidth="1"/>
    <col min="18" max="20" width="12.75" style="1" customWidth="1"/>
    <col min="21" max="21" width="13.83203125" style="1" customWidth="1"/>
    <col min="22" max="133" width="7.08203125" style="1" customWidth="1"/>
    <col min="134" max="16384" width="9" style="1"/>
  </cols>
  <sheetData>
    <row r="1" spans="1:20">
      <c r="B1" s="15" t="s">
        <v>7</v>
      </c>
      <c r="P1" s="1"/>
      <c r="Q1" s="1"/>
    </row>
    <row r="2" spans="1:20">
      <c r="B2" s="15" t="s">
        <v>8</v>
      </c>
      <c r="P2" s="1"/>
      <c r="Q2" s="1"/>
    </row>
    <row r="3" spans="1:20" s="2" customFormat="1">
      <c r="A3" s="70"/>
      <c r="B3" s="57" t="s">
        <v>9</v>
      </c>
      <c r="C3" s="12"/>
      <c r="D3" s="12"/>
      <c r="E3" s="12"/>
    </row>
    <row r="4" spans="1:20" s="2" customFormat="1">
      <c r="A4" s="70"/>
      <c r="B4" s="20" t="s">
        <v>333</v>
      </c>
      <c r="C4" s="11"/>
      <c r="D4" s="11"/>
      <c r="E4" s="11"/>
    </row>
    <row r="5" spans="1:20" s="2" customFormat="1">
      <c r="A5" s="70"/>
      <c r="B5" s="125" t="s">
        <v>334</v>
      </c>
      <c r="C5" s="11"/>
      <c r="D5" s="11"/>
      <c r="E5" s="11"/>
    </row>
    <row r="6" spans="1:20" s="2" customFormat="1">
      <c r="A6" s="70"/>
      <c r="B6" s="11"/>
      <c r="C6" s="11"/>
      <c r="D6" s="11"/>
      <c r="E6" s="11"/>
    </row>
    <row r="7" spans="1:20" s="2" customFormat="1" ht="15.75" customHeight="1">
      <c r="A7" s="70"/>
      <c r="B7" s="69" t="s">
        <v>369</v>
      </c>
      <c r="C7" s="7"/>
      <c r="D7" s="7"/>
      <c r="E7" s="7"/>
      <c r="F7" s="8"/>
      <c r="I7" s="4"/>
      <c r="J7" s="4"/>
      <c r="K7" s="4"/>
      <c r="L7" s="4"/>
      <c r="M7" s="4"/>
      <c r="N7" s="4"/>
      <c r="O7" s="4"/>
      <c r="P7" s="4"/>
      <c r="Q7" s="4"/>
    </row>
    <row r="8" spans="1:20" s="2" customFormat="1">
      <c r="A8" s="70"/>
      <c r="B8" s="15"/>
      <c r="C8" s="21" t="s">
        <v>335</v>
      </c>
      <c r="D8" s="57" t="s">
        <v>175</v>
      </c>
      <c r="E8" s="15"/>
      <c r="F8" s="26"/>
      <c r="G8" s="26"/>
      <c r="H8" s="26"/>
      <c r="I8" s="26"/>
      <c r="J8" s="30"/>
      <c r="K8" s="29"/>
      <c r="L8" s="29"/>
      <c r="M8" s="29"/>
      <c r="N8" s="29"/>
      <c r="O8" s="29"/>
      <c r="P8" s="29"/>
      <c r="Q8" s="29"/>
      <c r="R8" s="30"/>
      <c r="S8" s="30"/>
      <c r="T8" s="30"/>
    </row>
    <row r="9" spans="1:20" s="2" customFormat="1">
      <c r="A9" s="70"/>
      <c r="B9" s="9"/>
      <c r="C9" s="21" t="s">
        <v>336</v>
      </c>
      <c r="D9" s="384" t="s">
        <v>337</v>
      </c>
      <c r="E9" s="384"/>
      <c r="F9" s="385"/>
      <c r="G9" s="385"/>
      <c r="H9" s="16"/>
      <c r="I9" s="377" t="s">
        <v>338</v>
      </c>
      <c r="J9" s="377"/>
      <c r="K9" s="377"/>
      <c r="L9" s="377"/>
      <c r="M9" s="101"/>
      <c r="N9" s="386" t="s">
        <v>339</v>
      </c>
      <c r="O9" s="387"/>
      <c r="P9" s="387"/>
      <c r="Q9" s="29"/>
      <c r="R9" s="377" t="s">
        <v>340</v>
      </c>
      <c r="S9" s="388"/>
      <c r="T9" s="388"/>
    </row>
    <row r="10" spans="1:20" s="5" customFormat="1" ht="18.5">
      <c r="A10" s="71"/>
      <c r="B10" s="128" t="s">
        <v>341</v>
      </c>
      <c r="C10" s="17"/>
      <c r="D10" s="185" t="s">
        <v>165</v>
      </c>
      <c r="E10" s="185" t="s">
        <v>166</v>
      </c>
      <c r="F10" s="185">
        <v>2019</v>
      </c>
      <c r="G10" s="319" t="s">
        <v>40</v>
      </c>
      <c r="H10" s="320"/>
      <c r="I10" s="155" t="s">
        <v>41</v>
      </c>
      <c r="J10" s="185" t="s">
        <v>42</v>
      </c>
      <c r="K10" s="185" t="s">
        <v>43</v>
      </c>
      <c r="L10" s="319" t="s">
        <v>44</v>
      </c>
      <c r="M10" s="320"/>
      <c r="N10" s="155" t="s">
        <v>45</v>
      </c>
      <c r="O10" s="185" t="s">
        <v>46</v>
      </c>
      <c r="P10" s="319" t="s">
        <v>47</v>
      </c>
      <c r="Q10" s="320"/>
      <c r="R10" s="155" t="s">
        <v>48</v>
      </c>
      <c r="S10" s="185" t="s">
        <v>49</v>
      </c>
      <c r="T10" s="185" t="s">
        <v>50</v>
      </c>
    </row>
    <row r="11" spans="1:20">
      <c r="A11" s="16">
        <v>1</v>
      </c>
      <c r="B11" s="15" t="s">
        <v>342</v>
      </c>
      <c r="C11" s="21"/>
      <c r="D11" s="321">
        <f>EBT!E14</f>
        <v>2047898.3030000001</v>
      </c>
      <c r="E11" s="321">
        <f>EBT!F14</f>
        <v>2045838.594</v>
      </c>
      <c r="F11" s="321">
        <f>EBT!G14</f>
        <v>2045816.973004</v>
      </c>
      <c r="G11" s="321">
        <f>EBT!H14</f>
        <v>2163507.71</v>
      </c>
      <c r="H11" s="103"/>
      <c r="I11" s="321">
        <f>EBT!I14</f>
        <v>2224430.3919000002</v>
      </c>
      <c r="J11" s="321">
        <f>EBT!J14</f>
        <v>2293515</v>
      </c>
      <c r="K11" s="321">
        <f>EBT!K14</f>
        <v>2278564.2712245616</v>
      </c>
      <c r="L11" s="321">
        <f>EBT!L14</f>
        <v>2290933.6557496912</v>
      </c>
      <c r="M11" s="103"/>
      <c r="N11" s="322">
        <f>EBT!M14</f>
        <v>2301059.7480756012</v>
      </c>
      <c r="O11" s="322">
        <f>EBT!N14</f>
        <v>2312930.3773805536</v>
      </c>
      <c r="P11" s="322">
        <f>EBT!O14</f>
        <v>2326986.141296437</v>
      </c>
      <c r="Q11" s="116"/>
      <c r="R11" s="322">
        <f>EBT!P14</f>
        <v>2343497.2715195781</v>
      </c>
      <c r="S11" s="322">
        <f>EBT!Q14</f>
        <v>2361602.3710688469</v>
      </c>
      <c r="T11" s="322">
        <f>EBT!R14</f>
        <v>2381322.2210096563</v>
      </c>
    </row>
    <row r="12" spans="1:20">
      <c r="A12" s="16">
        <v>2</v>
      </c>
      <c r="B12" s="15" t="s">
        <v>343</v>
      </c>
      <c r="C12" s="15"/>
      <c r="D12" s="150"/>
      <c r="E12" s="150"/>
      <c r="F12" s="153"/>
      <c r="G12" s="232"/>
      <c r="H12" s="103"/>
      <c r="I12" s="156"/>
      <c r="J12" s="153"/>
      <c r="K12" s="153"/>
      <c r="L12" s="232"/>
      <c r="M12" s="103"/>
      <c r="N12" s="156"/>
      <c r="O12" s="153"/>
      <c r="P12" s="232"/>
      <c r="Q12" s="116"/>
      <c r="R12" s="220"/>
      <c r="S12" s="153"/>
      <c r="T12" s="153"/>
    </row>
    <row r="13" spans="1:20">
      <c r="A13" s="16">
        <v>3</v>
      </c>
      <c r="B13" s="15" t="s">
        <v>344</v>
      </c>
      <c r="C13" s="15"/>
      <c r="D13" s="323">
        <v>0.27</v>
      </c>
      <c r="E13" s="323">
        <v>0.28999999999999998</v>
      </c>
      <c r="F13" s="324">
        <v>0.31</v>
      </c>
      <c r="G13" s="325">
        <v>0.33</v>
      </c>
      <c r="H13" s="102"/>
      <c r="I13" s="165">
        <v>0.35749999999999998</v>
      </c>
      <c r="J13" s="165">
        <v>0.38500000000000001</v>
      </c>
      <c r="K13" s="165">
        <v>0.41249999999999998</v>
      </c>
      <c r="L13" s="166">
        <v>0.44</v>
      </c>
      <c r="M13" s="102"/>
      <c r="N13" s="167">
        <v>0.46</v>
      </c>
      <c r="O13" s="167">
        <v>0.5</v>
      </c>
      <c r="P13" s="167">
        <v>0.52</v>
      </c>
      <c r="Q13" s="102"/>
      <c r="R13" s="168">
        <v>0.54669999999999996</v>
      </c>
      <c r="S13" s="168">
        <v>0.57330000000000003</v>
      </c>
      <c r="T13" s="168">
        <v>0.6</v>
      </c>
    </row>
    <row r="14" spans="1:20">
      <c r="A14" s="16">
        <v>4</v>
      </c>
      <c r="B14" s="15" t="s">
        <v>345</v>
      </c>
      <c r="C14" s="15"/>
      <c r="D14" s="389">
        <f>((D11-D12)*D13)+((E11-E12)*E13)+((F11-F12)*F13)+((G11-G12)*G13)</f>
        <v>2494386.5400012401</v>
      </c>
      <c r="E14" s="390"/>
      <c r="F14" s="390"/>
      <c r="G14" s="390"/>
      <c r="H14" s="104"/>
      <c r="I14" s="389">
        <f>((I11-I12)*I13)+((J11-J12)*J13)+((K11-K12)*K13)+((L11-L12)*L13)</f>
        <v>3626155.7105142456</v>
      </c>
      <c r="J14" s="390"/>
      <c r="K14" s="390"/>
      <c r="L14" s="390"/>
      <c r="M14" s="104"/>
      <c r="N14" s="393">
        <f>(((N11-N12)*N13)+((O11-O12)*O13)+((P11-P12)*P13))</f>
        <v>3424985.4662792003</v>
      </c>
      <c r="O14" s="394"/>
      <c r="P14" s="394"/>
      <c r="Q14" s="104"/>
      <c r="R14" s="394">
        <f>(((R11-R12)*R13)+((S11-S12)*S13)+((T11-T12)*T13))</f>
        <v>4063889.9302793173</v>
      </c>
      <c r="S14" s="394"/>
      <c r="T14" s="395"/>
    </row>
    <row r="15" spans="1:20">
      <c r="A15" s="16"/>
      <c r="B15" s="15"/>
      <c r="C15" s="15"/>
      <c r="D15" s="326"/>
      <c r="E15" s="327"/>
      <c r="F15" s="198"/>
      <c r="G15" s="198"/>
      <c r="H15" s="105"/>
      <c r="I15" s="198"/>
      <c r="J15" s="198"/>
      <c r="K15" s="198"/>
      <c r="L15" s="198"/>
      <c r="M15" s="105"/>
      <c r="N15" s="198"/>
      <c r="O15" s="198"/>
      <c r="P15" s="198"/>
      <c r="Q15" s="105"/>
      <c r="R15" s="198"/>
      <c r="S15" s="198"/>
      <c r="T15" s="328"/>
    </row>
    <row r="16" spans="1:20">
      <c r="A16" s="16"/>
      <c r="B16" s="129" t="s">
        <v>346</v>
      </c>
      <c r="C16" s="15"/>
      <c r="D16" s="337"/>
      <c r="E16" s="337"/>
      <c r="F16" s="337"/>
      <c r="G16" s="337"/>
      <c r="H16" s="338"/>
      <c r="I16" s="337"/>
      <c r="J16" s="337"/>
      <c r="K16" s="337"/>
      <c r="L16" s="337"/>
      <c r="M16" s="335"/>
      <c r="N16" s="337"/>
      <c r="O16" s="337"/>
      <c r="P16" s="337"/>
      <c r="Q16" s="335"/>
      <c r="R16" s="337"/>
      <c r="S16" s="337"/>
      <c r="T16" s="350"/>
    </row>
    <row r="17" spans="1:21" ht="31">
      <c r="A17" s="16">
        <v>5</v>
      </c>
      <c r="B17" s="15" t="s">
        <v>347</v>
      </c>
      <c r="C17" s="329">
        <v>761627.24214999983</v>
      </c>
      <c r="D17" s="107"/>
      <c r="E17" s="108"/>
      <c r="F17" s="109"/>
      <c r="G17" s="106"/>
      <c r="H17" s="178">
        <f>C17+SUM(D22:G22)</f>
        <v>675833.04988999991</v>
      </c>
      <c r="I17" s="114"/>
      <c r="J17" s="109"/>
      <c r="K17" s="109"/>
      <c r="L17" s="109"/>
      <c r="M17" s="117">
        <f>H17+SUM(I22:L22)</f>
        <v>-44316.950110000093</v>
      </c>
      <c r="N17" s="109"/>
      <c r="O17" s="109"/>
      <c r="P17" s="109"/>
      <c r="Q17" s="117">
        <f>M17+SUM(N22:P22)</f>
        <v>195515.04988999967</v>
      </c>
      <c r="R17" s="109"/>
      <c r="S17" s="109"/>
      <c r="T17" s="106"/>
      <c r="U17" s="117">
        <f>Q17+SUM(R22:T22)</f>
        <v>2209647.3174026823</v>
      </c>
    </row>
    <row r="18" spans="1:21">
      <c r="A18" s="16">
        <v>6</v>
      </c>
      <c r="B18" s="15" t="s">
        <v>348</v>
      </c>
      <c r="C18" s="15"/>
      <c r="D18" s="366">
        <v>506852.66666666663</v>
      </c>
      <c r="E18" s="366">
        <v>663272</v>
      </c>
      <c r="F18" s="366">
        <v>607215.11111111112</v>
      </c>
      <c r="G18" s="365">
        <v>631252.77777777775</v>
      </c>
      <c r="H18" s="367"/>
      <c r="I18" s="365">
        <v>606595.4444444445</v>
      </c>
      <c r="J18" s="365">
        <v>618160.33333333337</v>
      </c>
      <c r="K18" s="365">
        <v>802142.85347666848</v>
      </c>
      <c r="L18" s="365">
        <v>879106.796549486</v>
      </c>
      <c r="M18" s="102"/>
      <c r="N18" s="364">
        <v>651558.99171500001</v>
      </c>
      <c r="O18" s="365">
        <v>897692.6803580001</v>
      </c>
      <c r="P18" s="365">
        <v>1795566.0395669998</v>
      </c>
      <c r="Q18" s="102"/>
      <c r="R18" s="364">
        <v>1823582.0438509998</v>
      </c>
      <c r="S18" s="365">
        <v>1823437.6183199999</v>
      </c>
      <c r="T18" s="366">
        <v>1961002.535621</v>
      </c>
    </row>
    <row r="19" spans="1:21">
      <c r="A19" s="16" t="s">
        <v>349</v>
      </c>
      <c r="B19" s="15" t="s">
        <v>350</v>
      </c>
      <c r="C19" s="15"/>
      <c r="D19" s="368">
        <v>506852.66666666663</v>
      </c>
      <c r="E19" s="368">
        <v>593293.19225999992</v>
      </c>
      <c r="F19" s="368">
        <v>607215.11111111112</v>
      </c>
      <c r="G19" s="368">
        <v>631252.77777777775</v>
      </c>
      <c r="H19" s="102"/>
      <c r="I19" s="368">
        <v>606595.4444444445</v>
      </c>
      <c r="J19" s="368">
        <v>618160.33333333337</v>
      </c>
      <c r="K19" s="368">
        <v>802142.85347666848</v>
      </c>
      <c r="L19" s="368">
        <v>879106.796549486</v>
      </c>
      <c r="M19" s="102"/>
      <c r="N19" s="369">
        <v>651558.99171500001</v>
      </c>
      <c r="O19" s="369">
        <v>897692.6803580001</v>
      </c>
      <c r="P19" s="369">
        <v>1555734.039567</v>
      </c>
      <c r="Q19" s="102"/>
      <c r="R19" s="369">
        <v>1281189.9583397533</v>
      </c>
      <c r="S19" s="369">
        <v>1353906.6393337699</v>
      </c>
      <c r="T19" s="369">
        <v>958793.33260579384</v>
      </c>
    </row>
    <row r="20" spans="1:21">
      <c r="A20" s="16">
        <v>7</v>
      </c>
      <c r="B20" s="15" t="s">
        <v>351</v>
      </c>
      <c r="C20" s="15"/>
      <c r="D20" s="330"/>
      <c r="E20" s="330"/>
      <c r="F20" s="330"/>
      <c r="G20" s="330"/>
      <c r="H20" s="102"/>
      <c r="I20" s="369"/>
      <c r="J20" s="369"/>
      <c r="K20" s="369"/>
      <c r="L20" s="369"/>
      <c r="M20" s="102"/>
      <c r="N20" s="369">
        <v>100000</v>
      </c>
      <c r="O20" s="369"/>
      <c r="P20" s="369"/>
      <c r="Q20" s="102"/>
      <c r="R20" s="369"/>
      <c r="S20" s="369"/>
      <c r="T20" s="369"/>
    </row>
    <row r="21" spans="1:21">
      <c r="A21" s="16" t="s">
        <v>352</v>
      </c>
      <c r="B21" s="15" t="s">
        <v>353</v>
      </c>
      <c r="C21" s="15"/>
      <c r="D21" s="369">
        <v>46080</v>
      </c>
      <c r="E21" s="369">
        <v>0</v>
      </c>
      <c r="F21" s="369">
        <v>26988</v>
      </c>
      <c r="G21" s="369">
        <v>82705</v>
      </c>
      <c r="H21" s="102"/>
      <c r="I21" s="369">
        <v>188638</v>
      </c>
      <c r="J21" s="369">
        <v>264843</v>
      </c>
      <c r="K21" s="369">
        <v>137765</v>
      </c>
      <c r="L21" s="369">
        <v>128904</v>
      </c>
      <c r="M21" s="102"/>
      <c r="N21" s="369">
        <v>100000</v>
      </c>
      <c r="O21" s="369"/>
      <c r="P21" s="369"/>
      <c r="Q21" s="102"/>
      <c r="R21" s="369"/>
      <c r="S21" s="369"/>
      <c r="T21" s="369"/>
    </row>
    <row r="22" spans="1:21">
      <c r="A22" s="16">
        <v>8</v>
      </c>
      <c r="B22" s="15" t="s">
        <v>354</v>
      </c>
      <c r="C22" s="15"/>
      <c r="D22" s="113">
        <f>D20-D21+D18-D19</f>
        <v>-46080</v>
      </c>
      <c r="E22" s="113">
        <f t="shared" ref="E22:I22" si="0">E20-E21+E18-E19</f>
        <v>69978.807740000077</v>
      </c>
      <c r="F22" s="113">
        <f t="shared" si="0"/>
        <v>-26988</v>
      </c>
      <c r="G22" s="113">
        <f t="shared" si="0"/>
        <v>-82705</v>
      </c>
      <c r="H22" s="104"/>
      <c r="I22" s="113">
        <f t="shared" si="0"/>
        <v>-188638</v>
      </c>
      <c r="J22" s="113">
        <f t="shared" ref="J22" si="1">J20-J21+J18-J19</f>
        <v>-264843</v>
      </c>
      <c r="K22" s="113">
        <f t="shared" ref="K22" si="2">K20-K21+K18-K19</f>
        <v>-137765</v>
      </c>
      <c r="L22" s="113">
        <f t="shared" ref="L22:N22" si="3">L20-L21+L18-L19</f>
        <v>-128904</v>
      </c>
      <c r="M22" s="104"/>
      <c r="N22" s="113">
        <f t="shared" si="3"/>
        <v>0</v>
      </c>
      <c r="O22" s="113">
        <f t="shared" ref="O22" si="4">O20-O21+O18-O19</f>
        <v>0</v>
      </c>
      <c r="P22" s="113">
        <f t="shared" ref="P22:R22" si="5">P20-P21+P18-P19</f>
        <v>239831.99999999977</v>
      </c>
      <c r="Q22" s="104"/>
      <c r="R22" s="113">
        <f t="shared" si="5"/>
        <v>542392.08551124646</v>
      </c>
      <c r="S22" s="113">
        <f t="shared" ref="S22" si="6">S20-S21+S18-S19</f>
        <v>469530.97898622998</v>
      </c>
      <c r="T22" s="321">
        <f t="shared" ref="T22" si="7">T20-T21+T18-T19</f>
        <v>1002209.2030152061</v>
      </c>
    </row>
    <row r="23" spans="1:21">
      <c r="A23" s="16"/>
      <c r="B23" s="15"/>
      <c r="C23" s="15"/>
      <c r="D23" s="326"/>
      <c r="E23" s="327"/>
      <c r="F23" s="198"/>
      <c r="G23" s="198"/>
      <c r="H23" s="105"/>
      <c r="I23" s="198"/>
      <c r="J23" s="198"/>
      <c r="K23" s="198"/>
      <c r="L23" s="198"/>
      <c r="M23" s="335"/>
      <c r="N23" s="334"/>
      <c r="O23" s="334"/>
      <c r="P23" s="334"/>
      <c r="Q23" s="335"/>
      <c r="R23" s="334"/>
      <c r="S23" s="334"/>
      <c r="T23" s="348"/>
    </row>
    <row r="24" spans="1:21">
      <c r="A24" s="16"/>
      <c r="B24" s="129" t="s">
        <v>355</v>
      </c>
      <c r="C24" s="343"/>
      <c r="D24" s="339"/>
      <c r="E24" s="340"/>
      <c r="F24" s="341"/>
      <c r="G24" s="341"/>
      <c r="H24" s="342"/>
      <c r="I24" s="336"/>
      <c r="J24" s="336"/>
      <c r="K24" s="336"/>
      <c r="L24" s="336"/>
      <c r="M24" s="105"/>
      <c r="N24" s="336"/>
      <c r="O24" s="336"/>
      <c r="P24" s="336"/>
      <c r="Q24" s="105"/>
      <c r="R24" s="336"/>
      <c r="S24" s="336"/>
      <c r="T24" s="349"/>
    </row>
    <row r="25" spans="1:21" ht="31">
      <c r="A25" s="16">
        <v>9</v>
      </c>
      <c r="B25" s="15" t="s">
        <v>347</v>
      </c>
      <c r="C25" s="329">
        <v>51133</v>
      </c>
      <c r="D25" s="107"/>
      <c r="E25" s="108"/>
      <c r="F25" s="109"/>
      <c r="G25" s="106"/>
      <c r="H25" s="117">
        <f>C25+SUM(D28:G28)</f>
        <v>51133</v>
      </c>
      <c r="I25" s="114"/>
      <c r="J25" s="109"/>
      <c r="K25" s="109"/>
      <c r="L25" s="109"/>
      <c r="M25" s="117">
        <f>H25+SUM(I28:L28)</f>
        <v>0</v>
      </c>
      <c r="N25" s="109"/>
      <c r="O25" s="109"/>
      <c r="P25" s="109"/>
      <c r="Q25" s="117">
        <f>M25+SUM(N28:P28)</f>
        <v>0</v>
      </c>
      <c r="R25" s="109"/>
      <c r="S25" s="109"/>
      <c r="T25" s="106"/>
      <c r="U25" s="117">
        <f>Q25+SUM(R28:T28)</f>
        <v>0</v>
      </c>
    </row>
    <row r="26" spans="1:21">
      <c r="A26" s="16">
        <v>10</v>
      </c>
      <c r="B26" s="15" t="s">
        <v>356</v>
      </c>
      <c r="C26" s="15"/>
      <c r="D26" s="370">
        <v>11263</v>
      </c>
      <c r="E26" s="370">
        <v>13113</v>
      </c>
      <c r="F26" s="371">
        <v>12662</v>
      </c>
      <c r="G26" s="372">
        <v>8533</v>
      </c>
      <c r="H26" s="367"/>
      <c r="I26" s="370">
        <v>13477.444444444445</v>
      </c>
      <c r="J26" s="370">
        <v>17179.333333333336</v>
      </c>
      <c r="K26" s="370">
        <v>9710.5</v>
      </c>
      <c r="L26" s="370">
        <v>14017.833333333336</v>
      </c>
      <c r="M26" s="102"/>
      <c r="N26" s="373"/>
      <c r="O26" s="374"/>
      <c r="P26" s="371">
        <v>220000</v>
      </c>
      <c r="Q26" s="102"/>
      <c r="R26" s="373"/>
      <c r="S26" s="374"/>
      <c r="T26" s="371">
        <v>470000</v>
      </c>
    </row>
    <row r="27" spans="1:21">
      <c r="A27" s="16">
        <v>11</v>
      </c>
      <c r="B27" s="15" t="s">
        <v>357</v>
      </c>
      <c r="C27" s="15"/>
      <c r="D27" s="370">
        <v>11263</v>
      </c>
      <c r="E27" s="370">
        <v>13113</v>
      </c>
      <c r="F27" s="370">
        <v>12662</v>
      </c>
      <c r="G27" s="370">
        <v>8533</v>
      </c>
      <c r="H27" s="102"/>
      <c r="I27" s="370">
        <v>13477.444444444445</v>
      </c>
      <c r="J27" s="370">
        <v>17179.333333333336</v>
      </c>
      <c r="K27" s="370">
        <v>35277</v>
      </c>
      <c r="L27" s="370">
        <v>39584.333333333336</v>
      </c>
      <c r="M27" s="102"/>
      <c r="N27" s="112"/>
      <c r="O27" s="112"/>
      <c r="P27" s="371">
        <v>220000</v>
      </c>
      <c r="Q27" s="102"/>
      <c r="R27" s="112"/>
      <c r="S27" s="112"/>
      <c r="T27" s="371">
        <v>470000</v>
      </c>
    </row>
    <row r="28" spans="1:21">
      <c r="A28" s="16">
        <v>12</v>
      </c>
      <c r="B28" s="15" t="s">
        <v>358</v>
      </c>
      <c r="C28" s="15"/>
      <c r="D28" s="113">
        <f>D26-D27</f>
        <v>0</v>
      </c>
      <c r="E28" s="113">
        <f t="shared" ref="E28:I28" si="8">E26-E27</f>
        <v>0</v>
      </c>
      <c r="F28" s="113">
        <f t="shared" si="8"/>
        <v>0</v>
      </c>
      <c r="G28" s="113">
        <f t="shared" si="8"/>
        <v>0</v>
      </c>
      <c r="H28" s="105"/>
      <c r="I28" s="113">
        <f t="shared" si="8"/>
        <v>0</v>
      </c>
      <c r="J28" s="113">
        <f t="shared" ref="J28" si="9">J26-J27</f>
        <v>0</v>
      </c>
      <c r="K28" s="113">
        <f t="shared" ref="K28" si="10">K26-K27</f>
        <v>-25566.5</v>
      </c>
      <c r="L28" s="113">
        <f t="shared" ref="L28:N28" si="11">L26-L27</f>
        <v>-25566.5</v>
      </c>
      <c r="M28" s="105"/>
      <c r="N28" s="113">
        <f t="shared" si="11"/>
        <v>0</v>
      </c>
      <c r="O28" s="113">
        <f t="shared" ref="O28" si="12">O26-O27</f>
        <v>0</v>
      </c>
      <c r="P28" s="113">
        <f t="shared" ref="P28" si="13">P26-P27</f>
        <v>0</v>
      </c>
      <c r="Q28" s="105"/>
      <c r="R28" s="351">
        <f t="shared" ref="R28" si="14">R26-R27</f>
        <v>0</v>
      </c>
      <c r="S28" s="351">
        <f t="shared" ref="S28" si="15">S26-S27</f>
        <v>0</v>
      </c>
      <c r="T28" s="321">
        <f t="shared" ref="T28" si="16">T26-T27</f>
        <v>0</v>
      </c>
    </row>
    <row r="29" spans="1:21">
      <c r="A29" s="16"/>
      <c r="B29" s="15"/>
      <c r="C29" s="15"/>
      <c r="D29" s="331"/>
      <c r="E29" s="332"/>
      <c r="F29" s="268"/>
      <c r="G29" s="268"/>
      <c r="H29" s="105"/>
      <c r="I29" s="268"/>
      <c r="J29" s="268"/>
      <c r="K29" s="268"/>
      <c r="L29" s="268"/>
      <c r="M29" s="105"/>
      <c r="N29" s="268"/>
      <c r="O29" s="268"/>
      <c r="P29" s="268"/>
      <c r="Q29" s="105"/>
      <c r="R29" s="268"/>
      <c r="S29" s="268"/>
      <c r="T29" s="333"/>
    </row>
    <row r="30" spans="1:21" ht="31">
      <c r="A30" s="16">
        <v>13</v>
      </c>
      <c r="B30" s="15" t="s">
        <v>359</v>
      </c>
      <c r="C30" s="15"/>
      <c r="D30" s="391">
        <f>SUM(D19:G19)+SUM(D21:G21)+SUM(D27:G27)</f>
        <v>2539957.747815555</v>
      </c>
      <c r="E30" s="392"/>
      <c r="F30" s="392"/>
      <c r="G30" s="392"/>
      <c r="H30" s="104"/>
      <c r="I30" s="391">
        <f>SUM(I19:L19)+SUM(I21:L21)+SUM(I27:L27)</f>
        <v>3731673.5389150437</v>
      </c>
      <c r="J30" s="392"/>
      <c r="K30" s="392"/>
      <c r="L30" s="392"/>
      <c r="M30" s="104"/>
      <c r="N30" s="396">
        <f>SUM(N19:P19)+SUM(N21:P21)+SUM(N27:P27)</f>
        <v>3424985.7116400003</v>
      </c>
      <c r="O30" s="396"/>
      <c r="P30" s="396"/>
      <c r="Q30" s="104"/>
      <c r="R30" s="379">
        <f>SUM(R19:T19)+SUM(R21:T21)+SUM(R27:T27)</f>
        <v>4063889.9302793173</v>
      </c>
      <c r="S30" s="379"/>
      <c r="T30" s="380"/>
    </row>
    <row r="31" spans="1:21">
      <c r="A31" s="16"/>
      <c r="B31" s="15"/>
      <c r="C31" s="15"/>
      <c r="D31" s="331"/>
      <c r="E31" s="332"/>
      <c r="F31" s="268"/>
      <c r="G31" s="268"/>
      <c r="H31" s="105"/>
      <c r="I31" s="268"/>
      <c r="J31" s="268"/>
      <c r="K31" s="268"/>
      <c r="L31" s="268"/>
      <c r="M31" s="105"/>
      <c r="N31" s="268"/>
      <c r="O31" s="268"/>
      <c r="P31" s="268"/>
      <c r="Q31" s="105"/>
      <c r="R31" s="268"/>
      <c r="S31" s="268"/>
      <c r="T31" s="333"/>
    </row>
    <row r="32" spans="1:21">
      <c r="A32" s="16">
        <v>14</v>
      </c>
      <c r="B32" s="15" t="s">
        <v>360</v>
      </c>
      <c r="C32" s="15"/>
      <c r="D32" s="381">
        <f>D30-D14</f>
        <v>45571.207814314868</v>
      </c>
      <c r="E32" s="382"/>
      <c r="F32" s="382"/>
      <c r="G32" s="383"/>
      <c r="H32" s="104"/>
      <c r="I32" s="381">
        <f>I30-I14</f>
        <v>105517.82840079814</v>
      </c>
      <c r="J32" s="382"/>
      <c r="K32" s="382"/>
      <c r="L32" s="383"/>
      <c r="M32" s="104"/>
      <c r="N32" s="397">
        <f>N30-N14</f>
        <v>0.24536080006510019</v>
      </c>
      <c r="O32" s="397"/>
      <c r="P32" s="397"/>
      <c r="Q32" s="104"/>
      <c r="R32" s="381">
        <f>R30-R14</f>
        <v>0</v>
      </c>
      <c r="S32" s="382"/>
      <c r="T32" s="383"/>
    </row>
    <row r="33" spans="1:20">
      <c r="A33" s="266"/>
      <c r="B33" s="195"/>
      <c r="C33" s="267"/>
      <c r="D33" s="267"/>
      <c r="E33" s="267"/>
      <c r="F33" s="268"/>
      <c r="G33" s="268"/>
      <c r="H33" s="109"/>
      <c r="I33" s="268"/>
      <c r="J33" s="268"/>
      <c r="K33" s="268"/>
      <c r="L33" s="268"/>
      <c r="M33" s="109"/>
      <c r="N33" s="268"/>
      <c r="O33" s="268"/>
      <c r="P33" s="269"/>
      <c r="Q33" s="115"/>
      <c r="R33" s="269"/>
      <c r="S33" s="269"/>
      <c r="T33" s="270"/>
    </row>
    <row r="34" spans="1:20" s="7" customFormat="1">
      <c r="A34" s="68"/>
      <c r="F34" s="3"/>
      <c r="G34" s="3"/>
      <c r="H34" s="3"/>
      <c r="I34" s="3"/>
      <c r="J34" s="3"/>
      <c r="K34" s="3"/>
      <c r="L34" s="3"/>
      <c r="M34" s="3"/>
      <c r="N34" s="3"/>
      <c r="O34" s="3"/>
      <c r="P34" s="3"/>
      <c r="Q34" s="3"/>
      <c r="R34" s="1"/>
      <c r="S34" s="1"/>
      <c r="T34" s="1"/>
    </row>
    <row r="35" spans="1:20" s="7" customFormat="1">
      <c r="A35" s="68"/>
      <c r="F35" s="3"/>
      <c r="G35" s="3"/>
      <c r="H35" s="3"/>
      <c r="I35" s="3"/>
      <c r="J35" s="3"/>
      <c r="K35" s="3"/>
      <c r="L35" s="3"/>
      <c r="M35" s="3"/>
      <c r="N35" s="3"/>
      <c r="O35" s="3"/>
      <c r="P35" s="3"/>
      <c r="Q35" s="3"/>
      <c r="R35" s="1"/>
      <c r="S35" s="1"/>
      <c r="T35" s="1"/>
    </row>
    <row r="36" spans="1:20" s="7" customFormat="1">
      <c r="A36" s="68"/>
      <c r="F36" s="3"/>
      <c r="G36" s="3"/>
      <c r="H36" s="3"/>
      <c r="I36" s="3"/>
      <c r="J36" s="3"/>
      <c r="K36" s="3"/>
      <c r="L36" s="3"/>
      <c r="M36" s="3"/>
      <c r="N36" s="3"/>
      <c r="O36" s="3"/>
      <c r="P36" s="3"/>
      <c r="Q36" s="3"/>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39"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DC262E7CA71843B1974F713D4A7140" ma:contentTypeVersion="4" ma:contentTypeDescription="Create a new document." ma:contentTypeScope="" ma:versionID="344c3b4f92c304f91d81f30a52b6fd6c">
  <xsd:schema xmlns:xsd="http://www.w3.org/2001/XMLSchema" xmlns:xs="http://www.w3.org/2001/XMLSchema" xmlns:p="http://schemas.microsoft.com/office/2006/metadata/properties" xmlns:ns2="c2668ea4-2c98-465a-8111-d9e4f401f33c" targetNamespace="http://schemas.microsoft.com/office/2006/metadata/properties" ma:root="true" ma:fieldsID="0fa9a7393be5fccd4c68c4f54055ef34" ns2:_="">
    <xsd:import namespace="c2668ea4-2c98-465a-8111-d9e4f401f3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68ea4-2c98-465a-8111-d9e4f401f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2668ea4-2c98-465a-8111-d9e4f401f33c"/>
    <ds:schemaRef ds:uri="http://www.w3.org/XML/1998/namespace"/>
  </ds:schemaRefs>
</ds:datastoreItem>
</file>

<file path=customXml/itemProps3.xml><?xml version="1.0" encoding="utf-8"?>
<ds:datastoreItem xmlns:ds="http://schemas.openxmlformats.org/officeDocument/2006/customXml" ds:itemID="{7137B655-C838-45C9-929C-28AF165C4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68ea4-2c98-465a-8111-d9e4f401f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subject/>
  <dc:creator>CEC</dc:creator>
  <cp:keywords/>
  <dc:description/>
  <cp:lastModifiedBy>Cory R. Sobotta</cp:lastModifiedBy>
  <cp:revision/>
  <dcterms:created xsi:type="dcterms:W3CDTF">2004-11-07T17:37:25Z</dcterms:created>
  <dcterms:modified xsi:type="dcterms:W3CDTF">2024-03-08T17:49:20Z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0x010100E1DC262E7CA71843B1974F713D4A7140</vt:lpwstr>
  </property>
  <property fmtid="{D5CDD505-2E9C-101B-9397-08002B2CF9AE}" pid="3" name="_dlc_DocIdItemGuid">
    <vt:lpwstr>dbeed060-3000-48bb-be60-fc24baac4974</vt:lpwstr>
  </property>
  <property fmtid="{D5CDD505-2E9C-101B-9397-08002B2CF9AE}" pid="4" name="Subject_x0020_Areas">
    <vt:lpwstr/>
  </property>
  <property fmtid="{D5CDD505-2E9C-101B-9397-08002B2CF9AE}" pid="5" name="_CopySource">
    <vt:lpwstr>http://efilingspinternal/PendingDocuments/17-IEPR-07/20170911T112757_Standardized_Reporting_Tables_for_Publicly_Owned_Utility_IRP_Fi.xlsx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